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showInkAnnotation="0" autoCompressPictures="0"/>
  <mc:AlternateContent xmlns:mc="http://schemas.openxmlformats.org/markup-compatibility/2006">
    <mc:Choice Requires="x15">
      <x15ac:absPath xmlns:x15ac="http://schemas.microsoft.com/office/spreadsheetml/2010/11/ac" url="C:\Users\mmolina\OneDrive - Mutual\Escritorio\discog\PARA RESPALDAR\HO SST\2021\Material de Ruido\DE SHAREPOINT\"/>
    </mc:Choice>
  </mc:AlternateContent>
  <xr:revisionPtr revIDLastSave="0" documentId="11_552297333782BE0EACD21FF0AFEEBC30CD4734D2" xr6:coauthVersionLast="47" xr6:coauthVersionMax="47" xr10:uidLastSave="{00000000-0000-0000-0000-000000000000}"/>
  <bookViews>
    <workbookView xWindow="-120" yWindow="-120" windowWidth="20730" windowHeight="11160" tabRatio="890" xr2:uid="{00000000-000D-0000-FFFF-FFFF00000000}"/>
  </bookViews>
  <sheets>
    <sheet name="INSTRUCCIONES" sheetId="2" r:id="rId1"/>
    <sheet name="DATOS DE EMPRESA" sheetId="4" r:id="rId2"/>
    <sheet name="MERC" sheetId="5" r:id="rId3"/>
    <sheet name="LISTA TRABAJADORES" sheetId="7" r:id="rId4"/>
    <sheet name="LAYOUT" sheetId="6" r:id="rId5"/>
    <sheet name="Definiciones" sheetId="13" r:id="rId6"/>
    <sheet name="RESUMEN" sheetId="1" r:id="rId7"/>
    <sheet name="Hoja3" sheetId="11" state="hidden" r:id="rId8"/>
    <sheet name="HO" sheetId="12" state="hidden" r:id="rId9"/>
    <sheet name="MDT" sheetId="14" state="hidden" r:id="rId10"/>
    <sheet name="LISTAS" sheetId="15" state="hidden" r:id="rId11"/>
  </sheets>
  <definedNames>
    <definedName name="_xlnm._FilterDatabase" localSheetId="3" hidden="1">'LISTA TRABAJADORES'!$A$5:$I$5</definedName>
    <definedName name="_xlnm._FilterDatabase" localSheetId="9" hidden="1">MDT!$A$16:$AC$16</definedName>
    <definedName name="_xlnm._FilterDatabase" localSheetId="2" hidden="1">MERC!$B$2:$N$3</definedName>
    <definedName name="_xlnm._FilterDatabase" localSheetId="6" hidden="1">RESUMEN!$A$2:$X$362</definedName>
    <definedName name="_xlnm.Print_Area" localSheetId="6">RESUMEN!$A$2:$X$22</definedName>
    <definedName name="Etapas_de_Obra">HO!$P$2:$P$3</definedName>
    <definedName name="GES_en_OBRA">HO!$K$2:$K$47</definedName>
    <definedName name="Grupo_de_Exposición_Similar_GES">MERC!$C$2:$C$93</definedName>
    <definedName name="ListaGES">HO!$A$2:$A$58</definedName>
    <definedName name="Obra_gruesa">HO!$M$2:$M$33</definedName>
    <definedName name="Terminaciones">HO!$O$4:$O$33</definedName>
    <definedName name="_xlnm.Print_Titles" localSheetId="6">RESUMEN!$2:$2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 i="5" l="1"/>
  <c r="A1" i="1"/>
  <c r="S502" i="1" l="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6" i="1"/>
  <c r="S475" i="1"/>
  <c r="S474" i="1"/>
  <c r="S473" i="1"/>
  <c r="S472" i="1"/>
  <c r="S471" i="1"/>
  <c r="S470" i="1"/>
  <c r="S469"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6" i="1"/>
  <c r="S335" i="1"/>
  <c r="S334" i="1"/>
  <c r="S333" i="1"/>
  <c r="S332" i="1"/>
  <c r="S331" i="1"/>
  <c r="S330" i="1"/>
  <c r="S329" i="1"/>
  <c r="S328" i="1"/>
  <c r="S327" i="1"/>
  <c r="S326" i="1"/>
  <c r="S325" i="1"/>
  <c r="S324" i="1"/>
  <c r="S323" i="1"/>
  <c r="S322" i="1"/>
  <c r="S321" i="1"/>
  <c r="S320" i="1"/>
  <c r="S319" i="1"/>
  <c r="S318" i="1"/>
  <c r="S317" i="1"/>
  <c r="S316" i="1"/>
  <c r="S315" i="1"/>
  <c r="S314" i="1"/>
  <c r="S313" i="1"/>
  <c r="S312" i="1"/>
  <c r="S311" i="1"/>
  <c r="S310" i="1"/>
  <c r="S309" i="1"/>
  <c r="S308" i="1"/>
  <c r="S307" i="1"/>
  <c r="S306" i="1"/>
  <c r="S305" i="1"/>
  <c r="S304" i="1"/>
  <c r="S303" i="1"/>
  <c r="S302" i="1"/>
  <c r="S301" i="1"/>
  <c r="S300" i="1"/>
  <c r="S299" i="1"/>
  <c r="S298" i="1"/>
  <c r="S297" i="1"/>
  <c r="S296" i="1"/>
  <c r="S295" i="1"/>
  <c r="S294" i="1"/>
  <c r="S293" i="1"/>
  <c r="S292" i="1"/>
  <c r="S291" i="1"/>
  <c r="S290" i="1"/>
  <c r="S289" i="1"/>
  <c r="S288" i="1"/>
  <c r="S287" i="1"/>
  <c r="S286" i="1"/>
  <c r="S285" i="1"/>
  <c r="S284" i="1"/>
  <c r="S283" i="1"/>
  <c r="S282" i="1"/>
  <c r="S281" i="1"/>
  <c r="S280" i="1"/>
  <c r="S279" i="1"/>
  <c r="S278" i="1"/>
  <c r="S277" i="1"/>
  <c r="S276" i="1"/>
  <c r="S275" i="1"/>
  <c r="S274" i="1"/>
  <c r="S273" i="1"/>
  <c r="S272" i="1"/>
  <c r="S271" i="1"/>
  <c r="S270" i="1"/>
  <c r="S269" i="1"/>
  <c r="S268" i="1"/>
  <c r="S267" i="1"/>
  <c r="S266" i="1"/>
  <c r="S265" i="1"/>
  <c r="S264" i="1"/>
  <c r="S263" i="1"/>
  <c r="S262" i="1"/>
  <c r="S261" i="1"/>
  <c r="S260" i="1"/>
  <c r="S259" i="1"/>
  <c r="S258" i="1"/>
  <c r="S257" i="1"/>
  <c r="S256"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7" i="1"/>
  <c r="S116" i="1"/>
  <c r="S115" i="1"/>
  <c r="S114" i="1"/>
  <c r="S113" i="1"/>
  <c r="S112" i="1"/>
  <c r="S111" i="1"/>
  <c r="S110" i="1"/>
  <c r="S109" i="1"/>
  <c r="S108" i="1"/>
  <c r="S107" i="1"/>
  <c r="S106" i="1"/>
  <c r="S105" i="1"/>
  <c r="S104" i="1"/>
  <c r="S103" i="1"/>
  <c r="S102" i="1"/>
  <c r="S101"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19" i="1"/>
  <c r="S18" i="1"/>
  <c r="S17" i="1"/>
  <c r="S16" i="1"/>
  <c r="S15" i="1"/>
  <c r="S14" i="1"/>
  <c r="S13" i="1"/>
  <c r="S12" i="1"/>
  <c r="S11" i="1"/>
  <c r="S10" i="1"/>
  <c r="S9" i="1"/>
  <c r="S8" i="1"/>
  <c r="S7" i="1"/>
  <c r="S6" i="1"/>
  <c r="S5" i="1"/>
  <c r="S4" i="1"/>
  <c r="S3" i="1"/>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60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3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41" i="7"/>
  <c r="A742" i="7"/>
  <c r="A743" i="7"/>
  <c r="A16" i="7"/>
  <c r="A17" i="7"/>
  <c r="A12" i="7"/>
  <c r="A10" i="7"/>
  <c r="A11" i="7"/>
  <c r="A9" i="7"/>
  <c r="J755" i="14"/>
  <c r="E52" i="12"/>
  <c r="E3" i="12"/>
  <c r="E4" i="12"/>
  <c r="E5" i="12"/>
  <c r="E6" i="12"/>
  <c r="E7" i="12"/>
  <c r="E8" i="12"/>
  <c r="H7" i="7" s="1"/>
  <c r="E9" i="12"/>
  <c r="E10" i="12"/>
  <c r="E11" i="12"/>
  <c r="E12" i="12"/>
  <c r="H9" i="7" s="1"/>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2" i="12"/>
  <c r="H4"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D18" i="4"/>
  <c r="E18" i="4"/>
  <c r="F18" i="4"/>
  <c r="G18" i="4"/>
  <c r="C18" i="4"/>
  <c r="M28" i="12"/>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568" i="14"/>
  <c r="M569" i="14"/>
  <c r="M570" i="14"/>
  <c r="M571" i="14"/>
  <c r="M572" i="14"/>
  <c r="M573" i="14"/>
  <c r="M574" i="14"/>
  <c r="M575" i="14"/>
  <c r="M576" i="14"/>
  <c r="M577" i="14"/>
  <c r="M578" i="14"/>
  <c r="M579" i="14"/>
  <c r="M580" i="14"/>
  <c r="M581" i="14"/>
  <c r="M582" i="14"/>
  <c r="M583" i="14"/>
  <c r="M584" i="14"/>
  <c r="M585" i="14"/>
  <c r="M586" i="14"/>
  <c r="M587" i="14"/>
  <c r="M588" i="14"/>
  <c r="M589" i="14"/>
  <c r="M590" i="14"/>
  <c r="M591" i="14"/>
  <c r="M592" i="14"/>
  <c r="M593" i="14"/>
  <c r="M594" i="14"/>
  <c r="M595" i="14"/>
  <c r="M596" i="14"/>
  <c r="M597" i="14"/>
  <c r="M598" i="14"/>
  <c r="M599" i="14"/>
  <c r="M600" i="14"/>
  <c r="M601" i="14"/>
  <c r="M602" i="14"/>
  <c r="M603" i="14"/>
  <c r="M604" i="14"/>
  <c r="M605" i="14"/>
  <c r="M606" i="14"/>
  <c r="M607" i="14"/>
  <c r="M608" i="14"/>
  <c r="M609" i="14"/>
  <c r="M610" i="14"/>
  <c r="M611" i="14"/>
  <c r="M612" i="14"/>
  <c r="M613" i="14"/>
  <c r="M614" i="14"/>
  <c r="M615" i="14"/>
  <c r="M616" i="14"/>
  <c r="M617" i="14"/>
  <c r="M618" i="14"/>
  <c r="M619" i="14"/>
  <c r="M620" i="14"/>
  <c r="M621" i="14"/>
  <c r="M622" i="14"/>
  <c r="M623" i="14"/>
  <c r="M624" i="14"/>
  <c r="M625" i="14"/>
  <c r="M626" i="14"/>
  <c r="M627" i="14"/>
  <c r="M628" i="14"/>
  <c r="M629" i="14"/>
  <c r="M630" i="14"/>
  <c r="M631" i="14"/>
  <c r="M632" i="14"/>
  <c r="M633" i="14"/>
  <c r="M634" i="14"/>
  <c r="M635" i="14"/>
  <c r="M636" i="14"/>
  <c r="M637" i="14"/>
  <c r="M638" i="14"/>
  <c r="M639" i="14"/>
  <c r="M640" i="14"/>
  <c r="M641" i="14"/>
  <c r="M642" i="14"/>
  <c r="M643" i="14"/>
  <c r="M644" i="14"/>
  <c r="M645" i="14"/>
  <c r="M646" i="14"/>
  <c r="M647" i="14"/>
  <c r="M648" i="14"/>
  <c r="M649" i="14"/>
  <c r="M650" i="14"/>
  <c r="M651" i="14"/>
  <c r="M652" i="14"/>
  <c r="M653" i="14"/>
  <c r="M654" i="14"/>
  <c r="M655" i="14"/>
  <c r="M656" i="14"/>
  <c r="M657" i="14"/>
  <c r="M658" i="14"/>
  <c r="M659" i="14"/>
  <c r="M660" i="14"/>
  <c r="M661" i="14"/>
  <c r="M662" i="14"/>
  <c r="M663" i="14"/>
  <c r="M664" i="14"/>
  <c r="M665" i="14"/>
  <c r="M666" i="14"/>
  <c r="M667" i="14"/>
  <c r="M668" i="14"/>
  <c r="M669" i="14"/>
  <c r="M670" i="14"/>
  <c r="M671" i="14"/>
  <c r="M672" i="14"/>
  <c r="M673" i="14"/>
  <c r="M674" i="14"/>
  <c r="M675" i="14"/>
  <c r="M676" i="14"/>
  <c r="M677" i="14"/>
  <c r="M678" i="14"/>
  <c r="M679" i="14"/>
  <c r="M680" i="14"/>
  <c r="M681" i="14"/>
  <c r="M682" i="14"/>
  <c r="M683" i="14"/>
  <c r="M684" i="14"/>
  <c r="M685" i="14"/>
  <c r="M686" i="14"/>
  <c r="M687" i="14"/>
  <c r="M688" i="14"/>
  <c r="M689" i="14"/>
  <c r="M690" i="14"/>
  <c r="M691" i="14"/>
  <c r="M692" i="14"/>
  <c r="M693" i="14"/>
  <c r="M694" i="14"/>
  <c r="M695" i="14"/>
  <c r="M696" i="14"/>
  <c r="M697" i="14"/>
  <c r="M698" i="14"/>
  <c r="M699" i="14"/>
  <c r="M700" i="14"/>
  <c r="M701" i="14"/>
  <c r="M702" i="14"/>
  <c r="M703" i="14"/>
  <c r="M704" i="14"/>
  <c r="M705" i="14"/>
  <c r="M706" i="14"/>
  <c r="M707" i="14"/>
  <c r="M708" i="14"/>
  <c r="M709" i="14"/>
  <c r="M710" i="14"/>
  <c r="M711" i="14"/>
  <c r="M712" i="14"/>
  <c r="M713" i="14"/>
  <c r="M714" i="14"/>
  <c r="M715" i="14"/>
  <c r="M716" i="14"/>
  <c r="M717" i="14"/>
  <c r="M718" i="14"/>
  <c r="M719" i="14"/>
  <c r="M720" i="14"/>
  <c r="M721" i="14"/>
  <c r="M722" i="14"/>
  <c r="M723" i="14"/>
  <c r="M724" i="14"/>
  <c r="M725" i="14"/>
  <c r="M726" i="14"/>
  <c r="M727" i="14"/>
  <c r="M728" i="14"/>
  <c r="M729" i="14"/>
  <c r="M730" i="14"/>
  <c r="M731" i="14"/>
  <c r="M732" i="14"/>
  <c r="M733" i="14"/>
  <c r="M734" i="14"/>
  <c r="M735" i="14"/>
  <c r="M736" i="14"/>
  <c r="M737" i="14"/>
  <c r="M738" i="14"/>
  <c r="M739" i="14"/>
  <c r="M740" i="14"/>
  <c r="M741" i="14"/>
  <c r="M742" i="14"/>
  <c r="M743" i="14"/>
  <c r="M744" i="14"/>
  <c r="M745" i="14"/>
  <c r="M746" i="14"/>
  <c r="M747" i="14"/>
  <c r="M748" i="14"/>
  <c r="M749" i="14"/>
  <c r="M750" i="14"/>
  <c r="M751" i="14"/>
  <c r="M752" i="14"/>
  <c r="M753" i="14"/>
  <c r="M754" i="14"/>
  <c r="M755" i="14"/>
  <c r="M17" i="14"/>
  <c r="AC755" i="14"/>
  <c r="AB755" i="14"/>
  <c r="Y755" i="14"/>
  <c r="W755" i="14"/>
  <c r="V755" i="14"/>
  <c r="T755" i="14"/>
  <c r="S755" i="14"/>
  <c r="G755" i="14"/>
  <c r="E755" i="14"/>
  <c r="D755" i="14"/>
  <c r="B755" i="14"/>
  <c r="AC754" i="14"/>
  <c r="AB754" i="14"/>
  <c r="S754" i="14"/>
  <c r="AC753" i="14"/>
  <c r="AB753" i="14"/>
  <c r="S753" i="14"/>
  <c r="AC752" i="14"/>
  <c r="AB752" i="14"/>
  <c r="S752" i="14"/>
  <c r="AC751" i="14"/>
  <c r="AB751" i="14"/>
  <c r="S751" i="14"/>
  <c r="AC750" i="14"/>
  <c r="AB750" i="14"/>
  <c r="S750" i="14"/>
  <c r="AC749" i="14"/>
  <c r="AB749" i="14"/>
  <c r="S749" i="14"/>
  <c r="AC748" i="14"/>
  <c r="AB748" i="14"/>
  <c r="S748" i="14"/>
  <c r="AC747" i="14"/>
  <c r="AB747" i="14"/>
  <c r="S747" i="14"/>
  <c r="AC746" i="14"/>
  <c r="AB746" i="14"/>
  <c r="S746" i="14"/>
  <c r="AC745" i="14"/>
  <c r="AB745" i="14"/>
  <c r="S745" i="14"/>
  <c r="AC744" i="14"/>
  <c r="AB744" i="14"/>
  <c r="S744" i="14"/>
  <c r="AC743" i="14"/>
  <c r="AB743" i="14"/>
  <c r="S743" i="14"/>
  <c r="AC742" i="14"/>
  <c r="AB742" i="14"/>
  <c r="S742" i="14"/>
  <c r="AC741" i="14"/>
  <c r="AB741" i="14"/>
  <c r="S741" i="14"/>
  <c r="AC740" i="14"/>
  <c r="AB740" i="14"/>
  <c r="S740" i="14"/>
  <c r="AC739" i="14"/>
  <c r="AB739" i="14"/>
  <c r="S739" i="14"/>
  <c r="AC738" i="14"/>
  <c r="AB738" i="14"/>
  <c r="S738" i="14"/>
  <c r="AC737" i="14"/>
  <c r="AB737" i="14"/>
  <c r="S737" i="14"/>
  <c r="AC736" i="14"/>
  <c r="AB736" i="14"/>
  <c r="S736" i="14"/>
  <c r="AC735" i="14"/>
  <c r="AB735" i="14"/>
  <c r="S735" i="14"/>
  <c r="AC734" i="14"/>
  <c r="AB734" i="14"/>
  <c r="S734" i="14"/>
  <c r="AC733" i="14"/>
  <c r="AB733" i="14"/>
  <c r="S733" i="14"/>
  <c r="AC732" i="14"/>
  <c r="AB732" i="14"/>
  <c r="S732" i="14"/>
  <c r="AC731" i="14"/>
  <c r="AB731" i="14"/>
  <c r="S731" i="14"/>
  <c r="AC730" i="14"/>
  <c r="AB730" i="14"/>
  <c r="S730" i="14"/>
  <c r="AC729" i="14"/>
  <c r="AB729" i="14"/>
  <c r="S729" i="14"/>
  <c r="AC728" i="14"/>
  <c r="AB728" i="14"/>
  <c r="S728" i="14"/>
  <c r="AC727" i="14"/>
  <c r="AB727" i="14"/>
  <c r="S727" i="14"/>
  <c r="AC726" i="14"/>
  <c r="AB726" i="14"/>
  <c r="S726" i="14"/>
  <c r="AC725" i="14"/>
  <c r="AB725" i="14"/>
  <c r="S725" i="14"/>
  <c r="AC724" i="14"/>
  <c r="AB724" i="14"/>
  <c r="S724" i="14"/>
  <c r="AC723" i="14"/>
  <c r="AB723" i="14"/>
  <c r="S723" i="14"/>
  <c r="AC722" i="14"/>
  <c r="AB722" i="14"/>
  <c r="S722" i="14"/>
  <c r="AC721" i="14"/>
  <c r="AB721" i="14"/>
  <c r="S721" i="14"/>
  <c r="AC720" i="14"/>
  <c r="AB720" i="14"/>
  <c r="S720" i="14"/>
  <c r="AC719" i="14"/>
  <c r="AB719" i="14"/>
  <c r="S719" i="14"/>
  <c r="AC718" i="14"/>
  <c r="AB718" i="14"/>
  <c r="S718" i="14"/>
  <c r="AC717" i="14"/>
  <c r="AB717" i="14"/>
  <c r="S717" i="14"/>
  <c r="AC716" i="14"/>
  <c r="AB716" i="14"/>
  <c r="S716" i="14"/>
  <c r="AC715" i="14"/>
  <c r="AB715" i="14"/>
  <c r="S715" i="14"/>
  <c r="AC714" i="14"/>
  <c r="AB714" i="14"/>
  <c r="S714" i="14"/>
  <c r="AC713" i="14"/>
  <c r="AB713" i="14"/>
  <c r="S713" i="14"/>
  <c r="AC712" i="14"/>
  <c r="AB712" i="14"/>
  <c r="S712" i="14"/>
  <c r="AC711" i="14"/>
  <c r="AB711" i="14"/>
  <c r="S711" i="14"/>
  <c r="AC710" i="14"/>
  <c r="AB710" i="14"/>
  <c r="S710" i="14"/>
  <c r="AC709" i="14"/>
  <c r="AB709" i="14"/>
  <c r="S709" i="14"/>
  <c r="AC708" i="14"/>
  <c r="AB708" i="14"/>
  <c r="S708" i="14"/>
  <c r="AC707" i="14"/>
  <c r="AB707" i="14"/>
  <c r="S707" i="14"/>
  <c r="AC706" i="14"/>
  <c r="AB706" i="14"/>
  <c r="S706" i="14"/>
  <c r="AC705" i="14"/>
  <c r="AB705" i="14"/>
  <c r="S705" i="14"/>
  <c r="AC704" i="14"/>
  <c r="AB704" i="14"/>
  <c r="S704" i="14"/>
  <c r="AC703" i="14"/>
  <c r="AB703" i="14"/>
  <c r="S703" i="14"/>
  <c r="AC702" i="14"/>
  <c r="AB702" i="14"/>
  <c r="S702" i="14"/>
  <c r="AC701" i="14"/>
  <c r="AB701" i="14"/>
  <c r="S701" i="14"/>
  <c r="AC700" i="14"/>
  <c r="AB700" i="14"/>
  <c r="S700" i="14"/>
  <c r="AC699" i="14"/>
  <c r="AB699" i="14"/>
  <c r="S699" i="14"/>
  <c r="AC698" i="14"/>
  <c r="AB698" i="14"/>
  <c r="S698" i="14"/>
  <c r="AC697" i="14"/>
  <c r="AB697" i="14"/>
  <c r="S697" i="14"/>
  <c r="AC696" i="14"/>
  <c r="AB696" i="14"/>
  <c r="S696" i="14"/>
  <c r="AC695" i="14"/>
  <c r="AB695" i="14"/>
  <c r="S695" i="14"/>
  <c r="AC694" i="14"/>
  <c r="AB694" i="14"/>
  <c r="S694" i="14"/>
  <c r="AC693" i="14"/>
  <c r="AB693" i="14"/>
  <c r="S693" i="14"/>
  <c r="AC692" i="14"/>
  <c r="AB692" i="14"/>
  <c r="S692" i="14"/>
  <c r="AC691" i="14"/>
  <c r="AB691" i="14"/>
  <c r="S691" i="14"/>
  <c r="AC690" i="14"/>
  <c r="AB690" i="14"/>
  <c r="S690" i="14"/>
  <c r="AC689" i="14"/>
  <c r="AB689" i="14"/>
  <c r="S689" i="14"/>
  <c r="AC688" i="14"/>
  <c r="AB688" i="14"/>
  <c r="S688" i="14"/>
  <c r="AC687" i="14"/>
  <c r="AB687" i="14"/>
  <c r="S687" i="14"/>
  <c r="AC686" i="14"/>
  <c r="AB686" i="14"/>
  <c r="S686" i="14"/>
  <c r="AC685" i="14"/>
  <c r="AB685" i="14"/>
  <c r="S685" i="14"/>
  <c r="AC684" i="14"/>
  <c r="AB684" i="14"/>
  <c r="S684" i="14"/>
  <c r="AC683" i="14"/>
  <c r="AB683" i="14"/>
  <c r="S683" i="14"/>
  <c r="AC682" i="14"/>
  <c r="AB682" i="14"/>
  <c r="S682" i="14"/>
  <c r="AC681" i="14"/>
  <c r="AB681" i="14"/>
  <c r="S681" i="14"/>
  <c r="AC680" i="14"/>
  <c r="AB680" i="14"/>
  <c r="S680" i="14"/>
  <c r="AC679" i="14"/>
  <c r="AB679" i="14"/>
  <c r="S679" i="14"/>
  <c r="AC678" i="14"/>
  <c r="AB678" i="14"/>
  <c r="S678" i="14"/>
  <c r="AC677" i="14"/>
  <c r="AB677" i="14"/>
  <c r="S677" i="14"/>
  <c r="AC676" i="14"/>
  <c r="AB676" i="14"/>
  <c r="S676" i="14"/>
  <c r="AC675" i="14"/>
  <c r="AB675" i="14"/>
  <c r="S675" i="14"/>
  <c r="AC674" i="14"/>
  <c r="AB674" i="14"/>
  <c r="S674" i="14"/>
  <c r="AC673" i="14"/>
  <c r="AB673" i="14"/>
  <c r="S673" i="14"/>
  <c r="AC672" i="14"/>
  <c r="AB672" i="14"/>
  <c r="S672" i="14"/>
  <c r="AC671" i="14"/>
  <c r="AB671" i="14"/>
  <c r="S671" i="14"/>
  <c r="AC670" i="14"/>
  <c r="AB670" i="14"/>
  <c r="S670" i="14"/>
  <c r="AC669" i="14"/>
  <c r="AB669" i="14"/>
  <c r="S669" i="14"/>
  <c r="AC668" i="14"/>
  <c r="AB668" i="14"/>
  <c r="S668" i="14"/>
  <c r="AC667" i="14"/>
  <c r="AB667" i="14"/>
  <c r="S667" i="14"/>
  <c r="AC666" i="14"/>
  <c r="AB666" i="14"/>
  <c r="S666" i="14"/>
  <c r="AC665" i="14"/>
  <c r="AB665" i="14"/>
  <c r="S665" i="14"/>
  <c r="AC664" i="14"/>
  <c r="AB664" i="14"/>
  <c r="S664" i="14"/>
  <c r="AC663" i="14"/>
  <c r="AB663" i="14"/>
  <c r="S663" i="14"/>
  <c r="AC662" i="14"/>
  <c r="AB662" i="14"/>
  <c r="S662" i="14"/>
  <c r="AC661" i="14"/>
  <c r="AB661" i="14"/>
  <c r="S661" i="14"/>
  <c r="AC660" i="14"/>
  <c r="AB660" i="14"/>
  <c r="S660" i="14"/>
  <c r="AC659" i="14"/>
  <c r="AB659" i="14"/>
  <c r="S659" i="14"/>
  <c r="AC658" i="14"/>
  <c r="AB658" i="14"/>
  <c r="S658" i="14"/>
  <c r="AC657" i="14"/>
  <c r="AB657" i="14"/>
  <c r="S657" i="14"/>
  <c r="AC656" i="14"/>
  <c r="AB656" i="14"/>
  <c r="S656" i="14"/>
  <c r="AC655" i="14"/>
  <c r="AB655" i="14"/>
  <c r="S655" i="14"/>
  <c r="AC654" i="14"/>
  <c r="AB654" i="14"/>
  <c r="S654" i="14"/>
  <c r="AC653" i="14"/>
  <c r="AB653" i="14"/>
  <c r="S653" i="14"/>
  <c r="AC652" i="14"/>
  <c r="AB652" i="14"/>
  <c r="S652" i="14"/>
  <c r="AC651" i="14"/>
  <c r="AB651" i="14"/>
  <c r="S651" i="14"/>
  <c r="AC650" i="14"/>
  <c r="AB650" i="14"/>
  <c r="S650" i="14"/>
  <c r="AC649" i="14"/>
  <c r="AB649" i="14"/>
  <c r="S649" i="14"/>
  <c r="AC648" i="14"/>
  <c r="AB648" i="14"/>
  <c r="S648" i="14"/>
  <c r="AC647" i="14"/>
  <c r="AB647" i="14"/>
  <c r="S647" i="14"/>
  <c r="AC646" i="14"/>
  <c r="AB646" i="14"/>
  <c r="S646" i="14"/>
  <c r="AC645" i="14"/>
  <c r="AB645" i="14"/>
  <c r="S645" i="14"/>
  <c r="AC644" i="14"/>
  <c r="AB644" i="14"/>
  <c r="S644" i="14"/>
  <c r="AC643" i="14"/>
  <c r="AB643" i="14"/>
  <c r="S643" i="14"/>
  <c r="AC642" i="14"/>
  <c r="AB642" i="14"/>
  <c r="S642" i="14"/>
  <c r="AC641" i="14"/>
  <c r="AB641" i="14"/>
  <c r="S641" i="14"/>
  <c r="AC640" i="14"/>
  <c r="AB640" i="14"/>
  <c r="S640" i="14"/>
  <c r="AC639" i="14"/>
  <c r="AB639" i="14"/>
  <c r="S639" i="14"/>
  <c r="AC638" i="14"/>
  <c r="AB638" i="14"/>
  <c r="S638" i="14"/>
  <c r="AC637" i="14"/>
  <c r="AB637" i="14"/>
  <c r="S637" i="14"/>
  <c r="AC636" i="14"/>
  <c r="AB636" i="14"/>
  <c r="S636" i="14"/>
  <c r="AC635" i="14"/>
  <c r="AB635" i="14"/>
  <c r="S635" i="14"/>
  <c r="AC634" i="14"/>
  <c r="AB634" i="14"/>
  <c r="S634" i="14"/>
  <c r="AC633" i="14"/>
  <c r="AB633" i="14"/>
  <c r="S633" i="14"/>
  <c r="AC632" i="14"/>
  <c r="AB632" i="14"/>
  <c r="S632" i="14"/>
  <c r="AC631" i="14"/>
  <c r="AB631" i="14"/>
  <c r="S631" i="14"/>
  <c r="AC630" i="14"/>
  <c r="AB630" i="14"/>
  <c r="S630" i="14"/>
  <c r="AC629" i="14"/>
  <c r="AB629" i="14"/>
  <c r="S629" i="14"/>
  <c r="AC628" i="14"/>
  <c r="AB628" i="14"/>
  <c r="S628" i="14"/>
  <c r="AC627" i="14"/>
  <c r="AB627" i="14"/>
  <c r="S627" i="14"/>
  <c r="AC626" i="14"/>
  <c r="AB626" i="14"/>
  <c r="S626" i="14"/>
  <c r="AC625" i="14"/>
  <c r="AB625" i="14"/>
  <c r="S625" i="14"/>
  <c r="AC624" i="14"/>
  <c r="AB624" i="14"/>
  <c r="S624" i="14"/>
  <c r="AC623" i="14"/>
  <c r="AB623" i="14"/>
  <c r="S623" i="14"/>
  <c r="AC622" i="14"/>
  <c r="AB622" i="14"/>
  <c r="S622" i="14"/>
  <c r="AC621" i="14"/>
  <c r="AB621" i="14"/>
  <c r="S621" i="14"/>
  <c r="AC620" i="14"/>
  <c r="AB620" i="14"/>
  <c r="S620" i="14"/>
  <c r="AC619" i="14"/>
  <c r="AB619" i="14"/>
  <c r="S619" i="14"/>
  <c r="AC618" i="14"/>
  <c r="AB618" i="14"/>
  <c r="S618" i="14"/>
  <c r="AC617" i="14"/>
  <c r="AB617" i="14"/>
  <c r="S617" i="14"/>
  <c r="AC616" i="14"/>
  <c r="AB616" i="14"/>
  <c r="S616" i="14"/>
  <c r="AC615" i="14"/>
  <c r="AB615" i="14"/>
  <c r="S615" i="14"/>
  <c r="AC614" i="14"/>
  <c r="AB614" i="14"/>
  <c r="S614" i="14"/>
  <c r="AC613" i="14"/>
  <c r="AB613" i="14"/>
  <c r="S613" i="14"/>
  <c r="AC612" i="14"/>
  <c r="AB612" i="14"/>
  <c r="S612" i="14"/>
  <c r="AC611" i="14"/>
  <c r="AB611" i="14"/>
  <c r="S611" i="14"/>
  <c r="AC610" i="14"/>
  <c r="AB610" i="14"/>
  <c r="S610" i="14"/>
  <c r="AC609" i="14"/>
  <c r="AB609" i="14"/>
  <c r="S609" i="14"/>
  <c r="AC608" i="14"/>
  <c r="AB608" i="14"/>
  <c r="S608" i="14"/>
  <c r="AC607" i="14"/>
  <c r="AB607" i="14"/>
  <c r="S607" i="14"/>
  <c r="AC606" i="14"/>
  <c r="AB606" i="14"/>
  <c r="S606" i="14"/>
  <c r="AC605" i="14"/>
  <c r="AB605" i="14"/>
  <c r="S605" i="14"/>
  <c r="AC604" i="14"/>
  <c r="AB604" i="14"/>
  <c r="S604" i="14"/>
  <c r="AC603" i="14"/>
  <c r="AB603" i="14"/>
  <c r="S603" i="14"/>
  <c r="AC602" i="14"/>
  <c r="AB602" i="14"/>
  <c r="S602" i="14"/>
  <c r="AC601" i="14"/>
  <c r="AB601" i="14"/>
  <c r="S601" i="14"/>
  <c r="AC600" i="14"/>
  <c r="AB600" i="14"/>
  <c r="S600" i="14"/>
  <c r="AC599" i="14"/>
  <c r="AB599" i="14"/>
  <c r="S599" i="14"/>
  <c r="AC598" i="14"/>
  <c r="AB598" i="14"/>
  <c r="S598" i="14"/>
  <c r="AC597" i="14"/>
  <c r="AB597" i="14"/>
  <c r="S597" i="14"/>
  <c r="AC596" i="14"/>
  <c r="AB596" i="14"/>
  <c r="S596" i="14"/>
  <c r="AC595" i="14"/>
  <c r="AB595" i="14"/>
  <c r="S595" i="14"/>
  <c r="AC594" i="14"/>
  <c r="AB594" i="14"/>
  <c r="S594" i="14"/>
  <c r="AC593" i="14"/>
  <c r="AB593" i="14"/>
  <c r="S593" i="14"/>
  <c r="AC592" i="14"/>
  <c r="AB592" i="14"/>
  <c r="S592" i="14"/>
  <c r="AC591" i="14"/>
  <c r="AB591" i="14"/>
  <c r="S591" i="14"/>
  <c r="AC590" i="14"/>
  <c r="AB590" i="14"/>
  <c r="S590" i="14"/>
  <c r="AC589" i="14"/>
  <c r="AB589" i="14"/>
  <c r="S589" i="14"/>
  <c r="AC588" i="14"/>
  <c r="AB588" i="14"/>
  <c r="S588" i="14"/>
  <c r="AC587" i="14"/>
  <c r="AB587" i="14"/>
  <c r="S587" i="14"/>
  <c r="AC586" i="14"/>
  <c r="AB586" i="14"/>
  <c r="S586" i="14"/>
  <c r="AC585" i="14"/>
  <c r="AB585" i="14"/>
  <c r="S585" i="14"/>
  <c r="AC584" i="14"/>
  <c r="AB584" i="14"/>
  <c r="S584" i="14"/>
  <c r="AC583" i="14"/>
  <c r="AB583" i="14"/>
  <c r="S583" i="14"/>
  <c r="AC582" i="14"/>
  <c r="AB582" i="14"/>
  <c r="S582" i="14"/>
  <c r="AC581" i="14"/>
  <c r="AB581" i="14"/>
  <c r="S581" i="14"/>
  <c r="AC580" i="14"/>
  <c r="AB580" i="14"/>
  <c r="S580" i="14"/>
  <c r="AC579" i="14"/>
  <c r="AB579" i="14"/>
  <c r="S579" i="14"/>
  <c r="AC578" i="14"/>
  <c r="AB578" i="14"/>
  <c r="S578" i="14"/>
  <c r="AC577" i="14"/>
  <c r="AB577" i="14"/>
  <c r="S577" i="14"/>
  <c r="AC576" i="14"/>
  <c r="AB576" i="14"/>
  <c r="S576" i="14"/>
  <c r="AC575" i="14"/>
  <c r="AB575" i="14"/>
  <c r="S575" i="14"/>
  <c r="AC574" i="14"/>
  <c r="AB574" i="14"/>
  <c r="S574" i="14"/>
  <c r="AC573" i="14"/>
  <c r="AB573" i="14"/>
  <c r="S573" i="14"/>
  <c r="AC572" i="14"/>
  <c r="AB572" i="14"/>
  <c r="S572" i="14"/>
  <c r="AC571" i="14"/>
  <c r="AB571" i="14"/>
  <c r="S571" i="14"/>
  <c r="AC570" i="14"/>
  <c r="AB570" i="14"/>
  <c r="S570" i="14"/>
  <c r="AC569" i="14"/>
  <c r="AB569" i="14"/>
  <c r="S569" i="14"/>
  <c r="AC568" i="14"/>
  <c r="AB568" i="14"/>
  <c r="S568" i="14"/>
  <c r="AC567" i="14"/>
  <c r="AB567" i="14"/>
  <c r="S567" i="14"/>
  <c r="AC566" i="14"/>
  <c r="AB566" i="14"/>
  <c r="S566" i="14"/>
  <c r="AC565" i="14"/>
  <c r="AB565" i="14"/>
  <c r="S565" i="14"/>
  <c r="AC564" i="14"/>
  <c r="AB564" i="14"/>
  <c r="S564" i="14"/>
  <c r="AC563" i="14"/>
  <c r="AB563" i="14"/>
  <c r="S563" i="14"/>
  <c r="AC562" i="14"/>
  <c r="AB562" i="14"/>
  <c r="S562" i="14"/>
  <c r="AC561" i="14"/>
  <c r="AB561" i="14"/>
  <c r="S561" i="14"/>
  <c r="AC560" i="14"/>
  <c r="AB560" i="14"/>
  <c r="S560" i="14"/>
  <c r="AC559" i="14"/>
  <c r="AB559" i="14"/>
  <c r="S559" i="14"/>
  <c r="AC558" i="14"/>
  <c r="AB558" i="14"/>
  <c r="S558" i="14"/>
  <c r="AC557" i="14"/>
  <c r="AB557" i="14"/>
  <c r="S557" i="14"/>
  <c r="AC556" i="14"/>
  <c r="AB556" i="14"/>
  <c r="S556" i="14"/>
  <c r="AC555" i="14"/>
  <c r="AB555" i="14"/>
  <c r="S555" i="14"/>
  <c r="AC554" i="14"/>
  <c r="AB554" i="14"/>
  <c r="S554" i="14"/>
  <c r="AC553" i="14"/>
  <c r="AB553" i="14"/>
  <c r="S553" i="14"/>
  <c r="AC552" i="14"/>
  <c r="AB552" i="14"/>
  <c r="S552" i="14"/>
  <c r="AC551" i="14"/>
  <c r="AB551" i="14"/>
  <c r="S551" i="14"/>
  <c r="AC550" i="14"/>
  <c r="AB550" i="14"/>
  <c r="S550" i="14"/>
  <c r="AC549" i="14"/>
  <c r="AB549" i="14"/>
  <c r="S549" i="14"/>
  <c r="AC548" i="14"/>
  <c r="AB548" i="14"/>
  <c r="S548" i="14"/>
  <c r="AC547" i="14"/>
  <c r="AB547" i="14"/>
  <c r="S547" i="14"/>
  <c r="AC546" i="14"/>
  <c r="AB546" i="14"/>
  <c r="S546" i="14"/>
  <c r="AC545" i="14"/>
  <c r="AB545" i="14"/>
  <c r="S545" i="14"/>
  <c r="AC544" i="14"/>
  <c r="AB544" i="14"/>
  <c r="S544" i="14"/>
  <c r="AC543" i="14"/>
  <c r="AB543" i="14"/>
  <c r="S543" i="14"/>
  <c r="AC542" i="14"/>
  <c r="AB542" i="14"/>
  <c r="S542" i="14"/>
  <c r="AC541" i="14"/>
  <c r="AB541" i="14"/>
  <c r="S541" i="14"/>
  <c r="AC540" i="14"/>
  <c r="AB540" i="14"/>
  <c r="S540" i="14"/>
  <c r="AC539" i="14"/>
  <c r="AB539" i="14"/>
  <c r="S539" i="14"/>
  <c r="AC538" i="14"/>
  <c r="AB538" i="14"/>
  <c r="S538" i="14"/>
  <c r="AC537" i="14"/>
  <c r="AB537" i="14"/>
  <c r="S537" i="14"/>
  <c r="AC536" i="14"/>
  <c r="AB536" i="14"/>
  <c r="S536" i="14"/>
  <c r="AC535" i="14"/>
  <c r="AB535" i="14"/>
  <c r="S535" i="14"/>
  <c r="AC534" i="14"/>
  <c r="AB534" i="14"/>
  <c r="S534" i="14"/>
  <c r="AC533" i="14"/>
  <c r="AB533" i="14"/>
  <c r="S533" i="14"/>
  <c r="AC532" i="14"/>
  <c r="AB532" i="14"/>
  <c r="S532" i="14"/>
  <c r="AC531" i="14"/>
  <c r="AB531" i="14"/>
  <c r="S531" i="14"/>
  <c r="AC530" i="14"/>
  <c r="AB530" i="14"/>
  <c r="S530" i="14"/>
  <c r="AC529" i="14"/>
  <c r="AB529" i="14"/>
  <c r="S529" i="14"/>
  <c r="AC528" i="14"/>
  <c r="AB528" i="14"/>
  <c r="S528" i="14"/>
  <c r="AC527" i="14"/>
  <c r="AB527" i="14"/>
  <c r="S527" i="14"/>
  <c r="AC526" i="14"/>
  <c r="AB526" i="14"/>
  <c r="S526" i="14"/>
  <c r="AC525" i="14"/>
  <c r="AB525" i="14"/>
  <c r="S525" i="14"/>
  <c r="AC524" i="14"/>
  <c r="AB524" i="14"/>
  <c r="S524" i="14"/>
  <c r="AC523" i="14"/>
  <c r="AB523" i="14"/>
  <c r="S523" i="14"/>
  <c r="AC522" i="14"/>
  <c r="AB522" i="14"/>
  <c r="S522" i="14"/>
  <c r="AC521" i="14"/>
  <c r="AB521" i="14"/>
  <c r="S521" i="14"/>
  <c r="AC520" i="14"/>
  <c r="AB520" i="14"/>
  <c r="S520" i="14"/>
  <c r="AC519" i="14"/>
  <c r="AB519" i="14"/>
  <c r="S519" i="14"/>
  <c r="AC518" i="14"/>
  <c r="AB518" i="14"/>
  <c r="S518" i="14"/>
  <c r="AC517" i="14"/>
  <c r="AB517" i="14"/>
  <c r="S517" i="14"/>
  <c r="AC516" i="14"/>
  <c r="AB516" i="14"/>
  <c r="S516" i="14"/>
  <c r="AC515" i="14"/>
  <c r="AB515" i="14"/>
  <c r="S515" i="14"/>
  <c r="AC514" i="14"/>
  <c r="AB514" i="14"/>
  <c r="S514" i="14"/>
  <c r="AC513" i="14"/>
  <c r="AB513" i="14"/>
  <c r="S513" i="14"/>
  <c r="AC512" i="14"/>
  <c r="AB512" i="14"/>
  <c r="S512" i="14"/>
  <c r="AC511" i="14"/>
  <c r="AB511" i="14"/>
  <c r="S511" i="14"/>
  <c r="AC510" i="14"/>
  <c r="AB510" i="14"/>
  <c r="S510" i="14"/>
  <c r="AC509" i="14"/>
  <c r="AB509" i="14"/>
  <c r="S509" i="14"/>
  <c r="AC508" i="14"/>
  <c r="AB508" i="14"/>
  <c r="S508" i="14"/>
  <c r="AC507" i="14"/>
  <c r="AB507" i="14"/>
  <c r="S507" i="14"/>
  <c r="AC506" i="14"/>
  <c r="AB506" i="14"/>
  <c r="S506" i="14"/>
  <c r="AC505" i="14"/>
  <c r="AB505" i="14"/>
  <c r="S505" i="14"/>
  <c r="AC504" i="14"/>
  <c r="AB504" i="14"/>
  <c r="S504" i="14"/>
  <c r="AC503" i="14"/>
  <c r="AB503" i="14"/>
  <c r="S503" i="14"/>
  <c r="AC502" i="14"/>
  <c r="AB502" i="14"/>
  <c r="S502" i="14"/>
  <c r="AC501" i="14"/>
  <c r="AB501" i="14"/>
  <c r="S501" i="14"/>
  <c r="AC500" i="14"/>
  <c r="AB500" i="14"/>
  <c r="S500" i="14"/>
  <c r="AC499" i="14"/>
  <c r="AB499" i="14"/>
  <c r="S499" i="14"/>
  <c r="AC498" i="14"/>
  <c r="AB498" i="14"/>
  <c r="S498" i="14"/>
  <c r="AC497" i="14"/>
  <c r="AB497" i="14"/>
  <c r="S497" i="14"/>
  <c r="AC496" i="14"/>
  <c r="AB496" i="14"/>
  <c r="S496" i="14"/>
  <c r="AC495" i="14"/>
  <c r="AB495" i="14"/>
  <c r="S495" i="14"/>
  <c r="AC494" i="14"/>
  <c r="AB494" i="14"/>
  <c r="S494" i="14"/>
  <c r="AC493" i="14"/>
  <c r="AB493" i="14"/>
  <c r="S493" i="14"/>
  <c r="AC492" i="14"/>
  <c r="AB492" i="14"/>
  <c r="S492" i="14"/>
  <c r="AC491" i="14"/>
  <c r="AB491" i="14"/>
  <c r="S491" i="14"/>
  <c r="AC490" i="14"/>
  <c r="AB490" i="14"/>
  <c r="S490" i="14"/>
  <c r="AC489" i="14"/>
  <c r="AB489" i="14"/>
  <c r="S489" i="14"/>
  <c r="AC488" i="14"/>
  <c r="AB488" i="14"/>
  <c r="S488" i="14"/>
  <c r="AC487" i="14"/>
  <c r="AB487" i="14"/>
  <c r="S487" i="14"/>
  <c r="AC486" i="14"/>
  <c r="AB486" i="14"/>
  <c r="S486" i="14"/>
  <c r="AC485" i="14"/>
  <c r="AB485" i="14"/>
  <c r="S485" i="14"/>
  <c r="AC484" i="14"/>
  <c r="AB484" i="14"/>
  <c r="S484" i="14"/>
  <c r="AC483" i="14"/>
  <c r="AB483" i="14"/>
  <c r="S483" i="14"/>
  <c r="AC482" i="14"/>
  <c r="AB482" i="14"/>
  <c r="S482" i="14"/>
  <c r="AC481" i="14"/>
  <c r="AB481" i="14"/>
  <c r="S481" i="14"/>
  <c r="AC480" i="14"/>
  <c r="AB480" i="14"/>
  <c r="S480" i="14"/>
  <c r="AC479" i="14"/>
  <c r="AB479" i="14"/>
  <c r="S479" i="14"/>
  <c r="AC478" i="14"/>
  <c r="AB478" i="14"/>
  <c r="S478" i="14"/>
  <c r="AC477" i="14"/>
  <c r="AB477" i="14"/>
  <c r="S477" i="14"/>
  <c r="AC476" i="14"/>
  <c r="AB476" i="14"/>
  <c r="S476" i="14"/>
  <c r="AC475" i="14"/>
  <c r="AB475" i="14"/>
  <c r="S475" i="14"/>
  <c r="AC474" i="14"/>
  <c r="AB474" i="14"/>
  <c r="S474" i="14"/>
  <c r="AC473" i="14"/>
  <c r="AB473" i="14"/>
  <c r="S473" i="14"/>
  <c r="AC472" i="14"/>
  <c r="AB472" i="14"/>
  <c r="S472" i="14"/>
  <c r="AC471" i="14"/>
  <c r="AB471" i="14"/>
  <c r="S471" i="14"/>
  <c r="AC470" i="14"/>
  <c r="AB470" i="14"/>
  <c r="S470" i="14"/>
  <c r="AC469" i="14"/>
  <c r="AB469" i="14"/>
  <c r="S469" i="14"/>
  <c r="AC468" i="14"/>
  <c r="AB468" i="14"/>
  <c r="S468" i="14"/>
  <c r="AC467" i="14"/>
  <c r="AB467" i="14"/>
  <c r="S467" i="14"/>
  <c r="AC466" i="14"/>
  <c r="AB466" i="14"/>
  <c r="S466" i="14"/>
  <c r="AC465" i="14"/>
  <c r="AB465" i="14"/>
  <c r="S465" i="14"/>
  <c r="AC464" i="14"/>
  <c r="AB464" i="14"/>
  <c r="S464" i="14"/>
  <c r="AC463" i="14"/>
  <c r="AB463" i="14"/>
  <c r="S463" i="14"/>
  <c r="AC462" i="14"/>
  <c r="AB462" i="14"/>
  <c r="S462" i="14"/>
  <c r="AC461" i="14"/>
  <c r="AB461" i="14"/>
  <c r="S461" i="14"/>
  <c r="AC460" i="14"/>
  <c r="AB460" i="14"/>
  <c r="S460" i="14"/>
  <c r="AC459" i="14"/>
  <c r="AB459" i="14"/>
  <c r="S459" i="14"/>
  <c r="AC458" i="14"/>
  <c r="AB458" i="14"/>
  <c r="S458" i="14"/>
  <c r="AC457" i="14"/>
  <c r="AB457" i="14"/>
  <c r="S457" i="14"/>
  <c r="AC456" i="14"/>
  <c r="AB456" i="14"/>
  <c r="S456" i="14"/>
  <c r="AC455" i="14"/>
  <c r="AB455" i="14"/>
  <c r="S455" i="14"/>
  <c r="AC454" i="14"/>
  <c r="AB454" i="14"/>
  <c r="S454" i="14"/>
  <c r="AC453" i="14"/>
  <c r="AB453" i="14"/>
  <c r="S453" i="14"/>
  <c r="AC452" i="14"/>
  <c r="AB452" i="14"/>
  <c r="S452" i="14"/>
  <c r="AC451" i="14"/>
  <c r="AB451" i="14"/>
  <c r="S451" i="14"/>
  <c r="AC450" i="14"/>
  <c r="AB450" i="14"/>
  <c r="S450" i="14"/>
  <c r="AC449" i="14"/>
  <c r="AB449" i="14"/>
  <c r="S449" i="14"/>
  <c r="AC448" i="14"/>
  <c r="AB448" i="14"/>
  <c r="S448" i="14"/>
  <c r="AC447" i="14"/>
  <c r="AB447" i="14"/>
  <c r="S447" i="14"/>
  <c r="AC446" i="14"/>
  <c r="AB446" i="14"/>
  <c r="S446" i="14"/>
  <c r="AC445" i="14"/>
  <c r="AB445" i="14"/>
  <c r="S445" i="14"/>
  <c r="AC444" i="14"/>
  <c r="AB444" i="14"/>
  <c r="S444" i="14"/>
  <c r="AC443" i="14"/>
  <c r="AB443" i="14"/>
  <c r="S443" i="14"/>
  <c r="AC442" i="14"/>
  <c r="AB442" i="14"/>
  <c r="S442" i="14"/>
  <c r="AC441" i="14"/>
  <c r="AB441" i="14"/>
  <c r="S441" i="14"/>
  <c r="AC440" i="14"/>
  <c r="AB440" i="14"/>
  <c r="S440" i="14"/>
  <c r="AC439" i="14"/>
  <c r="AB439" i="14"/>
  <c r="S439" i="14"/>
  <c r="AC438" i="14"/>
  <c r="AB438" i="14"/>
  <c r="S438" i="14"/>
  <c r="AC437" i="14"/>
  <c r="AB437" i="14"/>
  <c r="S437" i="14"/>
  <c r="AC436" i="14"/>
  <c r="AB436" i="14"/>
  <c r="S436" i="14"/>
  <c r="AC435" i="14"/>
  <c r="AB435" i="14"/>
  <c r="S435" i="14"/>
  <c r="AC434" i="14"/>
  <c r="AB434" i="14"/>
  <c r="S434" i="14"/>
  <c r="AC433" i="14"/>
  <c r="AB433" i="14"/>
  <c r="S433" i="14"/>
  <c r="AC432" i="14"/>
  <c r="AB432" i="14"/>
  <c r="S432" i="14"/>
  <c r="AC431" i="14"/>
  <c r="AB431" i="14"/>
  <c r="S431" i="14"/>
  <c r="AC430" i="14"/>
  <c r="AB430" i="14"/>
  <c r="S430" i="14"/>
  <c r="AC429" i="14"/>
  <c r="AB429" i="14"/>
  <c r="S429" i="14"/>
  <c r="AC428" i="14"/>
  <c r="AB428" i="14"/>
  <c r="S428" i="14"/>
  <c r="AC427" i="14"/>
  <c r="AB427" i="14"/>
  <c r="S427" i="14"/>
  <c r="AC426" i="14"/>
  <c r="AB426" i="14"/>
  <c r="S426" i="14"/>
  <c r="AC425" i="14"/>
  <c r="AB425" i="14"/>
  <c r="S425" i="14"/>
  <c r="AC424" i="14"/>
  <c r="AB424" i="14"/>
  <c r="S424" i="14"/>
  <c r="AC423" i="14"/>
  <c r="AB423" i="14"/>
  <c r="S423" i="14"/>
  <c r="AC422" i="14"/>
  <c r="AB422" i="14"/>
  <c r="S422" i="14"/>
  <c r="AC421" i="14"/>
  <c r="AB421" i="14"/>
  <c r="S421" i="14"/>
  <c r="AC420" i="14"/>
  <c r="AB420" i="14"/>
  <c r="S420" i="14"/>
  <c r="AC419" i="14"/>
  <c r="AB419" i="14"/>
  <c r="S419" i="14"/>
  <c r="AC418" i="14"/>
  <c r="AB418" i="14"/>
  <c r="S418" i="14"/>
  <c r="AC417" i="14"/>
  <c r="AB417" i="14"/>
  <c r="S417" i="14"/>
  <c r="AC416" i="14"/>
  <c r="AB416" i="14"/>
  <c r="S416" i="14"/>
  <c r="AC415" i="14"/>
  <c r="AB415" i="14"/>
  <c r="S415" i="14"/>
  <c r="AC414" i="14"/>
  <c r="AB414" i="14"/>
  <c r="S414" i="14"/>
  <c r="AC413" i="14"/>
  <c r="AB413" i="14"/>
  <c r="S413" i="14"/>
  <c r="AC412" i="14"/>
  <c r="AB412" i="14"/>
  <c r="S412" i="14"/>
  <c r="AC411" i="14"/>
  <c r="AB411" i="14"/>
  <c r="S411" i="14"/>
  <c r="AC410" i="14"/>
  <c r="AB410" i="14"/>
  <c r="S410" i="14"/>
  <c r="AC409" i="14"/>
  <c r="AB409" i="14"/>
  <c r="S409" i="14"/>
  <c r="AC408" i="14"/>
  <c r="AB408" i="14"/>
  <c r="S408" i="14"/>
  <c r="AC407" i="14"/>
  <c r="AB407" i="14"/>
  <c r="S407" i="14"/>
  <c r="AC406" i="14"/>
  <c r="AB406" i="14"/>
  <c r="S406" i="14"/>
  <c r="AC405" i="14"/>
  <c r="AB405" i="14"/>
  <c r="S405" i="14"/>
  <c r="AC404" i="14"/>
  <c r="AB404" i="14"/>
  <c r="S404" i="14"/>
  <c r="AC403" i="14"/>
  <c r="AB403" i="14"/>
  <c r="S403" i="14"/>
  <c r="AC402" i="14"/>
  <c r="AB402" i="14"/>
  <c r="S402" i="14"/>
  <c r="AC401" i="14"/>
  <c r="AB401" i="14"/>
  <c r="S401" i="14"/>
  <c r="AC400" i="14"/>
  <c r="AB400" i="14"/>
  <c r="S400" i="14"/>
  <c r="AC399" i="14"/>
  <c r="AB399" i="14"/>
  <c r="S399" i="14"/>
  <c r="AC398" i="14"/>
  <c r="AB398" i="14"/>
  <c r="S398" i="14"/>
  <c r="AC397" i="14"/>
  <c r="AB397" i="14"/>
  <c r="S397" i="14"/>
  <c r="AC396" i="14"/>
  <c r="AB396" i="14"/>
  <c r="S396" i="14"/>
  <c r="AC395" i="14"/>
  <c r="AB395" i="14"/>
  <c r="S395" i="14"/>
  <c r="AC394" i="14"/>
  <c r="AB394" i="14"/>
  <c r="S394" i="14"/>
  <c r="AC393" i="14"/>
  <c r="AB393" i="14"/>
  <c r="S393" i="14"/>
  <c r="AC392" i="14"/>
  <c r="AB392" i="14"/>
  <c r="S392" i="14"/>
  <c r="AC391" i="14"/>
  <c r="AB391" i="14"/>
  <c r="S391" i="14"/>
  <c r="AC390" i="14"/>
  <c r="AB390" i="14"/>
  <c r="S390" i="14"/>
  <c r="AC389" i="14"/>
  <c r="AB389" i="14"/>
  <c r="S389" i="14"/>
  <c r="AC388" i="14"/>
  <c r="AB388" i="14"/>
  <c r="S388" i="14"/>
  <c r="AC387" i="14"/>
  <c r="AB387" i="14"/>
  <c r="S387" i="14"/>
  <c r="AC386" i="14"/>
  <c r="AB386" i="14"/>
  <c r="S386" i="14"/>
  <c r="AC385" i="14"/>
  <c r="AB385" i="14"/>
  <c r="S385" i="14"/>
  <c r="AC384" i="14"/>
  <c r="AB384" i="14"/>
  <c r="S384" i="14"/>
  <c r="AC383" i="14"/>
  <c r="AB383" i="14"/>
  <c r="S383" i="14"/>
  <c r="AC382" i="14"/>
  <c r="AB382" i="14"/>
  <c r="S382" i="14"/>
  <c r="AC381" i="14"/>
  <c r="AB381" i="14"/>
  <c r="S381" i="14"/>
  <c r="AC380" i="14"/>
  <c r="AB380" i="14"/>
  <c r="S380" i="14"/>
  <c r="AC379" i="14"/>
  <c r="AB379" i="14"/>
  <c r="S379" i="14"/>
  <c r="AC378" i="14"/>
  <c r="AB378" i="14"/>
  <c r="S378" i="14"/>
  <c r="AC377" i="14"/>
  <c r="AB377" i="14"/>
  <c r="S377" i="14"/>
  <c r="AC376" i="14"/>
  <c r="AB376" i="14"/>
  <c r="S376" i="14"/>
  <c r="AC375" i="14"/>
  <c r="AB375" i="14"/>
  <c r="S375" i="14"/>
  <c r="AC374" i="14"/>
  <c r="AB374" i="14"/>
  <c r="S374" i="14"/>
  <c r="AC373" i="14"/>
  <c r="AB373" i="14"/>
  <c r="S373" i="14"/>
  <c r="AC372" i="14"/>
  <c r="AB372" i="14"/>
  <c r="S372" i="14"/>
  <c r="AC371" i="14"/>
  <c r="AB371" i="14"/>
  <c r="S371" i="14"/>
  <c r="AC370" i="14"/>
  <c r="AB370" i="14"/>
  <c r="S370" i="14"/>
  <c r="AC369" i="14"/>
  <c r="AB369" i="14"/>
  <c r="S369" i="14"/>
  <c r="AC368" i="14"/>
  <c r="AB368" i="14"/>
  <c r="S368" i="14"/>
  <c r="AC367" i="14"/>
  <c r="AB367" i="14"/>
  <c r="S367" i="14"/>
  <c r="AC366" i="14"/>
  <c r="AB366" i="14"/>
  <c r="S366" i="14"/>
  <c r="AC365" i="14"/>
  <c r="AB365" i="14"/>
  <c r="S365" i="14"/>
  <c r="AC364" i="14"/>
  <c r="AB364" i="14"/>
  <c r="S364" i="14"/>
  <c r="AC363" i="14"/>
  <c r="AB363" i="14"/>
  <c r="S363" i="14"/>
  <c r="AC362" i="14"/>
  <c r="AB362" i="14"/>
  <c r="S362" i="14"/>
  <c r="AC361" i="14"/>
  <c r="AB361" i="14"/>
  <c r="S361" i="14"/>
  <c r="AC360" i="14"/>
  <c r="AB360" i="14"/>
  <c r="S360" i="14"/>
  <c r="AC359" i="14"/>
  <c r="AB359" i="14"/>
  <c r="S359" i="14"/>
  <c r="AC358" i="14"/>
  <c r="AB358" i="14"/>
  <c r="S358" i="14"/>
  <c r="AC357" i="14"/>
  <c r="AB357" i="14"/>
  <c r="S357" i="14"/>
  <c r="AC356" i="14"/>
  <c r="AB356" i="14"/>
  <c r="S356" i="14"/>
  <c r="AC355" i="14"/>
  <c r="AB355" i="14"/>
  <c r="S355" i="14"/>
  <c r="AC354" i="14"/>
  <c r="AB354" i="14"/>
  <c r="S354" i="14"/>
  <c r="AC353" i="14"/>
  <c r="AB353" i="14"/>
  <c r="S353" i="14"/>
  <c r="AC352" i="14"/>
  <c r="AB352" i="14"/>
  <c r="S352" i="14"/>
  <c r="AC351" i="14"/>
  <c r="AB351" i="14"/>
  <c r="S351" i="14"/>
  <c r="AC350" i="14"/>
  <c r="AB350" i="14"/>
  <c r="S350" i="14"/>
  <c r="AC349" i="14"/>
  <c r="AB349" i="14"/>
  <c r="S349" i="14"/>
  <c r="AC348" i="14"/>
  <c r="AB348" i="14"/>
  <c r="S348" i="14"/>
  <c r="AC347" i="14"/>
  <c r="AB347" i="14"/>
  <c r="S347" i="14"/>
  <c r="AC346" i="14"/>
  <c r="AB346" i="14"/>
  <c r="S346" i="14"/>
  <c r="AC345" i="14"/>
  <c r="AB345" i="14"/>
  <c r="S345" i="14"/>
  <c r="AC344" i="14"/>
  <c r="AB344" i="14"/>
  <c r="S344" i="14"/>
  <c r="AC343" i="14"/>
  <c r="AB343" i="14"/>
  <c r="S343" i="14"/>
  <c r="AC342" i="14"/>
  <c r="AB342" i="14"/>
  <c r="S342" i="14"/>
  <c r="AC341" i="14"/>
  <c r="AB341" i="14"/>
  <c r="S341" i="14"/>
  <c r="AC340" i="14"/>
  <c r="AB340" i="14"/>
  <c r="S340" i="14"/>
  <c r="AC339" i="14"/>
  <c r="AB339" i="14"/>
  <c r="S339" i="14"/>
  <c r="AC338" i="14"/>
  <c r="AB338" i="14"/>
  <c r="S338" i="14"/>
  <c r="AC337" i="14"/>
  <c r="AB337" i="14"/>
  <c r="S337" i="14"/>
  <c r="AC336" i="14"/>
  <c r="AB336" i="14"/>
  <c r="S336" i="14"/>
  <c r="AC335" i="14"/>
  <c r="AB335" i="14"/>
  <c r="S335" i="14"/>
  <c r="AC334" i="14"/>
  <c r="AB334" i="14"/>
  <c r="S334" i="14"/>
  <c r="AC333" i="14"/>
  <c r="AB333" i="14"/>
  <c r="S333" i="14"/>
  <c r="AC332" i="14"/>
  <c r="AB332" i="14"/>
  <c r="S332" i="14"/>
  <c r="AC331" i="14"/>
  <c r="AB331" i="14"/>
  <c r="S331" i="14"/>
  <c r="AC330" i="14"/>
  <c r="AB330" i="14"/>
  <c r="S330" i="14"/>
  <c r="AC329" i="14"/>
  <c r="AB329" i="14"/>
  <c r="S329" i="14"/>
  <c r="AC328" i="14"/>
  <c r="AB328" i="14"/>
  <c r="S328" i="14"/>
  <c r="AC327" i="14"/>
  <c r="AB327" i="14"/>
  <c r="S327" i="14"/>
  <c r="AC326" i="14"/>
  <c r="AB326" i="14"/>
  <c r="S326" i="14"/>
  <c r="AC325" i="14"/>
  <c r="AB325" i="14"/>
  <c r="S325" i="14"/>
  <c r="AC324" i="14"/>
  <c r="AB324" i="14"/>
  <c r="S324" i="14"/>
  <c r="AC323" i="14"/>
  <c r="AB323" i="14"/>
  <c r="S323" i="14"/>
  <c r="AC322" i="14"/>
  <c r="AB322" i="14"/>
  <c r="S322" i="14"/>
  <c r="AC321" i="14"/>
  <c r="AB321" i="14"/>
  <c r="S321" i="14"/>
  <c r="AC320" i="14"/>
  <c r="AB320" i="14"/>
  <c r="S320" i="14"/>
  <c r="AC319" i="14"/>
  <c r="AB319" i="14"/>
  <c r="S319" i="14"/>
  <c r="AC318" i="14"/>
  <c r="AB318" i="14"/>
  <c r="S318" i="14"/>
  <c r="AC317" i="14"/>
  <c r="AB317" i="14"/>
  <c r="S317" i="14"/>
  <c r="AC316" i="14"/>
  <c r="AB316" i="14"/>
  <c r="S316" i="14"/>
  <c r="AC315" i="14"/>
  <c r="AB315" i="14"/>
  <c r="S315" i="14"/>
  <c r="AC314" i="14"/>
  <c r="AB314" i="14"/>
  <c r="S314" i="14"/>
  <c r="AC313" i="14"/>
  <c r="AB313" i="14"/>
  <c r="S313" i="14"/>
  <c r="AC312" i="14"/>
  <c r="AB312" i="14"/>
  <c r="S312" i="14"/>
  <c r="AC311" i="14"/>
  <c r="AB311" i="14"/>
  <c r="S311" i="14"/>
  <c r="AC310" i="14"/>
  <c r="AB310" i="14"/>
  <c r="S310" i="14"/>
  <c r="AC309" i="14"/>
  <c r="AB309" i="14"/>
  <c r="S309" i="14"/>
  <c r="AC308" i="14"/>
  <c r="AB308" i="14"/>
  <c r="S308" i="14"/>
  <c r="AC307" i="14"/>
  <c r="AB307" i="14"/>
  <c r="S307" i="14"/>
  <c r="AC306" i="14"/>
  <c r="AB306" i="14"/>
  <c r="S306" i="14"/>
  <c r="AC305" i="14"/>
  <c r="AB305" i="14"/>
  <c r="S305" i="14"/>
  <c r="AC304" i="14"/>
  <c r="AB304" i="14"/>
  <c r="S304" i="14"/>
  <c r="AC303" i="14"/>
  <c r="AB303" i="14"/>
  <c r="S303" i="14"/>
  <c r="AC302" i="14"/>
  <c r="AB302" i="14"/>
  <c r="S302" i="14"/>
  <c r="AC301" i="14"/>
  <c r="AB301" i="14"/>
  <c r="S301" i="14"/>
  <c r="AC300" i="14"/>
  <c r="AB300" i="14"/>
  <c r="S300" i="14"/>
  <c r="AC299" i="14"/>
  <c r="AB299" i="14"/>
  <c r="S299" i="14"/>
  <c r="AC298" i="14"/>
  <c r="AB298" i="14"/>
  <c r="S298" i="14"/>
  <c r="AC297" i="14"/>
  <c r="AB297" i="14"/>
  <c r="S297" i="14"/>
  <c r="AC296" i="14"/>
  <c r="AB296" i="14"/>
  <c r="S296" i="14"/>
  <c r="AC295" i="14"/>
  <c r="AB295" i="14"/>
  <c r="S295" i="14"/>
  <c r="AC294" i="14"/>
  <c r="AB294" i="14"/>
  <c r="S294" i="14"/>
  <c r="AC293" i="14"/>
  <c r="AB293" i="14"/>
  <c r="S293" i="14"/>
  <c r="AC292" i="14"/>
  <c r="AB292" i="14"/>
  <c r="S292" i="14"/>
  <c r="AC291" i="14"/>
  <c r="AB291" i="14"/>
  <c r="S291" i="14"/>
  <c r="AC290" i="14"/>
  <c r="AB290" i="14"/>
  <c r="S290" i="14"/>
  <c r="AC289" i="14"/>
  <c r="AB289" i="14"/>
  <c r="S289" i="14"/>
  <c r="AC288" i="14"/>
  <c r="AB288" i="14"/>
  <c r="S288" i="14"/>
  <c r="AC287" i="14"/>
  <c r="AB287" i="14"/>
  <c r="S287" i="14"/>
  <c r="AC286" i="14"/>
  <c r="AB286" i="14"/>
  <c r="S286" i="14"/>
  <c r="AC285" i="14"/>
  <c r="AB285" i="14"/>
  <c r="S285" i="14"/>
  <c r="AC284" i="14"/>
  <c r="AB284" i="14"/>
  <c r="S284" i="14"/>
  <c r="AC283" i="14"/>
  <c r="AB283" i="14"/>
  <c r="S283" i="14"/>
  <c r="AC282" i="14"/>
  <c r="AB282" i="14"/>
  <c r="S282" i="14"/>
  <c r="AC281" i="14"/>
  <c r="AB281" i="14"/>
  <c r="S281" i="14"/>
  <c r="AC280" i="14"/>
  <c r="AB280" i="14"/>
  <c r="S280" i="14"/>
  <c r="AC279" i="14"/>
  <c r="AB279" i="14"/>
  <c r="S279" i="14"/>
  <c r="AC278" i="14"/>
  <c r="AB278" i="14"/>
  <c r="S278" i="14"/>
  <c r="AC277" i="14"/>
  <c r="AB277" i="14"/>
  <c r="S277" i="14"/>
  <c r="AC276" i="14"/>
  <c r="AB276" i="14"/>
  <c r="S276" i="14"/>
  <c r="AC275" i="14"/>
  <c r="AB275" i="14"/>
  <c r="S275" i="14"/>
  <c r="AC274" i="14"/>
  <c r="AB274" i="14"/>
  <c r="S274" i="14"/>
  <c r="AC273" i="14"/>
  <c r="AB273" i="14"/>
  <c r="S273" i="14"/>
  <c r="AC272" i="14"/>
  <c r="AB272" i="14"/>
  <c r="S272" i="14"/>
  <c r="AC271" i="14"/>
  <c r="AB271" i="14"/>
  <c r="S271" i="14"/>
  <c r="AC270" i="14"/>
  <c r="AB270" i="14"/>
  <c r="S270" i="14"/>
  <c r="AC269" i="14"/>
  <c r="AB269" i="14"/>
  <c r="S269" i="14"/>
  <c r="AC268" i="14"/>
  <c r="AB268" i="14"/>
  <c r="S268" i="14"/>
  <c r="AC267" i="14"/>
  <c r="AB267" i="14"/>
  <c r="S267" i="14"/>
  <c r="AC266" i="14"/>
  <c r="AB266" i="14"/>
  <c r="S266" i="14"/>
  <c r="AC265" i="14"/>
  <c r="AB265" i="14"/>
  <c r="S265" i="14"/>
  <c r="AC264" i="14"/>
  <c r="AB264" i="14"/>
  <c r="S264" i="14"/>
  <c r="AC263" i="14"/>
  <c r="AB263" i="14"/>
  <c r="S263" i="14"/>
  <c r="AC262" i="14"/>
  <c r="AB262" i="14"/>
  <c r="S262" i="14"/>
  <c r="AC261" i="14"/>
  <c r="AB261" i="14"/>
  <c r="S261" i="14"/>
  <c r="AC260" i="14"/>
  <c r="AB260" i="14"/>
  <c r="S260" i="14"/>
  <c r="AC259" i="14"/>
  <c r="AB259" i="14"/>
  <c r="S259" i="14"/>
  <c r="AC258" i="14"/>
  <c r="AB258" i="14"/>
  <c r="S258" i="14"/>
  <c r="AC257" i="14"/>
  <c r="AB257" i="14"/>
  <c r="S257" i="14"/>
  <c r="AC256" i="14"/>
  <c r="AB256" i="14"/>
  <c r="S256" i="14"/>
  <c r="AC255" i="14"/>
  <c r="AB255" i="14"/>
  <c r="S255" i="14"/>
  <c r="AC254" i="14"/>
  <c r="AB254" i="14"/>
  <c r="S254" i="14"/>
  <c r="AC253" i="14"/>
  <c r="AB253" i="14"/>
  <c r="S253" i="14"/>
  <c r="AC252" i="14"/>
  <c r="AB252" i="14"/>
  <c r="S252" i="14"/>
  <c r="AC251" i="14"/>
  <c r="AB251" i="14"/>
  <c r="S251" i="14"/>
  <c r="AC250" i="14"/>
  <c r="AB250" i="14"/>
  <c r="S250" i="14"/>
  <c r="AC249" i="14"/>
  <c r="AB249" i="14"/>
  <c r="S249" i="14"/>
  <c r="AC248" i="14"/>
  <c r="AB248" i="14"/>
  <c r="S248" i="14"/>
  <c r="AC247" i="14"/>
  <c r="AB247" i="14"/>
  <c r="S247" i="14"/>
  <c r="AC246" i="14"/>
  <c r="AB246" i="14"/>
  <c r="S246" i="14"/>
  <c r="AC245" i="14"/>
  <c r="AB245" i="14"/>
  <c r="S245" i="14"/>
  <c r="AC244" i="14"/>
  <c r="AB244" i="14"/>
  <c r="S244" i="14"/>
  <c r="AC243" i="14"/>
  <c r="AB243" i="14"/>
  <c r="S243" i="14"/>
  <c r="AC242" i="14"/>
  <c r="AB242" i="14"/>
  <c r="S242" i="14"/>
  <c r="AC241" i="14"/>
  <c r="AB241" i="14"/>
  <c r="S241" i="14"/>
  <c r="AC240" i="14"/>
  <c r="AB240" i="14"/>
  <c r="S240" i="14"/>
  <c r="AC239" i="14"/>
  <c r="AB239" i="14"/>
  <c r="S239" i="14"/>
  <c r="AC238" i="14"/>
  <c r="AB238" i="14"/>
  <c r="S238" i="14"/>
  <c r="AC237" i="14"/>
  <c r="AB237" i="14"/>
  <c r="S237" i="14"/>
  <c r="AC236" i="14"/>
  <c r="AB236" i="14"/>
  <c r="S236" i="14"/>
  <c r="AC235" i="14"/>
  <c r="AB235" i="14"/>
  <c r="S235" i="14"/>
  <c r="AC234" i="14"/>
  <c r="AB234" i="14"/>
  <c r="S234" i="14"/>
  <c r="AC233" i="14"/>
  <c r="AB233" i="14"/>
  <c r="S233" i="14"/>
  <c r="AC232" i="14"/>
  <c r="AB232" i="14"/>
  <c r="S232" i="14"/>
  <c r="AC231" i="14"/>
  <c r="AB231" i="14"/>
  <c r="S231" i="14"/>
  <c r="AC230" i="14"/>
  <c r="AB230" i="14"/>
  <c r="S230" i="14"/>
  <c r="AC229" i="14"/>
  <c r="AB229" i="14"/>
  <c r="S229" i="14"/>
  <c r="AC228" i="14"/>
  <c r="AB228" i="14"/>
  <c r="S228" i="14"/>
  <c r="AC227" i="14"/>
  <c r="AB227" i="14"/>
  <c r="S227" i="14"/>
  <c r="AC226" i="14"/>
  <c r="AB226" i="14"/>
  <c r="S226" i="14"/>
  <c r="AC225" i="14"/>
  <c r="AB225" i="14"/>
  <c r="S225" i="14"/>
  <c r="AC224" i="14"/>
  <c r="AB224" i="14"/>
  <c r="S224" i="14"/>
  <c r="AC223" i="14"/>
  <c r="AB223" i="14"/>
  <c r="S223" i="14"/>
  <c r="AC222" i="14"/>
  <c r="AB222" i="14"/>
  <c r="S222" i="14"/>
  <c r="AC221" i="14"/>
  <c r="AB221" i="14"/>
  <c r="S221" i="14"/>
  <c r="AC220" i="14"/>
  <c r="AB220" i="14"/>
  <c r="S220" i="14"/>
  <c r="AC219" i="14"/>
  <c r="AB219" i="14"/>
  <c r="S219" i="14"/>
  <c r="AC218" i="14"/>
  <c r="AB218" i="14"/>
  <c r="S218" i="14"/>
  <c r="AC217" i="14"/>
  <c r="AB217" i="14"/>
  <c r="S217" i="14"/>
  <c r="AC216" i="14"/>
  <c r="AB216" i="14"/>
  <c r="S216" i="14"/>
  <c r="AC215" i="14"/>
  <c r="AB215" i="14"/>
  <c r="S215" i="14"/>
  <c r="AC214" i="14"/>
  <c r="AB214" i="14"/>
  <c r="S214" i="14"/>
  <c r="AC213" i="14"/>
  <c r="AB213" i="14"/>
  <c r="S213" i="14"/>
  <c r="AC212" i="14"/>
  <c r="AB212" i="14"/>
  <c r="S212" i="14"/>
  <c r="AC211" i="14"/>
  <c r="AB211" i="14"/>
  <c r="S211" i="14"/>
  <c r="AC210" i="14"/>
  <c r="AB210" i="14"/>
  <c r="S210" i="14"/>
  <c r="AC209" i="14"/>
  <c r="AB209" i="14"/>
  <c r="S209" i="14"/>
  <c r="AC208" i="14"/>
  <c r="AB208" i="14"/>
  <c r="S208" i="14"/>
  <c r="AC207" i="14"/>
  <c r="AB207" i="14"/>
  <c r="S207" i="14"/>
  <c r="AC206" i="14"/>
  <c r="AB206" i="14"/>
  <c r="S206" i="14"/>
  <c r="AC205" i="14"/>
  <c r="AB205" i="14"/>
  <c r="S205" i="14"/>
  <c r="AC204" i="14"/>
  <c r="AB204" i="14"/>
  <c r="S204" i="14"/>
  <c r="AC203" i="14"/>
  <c r="AB203" i="14"/>
  <c r="S203" i="14"/>
  <c r="AC202" i="14"/>
  <c r="AB202" i="14"/>
  <c r="S202" i="14"/>
  <c r="AC201" i="14"/>
  <c r="AB201" i="14"/>
  <c r="S201" i="14"/>
  <c r="AC200" i="14"/>
  <c r="AB200" i="14"/>
  <c r="S200" i="14"/>
  <c r="AC199" i="14"/>
  <c r="AB199" i="14"/>
  <c r="S199" i="14"/>
  <c r="AC198" i="14"/>
  <c r="AB198" i="14"/>
  <c r="S198" i="14"/>
  <c r="AC197" i="14"/>
  <c r="AB197" i="14"/>
  <c r="S197" i="14"/>
  <c r="AC196" i="14"/>
  <c r="AB196" i="14"/>
  <c r="S196" i="14"/>
  <c r="AC195" i="14"/>
  <c r="AB195" i="14"/>
  <c r="S195" i="14"/>
  <c r="AC194" i="14"/>
  <c r="AB194" i="14"/>
  <c r="S194" i="14"/>
  <c r="AC193" i="14"/>
  <c r="AB193" i="14"/>
  <c r="S193" i="14"/>
  <c r="AC192" i="14"/>
  <c r="AB192" i="14"/>
  <c r="S192" i="14"/>
  <c r="AC191" i="14"/>
  <c r="AB191" i="14"/>
  <c r="S191" i="14"/>
  <c r="AC190" i="14"/>
  <c r="AB190" i="14"/>
  <c r="S190" i="14"/>
  <c r="AC189" i="14"/>
  <c r="AB189" i="14"/>
  <c r="S189" i="14"/>
  <c r="AC188" i="14"/>
  <c r="AB188" i="14"/>
  <c r="S188" i="14"/>
  <c r="AC187" i="14"/>
  <c r="AB187" i="14"/>
  <c r="S187" i="14"/>
  <c r="AC186" i="14"/>
  <c r="AB186" i="14"/>
  <c r="S186" i="14"/>
  <c r="AC185" i="14"/>
  <c r="AB185" i="14"/>
  <c r="S185" i="14"/>
  <c r="AC184" i="14"/>
  <c r="AB184" i="14"/>
  <c r="S184" i="14"/>
  <c r="AC183" i="14"/>
  <c r="AB183" i="14"/>
  <c r="S183" i="14"/>
  <c r="AC182" i="14"/>
  <c r="AB182" i="14"/>
  <c r="S182" i="14"/>
  <c r="AC181" i="14"/>
  <c r="AB181" i="14"/>
  <c r="S181" i="14"/>
  <c r="AC180" i="14"/>
  <c r="AB180" i="14"/>
  <c r="S180" i="14"/>
  <c r="AC179" i="14"/>
  <c r="AB179" i="14"/>
  <c r="S179" i="14"/>
  <c r="AC178" i="14"/>
  <c r="AB178" i="14"/>
  <c r="S178" i="14"/>
  <c r="AC177" i="14"/>
  <c r="AB177" i="14"/>
  <c r="S177" i="14"/>
  <c r="AC176" i="14"/>
  <c r="AB176" i="14"/>
  <c r="S176" i="14"/>
  <c r="AC175" i="14"/>
  <c r="AB175" i="14"/>
  <c r="S175" i="14"/>
  <c r="AC174" i="14"/>
  <c r="AB174" i="14"/>
  <c r="S174" i="14"/>
  <c r="AC173" i="14"/>
  <c r="AB173" i="14"/>
  <c r="S173" i="14"/>
  <c r="AC172" i="14"/>
  <c r="AB172" i="14"/>
  <c r="S172" i="14"/>
  <c r="AC171" i="14"/>
  <c r="AB171" i="14"/>
  <c r="S171" i="14"/>
  <c r="AC170" i="14"/>
  <c r="AB170" i="14"/>
  <c r="S170" i="14"/>
  <c r="AC169" i="14"/>
  <c r="AB169" i="14"/>
  <c r="S169" i="14"/>
  <c r="AC168" i="14"/>
  <c r="AB168" i="14"/>
  <c r="S168" i="14"/>
  <c r="AC167" i="14"/>
  <c r="AB167" i="14"/>
  <c r="S167" i="14"/>
  <c r="AC166" i="14"/>
  <c r="AB166" i="14"/>
  <c r="S166" i="14"/>
  <c r="AC165" i="14"/>
  <c r="AB165" i="14"/>
  <c r="S165" i="14"/>
  <c r="AC164" i="14"/>
  <c r="AB164" i="14"/>
  <c r="S164" i="14"/>
  <c r="AC163" i="14"/>
  <c r="AB163" i="14"/>
  <c r="S163" i="14"/>
  <c r="AC162" i="14"/>
  <c r="AB162" i="14"/>
  <c r="S162" i="14"/>
  <c r="AC161" i="14"/>
  <c r="AB161" i="14"/>
  <c r="S161" i="14"/>
  <c r="AC160" i="14"/>
  <c r="AB160" i="14"/>
  <c r="S160" i="14"/>
  <c r="AC159" i="14"/>
  <c r="AB159" i="14"/>
  <c r="S159" i="14"/>
  <c r="AC158" i="14"/>
  <c r="AB158" i="14"/>
  <c r="S158" i="14"/>
  <c r="AC157" i="14"/>
  <c r="AB157" i="14"/>
  <c r="S157" i="14"/>
  <c r="AC156" i="14"/>
  <c r="AB156" i="14"/>
  <c r="S156" i="14"/>
  <c r="AC155" i="14"/>
  <c r="AB155" i="14"/>
  <c r="S155" i="14"/>
  <c r="AC154" i="14"/>
  <c r="AB154" i="14"/>
  <c r="S154" i="14"/>
  <c r="AC153" i="14"/>
  <c r="AB153" i="14"/>
  <c r="S153" i="14"/>
  <c r="AC152" i="14"/>
  <c r="AB152" i="14"/>
  <c r="S152" i="14"/>
  <c r="AC151" i="14"/>
  <c r="AB151" i="14"/>
  <c r="S151" i="14"/>
  <c r="AC150" i="14"/>
  <c r="AB150" i="14"/>
  <c r="S150" i="14"/>
  <c r="AC149" i="14"/>
  <c r="AB149" i="14"/>
  <c r="S149" i="14"/>
  <c r="AC148" i="14"/>
  <c r="AB148" i="14"/>
  <c r="S148" i="14"/>
  <c r="AC147" i="14"/>
  <c r="AB147" i="14"/>
  <c r="S147" i="14"/>
  <c r="AC146" i="14"/>
  <c r="AB146" i="14"/>
  <c r="S146" i="14"/>
  <c r="AC145" i="14"/>
  <c r="AB145" i="14"/>
  <c r="S145" i="14"/>
  <c r="AC144" i="14"/>
  <c r="AB144" i="14"/>
  <c r="S144" i="14"/>
  <c r="AC143" i="14"/>
  <c r="AB143" i="14"/>
  <c r="S143" i="14"/>
  <c r="AC142" i="14"/>
  <c r="AB142" i="14"/>
  <c r="S142" i="14"/>
  <c r="AC141" i="14"/>
  <c r="AB141" i="14"/>
  <c r="S141" i="14"/>
  <c r="AC140" i="14"/>
  <c r="AB140" i="14"/>
  <c r="S140" i="14"/>
  <c r="AC139" i="14"/>
  <c r="AB139" i="14"/>
  <c r="S139" i="14"/>
  <c r="AC138" i="14"/>
  <c r="AB138" i="14"/>
  <c r="S138" i="14"/>
  <c r="AC137" i="14"/>
  <c r="AB137" i="14"/>
  <c r="S137" i="14"/>
  <c r="AC136" i="14"/>
  <c r="AB136" i="14"/>
  <c r="S136" i="14"/>
  <c r="AC135" i="14"/>
  <c r="AB135" i="14"/>
  <c r="S135" i="14"/>
  <c r="AC134" i="14"/>
  <c r="AB134" i="14"/>
  <c r="S134" i="14"/>
  <c r="AC133" i="14"/>
  <c r="AB133" i="14"/>
  <c r="S133" i="14"/>
  <c r="AC132" i="14"/>
  <c r="AB132" i="14"/>
  <c r="S132" i="14"/>
  <c r="AC131" i="14"/>
  <c r="AB131" i="14"/>
  <c r="S131" i="14"/>
  <c r="AC130" i="14"/>
  <c r="AB130" i="14"/>
  <c r="S130" i="14"/>
  <c r="AC129" i="14"/>
  <c r="AB129" i="14"/>
  <c r="S129" i="14"/>
  <c r="AC128" i="14"/>
  <c r="AB128" i="14"/>
  <c r="S128" i="14"/>
  <c r="AC127" i="14"/>
  <c r="AB127" i="14"/>
  <c r="S127" i="14"/>
  <c r="AC126" i="14"/>
  <c r="AB126" i="14"/>
  <c r="S126" i="14"/>
  <c r="AC125" i="14"/>
  <c r="AB125" i="14"/>
  <c r="S125" i="14"/>
  <c r="AC124" i="14"/>
  <c r="AB124" i="14"/>
  <c r="S124" i="14"/>
  <c r="AC123" i="14"/>
  <c r="AB123" i="14"/>
  <c r="S123" i="14"/>
  <c r="AC122" i="14"/>
  <c r="AB122" i="14"/>
  <c r="S122" i="14"/>
  <c r="AC121" i="14"/>
  <c r="AB121" i="14"/>
  <c r="S121" i="14"/>
  <c r="AC120" i="14"/>
  <c r="AB120" i="14"/>
  <c r="S120" i="14"/>
  <c r="AC119" i="14"/>
  <c r="AB119" i="14"/>
  <c r="S119" i="14"/>
  <c r="AC118" i="14"/>
  <c r="AB118" i="14"/>
  <c r="S118" i="14"/>
  <c r="AC117" i="14"/>
  <c r="AB117" i="14"/>
  <c r="S117" i="14"/>
  <c r="AC116" i="14"/>
  <c r="AB116" i="14"/>
  <c r="S116" i="14"/>
  <c r="AC115" i="14"/>
  <c r="AB115" i="14"/>
  <c r="S115" i="14"/>
  <c r="AC114" i="14"/>
  <c r="AB114" i="14"/>
  <c r="S114" i="14"/>
  <c r="AC113" i="14"/>
  <c r="AB113" i="14"/>
  <c r="S113" i="14"/>
  <c r="AC112" i="14"/>
  <c r="AB112" i="14"/>
  <c r="S112" i="14"/>
  <c r="AC111" i="14"/>
  <c r="AB111" i="14"/>
  <c r="S111" i="14"/>
  <c r="AC110" i="14"/>
  <c r="AB110" i="14"/>
  <c r="S110" i="14"/>
  <c r="AC109" i="14"/>
  <c r="AB109" i="14"/>
  <c r="S109" i="14"/>
  <c r="AC108" i="14"/>
  <c r="AB108" i="14"/>
  <c r="S108" i="14"/>
  <c r="AC107" i="14"/>
  <c r="AB107" i="14"/>
  <c r="S107" i="14"/>
  <c r="AC106" i="14"/>
  <c r="AB106" i="14"/>
  <c r="S106" i="14"/>
  <c r="AC105" i="14"/>
  <c r="AB105" i="14"/>
  <c r="S105" i="14"/>
  <c r="AC104" i="14"/>
  <c r="AB104" i="14"/>
  <c r="S104" i="14"/>
  <c r="AC103" i="14"/>
  <c r="AB103" i="14"/>
  <c r="S103" i="14"/>
  <c r="AC102" i="14"/>
  <c r="AB102" i="14"/>
  <c r="S102" i="14"/>
  <c r="AC101" i="14"/>
  <c r="AB101" i="14"/>
  <c r="S101" i="14"/>
  <c r="AC100" i="14"/>
  <c r="AB100" i="14"/>
  <c r="S100" i="14"/>
  <c r="AC99" i="14"/>
  <c r="AB99" i="14"/>
  <c r="S99" i="14"/>
  <c r="AC98" i="14"/>
  <c r="AB98" i="14"/>
  <c r="S98" i="14"/>
  <c r="AC97" i="14"/>
  <c r="AB97" i="14"/>
  <c r="S97" i="14"/>
  <c r="AC96" i="14"/>
  <c r="AB96" i="14"/>
  <c r="S96" i="14"/>
  <c r="AC95" i="14"/>
  <c r="AB95" i="14"/>
  <c r="S95" i="14"/>
  <c r="AC94" i="14"/>
  <c r="AB94" i="14"/>
  <c r="S94" i="14"/>
  <c r="AC93" i="14"/>
  <c r="S93" i="14"/>
  <c r="AC92" i="14"/>
  <c r="S92" i="14"/>
  <c r="AC91" i="14"/>
  <c r="S91" i="14"/>
  <c r="AC90" i="14"/>
  <c r="S90" i="14"/>
  <c r="AC89" i="14"/>
  <c r="S89" i="14"/>
  <c r="AC88" i="14"/>
  <c r="S88" i="14"/>
  <c r="AC87" i="14"/>
  <c r="S87" i="14"/>
  <c r="AC86" i="14"/>
  <c r="S86" i="14"/>
  <c r="AC85" i="14"/>
  <c r="S85" i="14"/>
  <c r="AC84" i="14"/>
  <c r="S84" i="14"/>
  <c r="AC83" i="14"/>
  <c r="S83" i="14"/>
  <c r="AC82" i="14"/>
  <c r="S82" i="14"/>
  <c r="AC81" i="14"/>
  <c r="S81" i="14"/>
  <c r="AC80" i="14"/>
  <c r="S80" i="14"/>
  <c r="AC79" i="14"/>
  <c r="S79" i="14"/>
  <c r="AC78" i="14"/>
  <c r="S78" i="14"/>
  <c r="AC77" i="14"/>
  <c r="S77" i="14"/>
  <c r="AC76" i="14"/>
  <c r="S76" i="14"/>
  <c r="AC75" i="14"/>
  <c r="S75" i="14"/>
  <c r="S74" i="14"/>
  <c r="S73" i="14"/>
  <c r="S72" i="14"/>
  <c r="S71" i="14"/>
  <c r="S70" i="14"/>
  <c r="S69" i="14"/>
  <c r="S68" i="14"/>
  <c r="S67" i="14"/>
  <c r="S66" i="14"/>
  <c r="S65" i="14"/>
  <c r="S64" i="14"/>
  <c r="S63" i="14"/>
  <c r="S62" i="14"/>
  <c r="S61" i="14"/>
  <c r="S60" i="14"/>
  <c r="S59" i="14"/>
  <c r="S58" i="14"/>
  <c r="S57" i="14"/>
  <c r="S56" i="14"/>
  <c r="S55" i="14"/>
  <c r="S54" i="14"/>
  <c r="S53" i="14"/>
  <c r="S52" i="14"/>
  <c r="S51" i="14"/>
  <c r="S50" i="14"/>
  <c r="S49" i="14"/>
  <c r="S48" i="14"/>
  <c r="S47" i="14"/>
  <c r="S46" i="14"/>
  <c r="S45" i="14"/>
  <c r="S44" i="14"/>
  <c r="S43" i="14"/>
  <c r="S42" i="14"/>
  <c r="S41" i="14"/>
  <c r="S40" i="14"/>
  <c r="S39" i="14"/>
  <c r="S38" i="14"/>
  <c r="S37" i="14"/>
  <c r="S36" i="14"/>
  <c r="S35" i="14"/>
  <c r="S34" i="14"/>
  <c r="S33" i="14"/>
  <c r="S32" i="14"/>
  <c r="S31" i="14"/>
  <c r="S30" i="14"/>
  <c r="S29" i="14"/>
  <c r="S28" i="14"/>
  <c r="S27" i="14"/>
  <c r="S26" i="14"/>
  <c r="S25" i="14"/>
  <c r="S24" i="14"/>
  <c r="S23" i="14"/>
  <c r="S22" i="14"/>
  <c r="S21" i="14"/>
  <c r="S20" i="14"/>
  <c r="S19" i="14"/>
  <c r="S18" i="14"/>
  <c r="S17" i="14"/>
  <c r="X14" i="14"/>
  <c r="U14" i="14"/>
  <c r="E14" i="14"/>
  <c r="X12" i="14"/>
  <c r="U12" i="14"/>
  <c r="H10" i="14"/>
  <c r="AB12" i="14" s="1"/>
  <c r="AB8" i="14"/>
  <c r="H6" i="14"/>
  <c r="AB6" i="14" s="1"/>
  <c r="F6" i="14"/>
  <c r="Y6" i="14" s="1"/>
  <c r="C6" i="14"/>
  <c r="U6" i="14" s="1"/>
  <c r="H4" i="14"/>
  <c r="AB4" i="14" s="1"/>
  <c r="C4" i="14"/>
  <c r="U4" i="14" s="1"/>
  <c r="A1" i="7"/>
  <c r="B498" i="1"/>
  <c r="B493" i="1"/>
  <c r="B488" i="1"/>
  <c r="B483" i="1"/>
  <c r="B478" i="1"/>
  <c r="B473" i="1"/>
  <c r="B468" i="1"/>
  <c r="B463" i="1"/>
  <c r="B458" i="1"/>
  <c r="B453" i="1"/>
  <c r="B448" i="1"/>
  <c r="B443" i="1"/>
  <c r="B438" i="1"/>
  <c r="B433" i="1"/>
  <c r="B428" i="1"/>
  <c r="B423" i="1"/>
  <c r="B418" i="1"/>
  <c r="B413" i="1"/>
  <c r="B408" i="1"/>
  <c r="B403" i="1"/>
  <c r="B398" i="1"/>
  <c r="B393" i="1"/>
  <c r="B388" i="1"/>
  <c r="B383" i="1"/>
  <c r="B378" i="1"/>
  <c r="B373" i="1"/>
  <c r="B368" i="1"/>
  <c r="B363" i="1"/>
  <c r="B358" i="1"/>
  <c r="B353" i="1"/>
  <c r="B348" i="1"/>
  <c r="B343" i="1"/>
  <c r="B338" i="1"/>
  <c r="B333" i="1"/>
  <c r="B328" i="1"/>
  <c r="B323" i="1"/>
  <c r="B318" i="1"/>
  <c r="B313" i="1"/>
  <c r="B308" i="1"/>
  <c r="B303" i="1"/>
  <c r="B298" i="1"/>
  <c r="B293" i="1"/>
  <c r="B288" i="1"/>
  <c r="B283" i="1"/>
  <c r="B278" i="1"/>
  <c r="B273" i="1"/>
  <c r="B268" i="1"/>
  <c r="B263" i="1"/>
  <c r="B258" i="1"/>
  <c r="B253" i="1"/>
  <c r="B248" i="1"/>
  <c r="B243" i="1"/>
  <c r="B238" i="1"/>
  <c r="B233" i="1"/>
  <c r="B228" i="1"/>
  <c r="B223" i="1"/>
  <c r="B218" i="1"/>
  <c r="B213" i="1"/>
  <c r="B208" i="1"/>
  <c r="B203" i="1"/>
  <c r="B198" i="1"/>
  <c r="B193" i="1"/>
  <c r="B188" i="1"/>
  <c r="B183" i="1"/>
  <c r="B178" i="1"/>
  <c r="B173" i="1"/>
  <c r="B168" i="1"/>
  <c r="B163" i="1"/>
  <c r="B158" i="1"/>
  <c r="B153" i="1"/>
  <c r="B148" i="1"/>
  <c r="B143" i="1"/>
  <c r="B138" i="1"/>
  <c r="B133" i="1"/>
  <c r="B128" i="1"/>
  <c r="B123" i="1"/>
  <c r="B118" i="1"/>
  <c r="B113" i="1"/>
  <c r="B108" i="1"/>
  <c r="B103" i="1"/>
  <c r="B98" i="1"/>
  <c r="B93" i="1"/>
  <c r="B88" i="1"/>
  <c r="B83" i="1"/>
  <c r="B78" i="1"/>
  <c r="B73" i="1"/>
  <c r="B68" i="1"/>
  <c r="B63" i="1"/>
  <c r="B58" i="1"/>
  <c r="B53" i="1"/>
  <c r="B48" i="1"/>
  <c r="B43" i="1"/>
  <c r="B38" i="1"/>
  <c r="B33" i="1"/>
  <c r="B28" i="1"/>
  <c r="B23" i="1"/>
  <c r="B18" i="1"/>
  <c r="B13" i="1"/>
  <c r="B8" i="1"/>
  <c r="B3" i="1"/>
  <c r="A7" i="7"/>
  <c r="A8" i="7"/>
  <c r="A6" i="7"/>
  <c r="F14" i="7"/>
  <c r="D25" i="14" s="1"/>
  <c r="F18" i="7"/>
  <c r="F19" i="7"/>
  <c r="J30" i="14" s="1"/>
  <c r="F20" i="7"/>
  <c r="J31" i="14" s="1"/>
  <c r="F21" i="7"/>
  <c r="J32" i="14" s="1"/>
  <c r="F22" i="7"/>
  <c r="F23" i="7"/>
  <c r="J34" i="14" s="1"/>
  <c r="F24" i="7"/>
  <c r="J35" i="14" s="1"/>
  <c r="F25" i="7"/>
  <c r="J36" i="14" s="1"/>
  <c r="F26" i="7"/>
  <c r="E37" i="14" s="1"/>
  <c r="F27" i="7"/>
  <c r="J38" i="14" s="1"/>
  <c r="F28" i="7"/>
  <c r="J39" i="14" s="1"/>
  <c r="F29" i="7"/>
  <c r="J40" i="14" s="1"/>
  <c r="F30" i="7"/>
  <c r="F31" i="7"/>
  <c r="J42" i="14" s="1"/>
  <c r="F32" i="7"/>
  <c r="J43" i="14" s="1"/>
  <c r="F33" i="7"/>
  <c r="J44" i="14" s="1"/>
  <c r="F34" i="7"/>
  <c r="F35" i="7"/>
  <c r="J46" i="14" s="1"/>
  <c r="F36" i="7"/>
  <c r="J47" i="14" s="1"/>
  <c r="F37" i="7"/>
  <c r="J48" i="14" s="1"/>
  <c r="F38" i="7"/>
  <c r="F39" i="7"/>
  <c r="J50" i="14" s="1"/>
  <c r="F40" i="7"/>
  <c r="J51" i="14" s="1"/>
  <c r="F41" i="7"/>
  <c r="J52" i="14" s="1"/>
  <c r="F42" i="7"/>
  <c r="B53" i="14" s="1"/>
  <c r="T53" i="14" s="1"/>
  <c r="F43" i="7"/>
  <c r="J54" i="14" s="1"/>
  <c r="F44" i="7"/>
  <c r="J55" i="14" s="1"/>
  <c r="F45" i="7"/>
  <c r="J56" i="14" s="1"/>
  <c r="F46" i="7"/>
  <c r="F47" i="7"/>
  <c r="J58" i="14" s="1"/>
  <c r="F48" i="7"/>
  <c r="J59" i="14" s="1"/>
  <c r="F49" i="7"/>
  <c r="J60" i="14" s="1"/>
  <c r="F50" i="7"/>
  <c r="F51" i="7"/>
  <c r="J62" i="14" s="1"/>
  <c r="F52" i="7"/>
  <c r="J63" i="14" s="1"/>
  <c r="F53" i="7"/>
  <c r="J64" i="14" s="1"/>
  <c r="F54" i="7"/>
  <c r="F55" i="7"/>
  <c r="J66" i="14" s="1"/>
  <c r="F56" i="7"/>
  <c r="J67" i="14" s="1"/>
  <c r="F57" i="7"/>
  <c r="J68" i="14" s="1"/>
  <c r="F58" i="7"/>
  <c r="F59" i="7"/>
  <c r="J70" i="14" s="1"/>
  <c r="F60" i="7"/>
  <c r="J71" i="14" s="1"/>
  <c r="F61" i="7"/>
  <c r="J72" i="14" s="1"/>
  <c r="F62" i="7"/>
  <c r="F63" i="7"/>
  <c r="J74" i="14" s="1"/>
  <c r="F64" i="7"/>
  <c r="J75" i="14" s="1"/>
  <c r="F65" i="7"/>
  <c r="J76" i="14" s="1"/>
  <c r="F66" i="7"/>
  <c r="F67" i="7"/>
  <c r="J78" i="14" s="1"/>
  <c r="F68" i="7"/>
  <c r="J79" i="14" s="1"/>
  <c r="F69" i="7"/>
  <c r="J80" i="14" s="1"/>
  <c r="F70" i="7"/>
  <c r="B81" i="14" s="1"/>
  <c r="T81" i="14" s="1"/>
  <c r="F71" i="7"/>
  <c r="J82" i="14" s="1"/>
  <c r="F72" i="7"/>
  <c r="J83" i="14" s="1"/>
  <c r="F73" i="7"/>
  <c r="J84" i="14" s="1"/>
  <c r="F74" i="7"/>
  <c r="F75" i="7"/>
  <c r="J86" i="14" s="1"/>
  <c r="F76" i="7"/>
  <c r="J87" i="14" s="1"/>
  <c r="F77" i="7"/>
  <c r="J88" i="14" s="1"/>
  <c r="F78" i="7"/>
  <c r="F79" i="7"/>
  <c r="J90" i="14" s="1"/>
  <c r="F80" i="7"/>
  <c r="J91" i="14" s="1"/>
  <c r="F81" i="7"/>
  <c r="J92" i="14" s="1"/>
  <c r="F82" i="7"/>
  <c r="F83" i="7"/>
  <c r="J94" i="14" s="1"/>
  <c r="F84" i="7"/>
  <c r="J95" i="14" s="1"/>
  <c r="F85" i="7"/>
  <c r="J96" i="14" s="1"/>
  <c r="F86" i="7"/>
  <c r="F87" i="7"/>
  <c r="J98" i="14" s="1"/>
  <c r="F88" i="7"/>
  <c r="J99" i="14" s="1"/>
  <c r="F89" i="7"/>
  <c r="J100" i="14" s="1"/>
  <c r="F90" i="7"/>
  <c r="F91" i="7"/>
  <c r="J102" i="14" s="1"/>
  <c r="F92" i="7"/>
  <c r="J103" i="14" s="1"/>
  <c r="F93" i="7"/>
  <c r="J104" i="14" s="1"/>
  <c r="F94" i="7"/>
  <c r="F95" i="7"/>
  <c r="J106" i="14" s="1"/>
  <c r="F96" i="7"/>
  <c r="J107" i="14" s="1"/>
  <c r="F97" i="7"/>
  <c r="J108" i="14" s="1"/>
  <c r="F98" i="7"/>
  <c r="F99" i="7"/>
  <c r="J110" i="14" s="1"/>
  <c r="F100" i="7"/>
  <c r="J111" i="14" s="1"/>
  <c r="F101" i="7"/>
  <c r="J112" i="14" s="1"/>
  <c r="F102" i="7"/>
  <c r="F103" i="7"/>
  <c r="J114" i="14" s="1"/>
  <c r="F104" i="7"/>
  <c r="J115" i="14" s="1"/>
  <c r="F105" i="7"/>
  <c r="J116" i="14" s="1"/>
  <c r="F106" i="7"/>
  <c r="G117" i="14" s="1"/>
  <c r="Y117" i="14" s="1"/>
  <c r="F107" i="7"/>
  <c r="J118" i="14" s="1"/>
  <c r="F108" i="7"/>
  <c r="J119" i="14" s="1"/>
  <c r="F109" i="7"/>
  <c r="J120" i="14" s="1"/>
  <c r="F110" i="7"/>
  <c r="F111" i="7"/>
  <c r="J122" i="14" s="1"/>
  <c r="F112" i="7"/>
  <c r="J123" i="14" s="1"/>
  <c r="F113" i="7"/>
  <c r="J124" i="14" s="1"/>
  <c r="F114" i="7"/>
  <c r="F115" i="7"/>
  <c r="J126" i="14" s="1"/>
  <c r="F116" i="7"/>
  <c r="J127" i="14" s="1"/>
  <c r="F117" i="7"/>
  <c r="J128" i="14" s="1"/>
  <c r="F118" i="7"/>
  <c r="F119" i="7"/>
  <c r="J130" i="14" s="1"/>
  <c r="F120" i="7"/>
  <c r="J131" i="14" s="1"/>
  <c r="F121" i="7"/>
  <c r="J132" i="14" s="1"/>
  <c r="F122" i="7"/>
  <c r="F123" i="7"/>
  <c r="J134" i="14" s="1"/>
  <c r="F124" i="7"/>
  <c r="J135" i="14" s="1"/>
  <c r="F125" i="7"/>
  <c r="J136" i="14" s="1"/>
  <c r="F126" i="7"/>
  <c r="F127" i="7"/>
  <c r="J138" i="14" s="1"/>
  <c r="F128" i="7"/>
  <c r="J139" i="14" s="1"/>
  <c r="F129" i="7"/>
  <c r="J140" i="14" s="1"/>
  <c r="F130" i="7"/>
  <c r="F131" i="7"/>
  <c r="J142" i="14" s="1"/>
  <c r="F132" i="7"/>
  <c r="J143" i="14" s="1"/>
  <c r="F133" i="7"/>
  <c r="J144" i="14" s="1"/>
  <c r="F134" i="7"/>
  <c r="G145" i="14" s="1"/>
  <c r="Y145" i="14" s="1"/>
  <c r="F135" i="7"/>
  <c r="J146" i="14" s="1"/>
  <c r="F136" i="7"/>
  <c r="J147" i="14" s="1"/>
  <c r="F137" i="7"/>
  <c r="J148" i="14" s="1"/>
  <c r="F138" i="7"/>
  <c r="G149" i="14" s="1"/>
  <c r="F139" i="7"/>
  <c r="J150" i="14" s="1"/>
  <c r="F140" i="7"/>
  <c r="J151" i="14" s="1"/>
  <c r="F141" i="7"/>
  <c r="J152" i="14" s="1"/>
  <c r="F142" i="7"/>
  <c r="F143" i="7"/>
  <c r="J154" i="14" s="1"/>
  <c r="F144" i="7"/>
  <c r="J155" i="14" s="1"/>
  <c r="F145" i="7"/>
  <c r="J156" i="14" s="1"/>
  <c r="F146" i="7"/>
  <c r="F147" i="7"/>
  <c r="J158" i="14" s="1"/>
  <c r="F148" i="7"/>
  <c r="J159" i="14" s="1"/>
  <c r="F149" i="7"/>
  <c r="J160" i="14" s="1"/>
  <c r="F150" i="7"/>
  <c r="D161" i="14" s="1"/>
  <c r="F151" i="7"/>
  <c r="J162" i="14" s="1"/>
  <c r="F152" i="7"/>
  <c r="J163" i="14" s="1"/>
  <c r="F153" i="7"/>
  <c r="J164" i="14" s="1"/>
  <c r="F154" i="7"/>
  <c r="E165" i="14" s="1"/>
  <c r="W165" i="14" s="1"/>
  <c r="F155" i="7"/>
  <c r="J166" i="14" s="1"/>
  <c r="F156" i="7"/>
  <c r="J167" i="14" s="1"/>
  <c r="F157" i="7"/>
  <c r="J168" i="14" s="1"/>
  <c r="F158" i="7"/>
  <c r="D169" i="14" s="1"/>
  <c r="F159" i="7"/>
  <c r="J170" i="14" s="1"/>
  <c r="F160" i="7"/>
  <c r="J171" i="14" s="1"/>
  <c r="F161" i="7"/>
  <c r="J172" i="14" s="1"/>
  <c r="F162" i="7"/>
  <c r="D173" i="14" s="1"/>
  <c r="F163" i="7"/>
  <c r="J174" i="14" s="1"/>
  <c r="F164" i="7"/>
  <c r="J175" i="14" s="1"/>
  <c r="F165" i="7"/>
  <c r="J176" i="14" s="1"/>
  <c r="F166" i="7"/>
  <c r="F167" i="7"/>
  <c r="J178" i="14" s="1"/>
  <c r="F168" i="7"/>
  <c r="J179" i="14" s="1"/>
  <c r="F169" i="7"/>
  <c r="J180" i="14" s="1"/>
  <c r="F170" i="7"/>
  <c r="F171" i="7"/>
  <c r="J182" i="14" s="1"/>
  <c r="F172" i="7"/>
  <c r="J183" i="14" s="1"/>
  <c r="F173" i="7"/>
  <c r="J184" i="14" s="1"/>
  <c r="F174" i="7"/>
  <c r="F175" i="7"/>
  <c r="J186" i="14" s="1"/>
  <c r="F176" i="7"/>
  <c r="J187" i="14" s="1"/>
  <c r="F177" i="7"/>
  <c r="J188" i="14" s="1"/>
  <c r="F178" i="7"/>
  <c r="F179" i="7"/>
  <c r="J190" i="14" s="1"/>
  <c r="F180" i="7"/>
  <c r="J191" i="14" s="1"/>
  <c r="F181" i="7"/>
  <c r="J192" i="14" s="1"/>
  <c r="F182" i="7"/>
  <c r="F183" i="7"/>
  <c r="J194" i="14" s="1"/>
  <c r="F184" i="7"/>
  <c r="J195" i="14" s="1"/>
  <c r="F185" i="7"/>
  <c r="J196" i="14" s="1"/>
  <c r="F186" i="7"/>
  <c r="F187" i="7"/>
  <c r="J198" i="14" s="1"/>
  <c r="F188" i="7"/>
  <c r="J199" i="14" s="1"/>
  <c r="F189" i="7"/>
  <c r="F190" i="7"/>
  <c r="J201" i="14" s="1"/>
  <c r="F191" i="7"/>
  <c r="J202" i="14"/>
  <c r="F192" i="7"/>
  <c r="J203" i="14" s="1"/>
  <c r="F193" i="7"/>
  <c r="J204" i="14" s="1"/>
  <c r="I193" i="7" s="1"/>
  <c r="F194" i="7"/>
  <c r="J205" i="14" s="1"/>
  <c r="F195" i="7"/>
  <c r="J206" i="14" s="1"/>
  <c r="F196" i="7"/>
  <c r="J207" i="14" s="1"/>
  <c r="F197" i="7"/>
  <c r="F198" i="7"/>
  <c r="J209" i="14" s="1"/>
  <c r="F199" i="7"/>
  <c r="J210" i="14" s="1"/>
  <c r="F200" i="7"/>
  <c r="J211" i="14" s="1"/>
  <c r="F201" i="7"/>
  <c r="F202" i="7"/>
  <c r="J213" i="14" s="1"/>
  <c r="F203" i="7"/>
  <c r="J214" i="14"/>
  <c r="F204" i="7"/>
  <c r="J215" i="14" s="1"/>
  <c r="F205" i="7"/>
  <c r="J216" i="14" s="1"/>
  <c r="F206" i="7"/>
  <c r="J217" i="14" s="1"/>
  <c r="F207" i="7"/>
  <c r="F208" i="7"/>
  <c r="J219" i="14" s="1"/>
  <c r="F209" i="7"/>
  <c r="J220" i="14"/>
  <c r="F210" i="7"/>
  <c r="J221" i="14" s="1"/>
  <c r="F211" i="7"/>
  <c r="J222" i="14"/>
  <c r="F212" i="7"/>
  <c r="J223" i="14" s="1"/>
  <c r="F213" i="7"/>
  <c r="J224" i="14" s="1"/>
  <c r="F214" i="7"/>
  <c r="J225" i="14" s="1"/>
  <c r="F215" i="7"/>
  <c r="J226" i="14"/>
  <c r="F216" i="7"/>
  <c r="J227" i="14" s="1"/>
  <c r="F217" i="7"/>
  <c r="J228" i="14"/>
  <c r="F218" i="7"/>
  <c r="F219" i="7"/>
  <c r="J230" i="14" s="1"/>
  <c r="I219" i="7" s="1"/>
  <c r="F220" i="7"/>
  <c r="F221" i="7"/>
  <c r="F222" i="7"/>
  <c r="J233" i="14" s="1"/>
  <c r="F223" i="7"/>
  <c r="J234" i="14"/>
  <c r="I223" i="7" s="1"/>
  <c r="F224" i="7"/>
  <c r="J235" i="14" s="1"/>
  <c r="F225" i="7"/>
  <c r="J236" i="14" s="1"/>
  <c r="F226" i="7"/>
  <c r="J237" i="14" s="1"/>
  <c r="F227" i="7"/>
  <c r="F228" i="7"/>
  <c r="J239" i="14" s="1"/>
  <c r="F229" i="7"/>
  <c r="J240" i="14" s="1"/>
  <c r="F230" i="7"/>
  <c r="J241" i="14" s="1"/>
  <c r="F231" i="7"/>
  <c r="J242" i="14" s="1"/>
  <c r="F232" i="7"/>
  <c r="J243" i="14" s="1"/>
  <c r="F233" i="7"/>
  <c r="J244" i="14" s="1"/>
  <c r="F234" i="7"/>
  <c r="J245" i="14" s="1"/>
  <c r="F235" i="7"/>
  <c r="F236" i="7"/>
  <c r="J247" i="14" s="1"/>
  <c r="F237" i="7"/>
  <c r="J248" i="14" s="1"/>
  <c r="F238" i="7"/>
  <c r="J249" i="14" s="1"/>
  <c r="F239" i="7"/>
  <c r="J250" i="14" s="1"/>
  <c r="F240" i="7"/>
  <c r="J251" i="14" s="1"/>
  <c r="F241" i="7"/>
  <c r="J252" i="14"/>
  <c r="F242" i="7"/>
  <c r="J253" i="14" s="1"/>
  <c r="F243" i="7"/>
  <c r="J254" i="14"/>
  <c r="I243" i="7" s="1"/>
  <c r="F244" i="7"/>
  <c r="J255" i="14" s="1"/>
  <c r="F245" i="7"/>
  <c r="J256" i="14" s="1"/>
  <c r="F246" i="7"/>
  <c r="J257" i="14" s="1"/>
  <c r="F247" i="7"/>
  <c r="J258" i="14"/>
  <c r="F248" i="7"/>
  <c r="J259" i="14" s="1"/>
  <c r="F249" i="7"/>
  <c r="J260" i="14"/>
  <c r="F250" i="7"/>
  <c r="F251" i="7"/>
  <c r="J262" i="14" s="1"/>
  <c r="F252" i="7"/>
  <c r="J263" i="14" s="1"/>
  <c r="F253" i="7"/>
  <c r="F254" i="7"/>
  <c r="J265" i="14" s="1"/>
  <c r="F255" i="7"/>
  <c r="J266" i="14"/>
  <c r="F256" i="7"/>
  <c r="J267" i="14" s="1"/>
  <c r="F257" i="7"/>
  <c r="J268" i="14" s="1"/>
  <c r="F258" i="7"/>
  <c r="J269" i="14" s="1"/>
  <c r="F259" i="7"/>
  <c r="J270" i="14" s="1"/>
  <c r="F260" i="7"/>
  <c r="J271" i="14" s="1"/>
  <c r="F261" i="7"/>
  <c r="F262" i="7"/>
  <c r="J273" i="14" s="1"/>
  <c r="F263" i="7"/>
  <c r="J274" i="14" s="1"/>
  <c r="F264" i="7"/>
  <c r="J275" i="14" s="1"/>
  <c r="F265" i="7"/>
  <c r="F266" i="7"/>
  <c r="J277" i="14" s="1"/>
  <c r="F267" i="7"/>
  <c r="J278" i="14"/>
  <c r="F268" i="7"/>
  <c r="J279" i="14" s="1"/>
  <c r="F269" i="7"/>
  <c r="J280" i="14" s="1"/>
  <c r="F270" i="7"/>
  <c r="J281" i="14" s="1"/>
  <c r="F271" i="7"/>
  <c r="F272" i="7"/>
  <c r="J283" i="14" s="1"/>
  <c r="F273" i="7"/>
  <c r="J284" i="14"/>
  <c r="F274" i="7"/>
  <c r="J285" i="14" s="1"/>
  <c r="F275" i="7"/>
  <c r="J286" i="14"/>
  <c r="F276" i="7"/>
  <c r="J287" i="14" s="1"/>
  <c r="F277" i="7"/>
  <c r="J288" i="14" s="1"/>
  <c r="F278" i="7"/>
  <c r="J289" i="14" s="1"/>
  <c r="F279" i="7"/>
  <c r="J290" i="14"/>
  <c r="F280" i="7"/>
  <c r="J291" i="14" s="1"/>
  <c r="F281" i="7"/>
  <c r="J292" i="14"/>
  <c r="F282" i="7"/>
  <c r="F283" i="7"/>
  <c r="J294" i="14" s="1"/>
  <c r="F284" i="7"/>
  <c r="J295" i="14" s="1"/>
  <c r="F285" i="7"/>
  <c r="F286" i="7"/>
  <c r="J297" i="14" s="1"/>
  <c r="F287" i="7"/>
  <c r="J298" i="14"/>
  <c r="F288" i="7"/>
  <c r="J299" i="14" s="1"/>
  <c r="F289" i="7"/>
  <c r="J300" i="14" s="1"/>
  <c r="F290" i="7"/>
  <c r="J301" i="14" s="1"/>
  <c r="F291" i="7"/>
  <c r="F292" i="7"/>
  <c r="J303" i="14" s="1"/>
  <c r="F293" i="7"/>
  <c r="J304" i="14" s="1"/>
  <c r="F294" i="7"/>
  <c r="J305" i="14" s="1"/>
  <c r="F295" i="7"/>
  <c r="J306" i="14" s="1"/>
  <c r="F296" i="7"/>
  <c r="J307" i="14" s="1"/>
  <c r="F297" i="7"/>
  <c r="J308" i="14" s="1"/>
  <c r="F298" i="7"/>
  <c r="J309" i="14" s="1"/>
  <c r="F299" i="7"/>
  <c r="F300" i="7"/>
  <c r="J311" i="14" s="1"/>
  <c r="F301" i="7"/>
  <c r="J312" i="14" s="1"/>
  <c r="F302" i="7"/>
  <c r="J313" i="14" s="1"/>
  <c r="F303" i="7"/>
  <c r="J314" i="14" s="1"/>
  <c r="F304" i="7"/>
  <c r="J315" i="14" s="1"/>
  <c r="F305" i="7"/>
  <c r="J316" i="14"/>
  <c r="F306" i="7"/>
  <c r="J317" i="14" s="1"/>
  <c r="F307" i="7"/>
  <c r="J318" i="14"/>
  <c r="F308" i="7"/>
  <c r="J319" i="14" s="1"/>
  <c r="F309" i="7"/>
  <c r="J320" i="14" s="1"/>
  <c r="F310" i="7"/>
  <c r="J321" i="14" s="1"/>
  <c r="F311" i="7"/>
  <c r="J322" i="14"/>
  <c r="F312" i="7"/>
  <c r="J323" i="14" s="1"/>
  <c r="F313" i="7"/>
  <c r="J324" i="14"/>
  <c r="F314" i="7"/>
  <c r="F315" i="7"/>
  <c r="J326" i="14" s="1"/>
  <c r="F316" i="7"/>
  <c r="J327" i="14" s="1"/>
  <c r="F317" i="7"/>
  <c r="G328" i="14" s="1"/>
  <c r="Y328" i="14" s="1"/>
  <c r="F318" i="7"/>
  <c r="J329" i="14" s="1"/>
  <c r="F319" i="7"/>
  <c r="J330" i="14"/>
  <c r="F320" i="7"/>
  <c r="J331" i="14" s="1"/>
  <c r="F321" i="7"/>
  <c r="J332" i="14" s="1"/>
  <c r="F322" i="7"/>
  <c r="J333" i="14" s="1"/>
  <c r="F323" i="7"/>
  <c r="J334" i="14" s="1"/>
  <c r="F324" i="7"/>
  <c r="J335" i="14" s="1"/>
  <c r="F325" i="7"/>
  <c r="F326" i="7"/>
  <c r="J337" i="14" s="1"/>
  <c r="F327" i="7"/>
  <c r="J338" i="14" s="1"/>
  <c r="F328" i="7"/>
  <c r="J339" i="14" s="1"/>
  <c r="F329" i="7"/>
  <c r="F330" i="7"/>
  <c r="J341" i="14" s="1"/>
  <c r="F331" i="7"/>
  <c r="J342" i="14"/>
  <c r="F332" i="7"/>
  <c r="J343" i="14" s="1"/>
  <c r="F333" i="7"/>
  <c r="J344" i="14" s="1"/>
  <c r="F334" i="7"/>
  <c r="J345" i="14" s="1"/>
  <c r="F335" i="7"/>
  <c r="F336" i="7"/>
  <c r="J347" i="14" s="1"/>
  <c r="F337" i="7"/>
  <c r="J348" i="14"/>
  <c r="F338" i="7"/>
  <c r="J349" i="14" s="1"/>
  <c r="F339" i="7"/>
  <c r="J350" i="14"/>
  <c r="F340" i="7"/>
  <c r="J351" i="14" s="1"/>
  <c r="F341" i="7"/>
  <c r="J352" i="14" s="1"/>
  <c r="F342" i="7"/>
  <c r="J353" i="14" s="1"/>
  <c r="F343" i="7"/>
  <c r="J354" i="14"/>
  <c r="F344" i="7"/>
  <c r="J355" i="14" s="1"/>
  <c r="F345" i="7"/>
  <c r="J356" i="14"/>
  <c r="F346" i="7"/>
  <c r="F347" i="7"/>
  <c r="J358" i="14" s="1"/>
  <c r="F348" i="7"/>
  <c r="J359" i="14" s="1"/>
  <c r="F349" i="7"/>
  <c r="F350" i="7"/>
  <c r="J361" i="14" s="1"/>
  <c r="F351" i="7"/>
  <c r="J362" i="14"/>
  <c r="F352" i="7"/>
  <c r="J363" i="14" s="1"/>
  <c r="F353" i="7"/>
  <c r="J364" i="14" s="1"/>
  <c r="F354" i="7"/>
  <c r="J365" i="14" s="1"/>
  <c r="F355" i="7"/>
  <c r="F356" i="7"/>
  <c r="J367" i="14" s="1"/>
  <c r="F357" i="7"/>
  <c r="J368" i="14" s="1"/>
  <c r="F358" i="7"/>
  <c r="J369" i="14" s="1"/>
  <c r="F359" i="7"/>
  <c r="J370" i="14" s="1"/>
  <c r="F360" i="7"/>
  <c r="J371" i="14" s="1"/>
  <c r="F361" i="7"/>
  <c r="J372" i="14" s="1"/>
  <c r="F362" i="7"/>
  <c r="J373" i="14" s="1"/>
  <c r="F363" i="7"/>
  <c r="F364" i="7"/>
  <c r="J375" i="14" s="1"/>
  <c r="F365" i="7"/>
  <c r="J376" i="14" s="1"/>
  <c r="F366" i="7"/>
  <c r="J377" i="14" s="1"/>
  <c r="F367" i="7"/>
  <c r="F368" i="7"/>
  <c r="J379" i="14" s="1"/>
  <c r="F369" i="7"/>
  <c r="J380" i="14" s="1"/>
  <c r="F370" i="7"/>
  <c r="J381" i="14" s="1"/>
  <c r="F371" i="7"/>
  <c r="F372" i="7"/>
  <c r="J383" i="14" s="1"/>
  <c r="F373" i="7"/>
  <c r="J384" i="14" s="1"/>
  <c r="F374" i="7"/>
  <c r="J385" i="14" s="1"/>
  <c r="F375" i="7"/>
  <c r="F376" i="7"/>
  <c r="J387" i="14" s="1"/>
  <c r="F377" i="7"/>
  <c r="J388" i="14" s="1"/>
  <c r="F378" i="7"/>
  <c r="J389" i="14" s="1"/>
  <c r="F379" i="7"/>
  <c r="F380" i="7"/>
  <c r="J391" i="14" s="1"/>
  <c r="F381" i="7"/>
  <c r="F382" i="7"/>
  <c r="J393" i="14" s="1"/>
  <c r="F383" i="7"/>
  <c r="F384" i="7"/>
  <c r="J395" i="14" s="1"/>
  <c r="F385" i="7"/>
  <c r="J396" i="14"/>
  <c r="F386" i="7"/>
  <c r="J397" i="14" s="1"/>
  <c r="F387" i="7"/>
  <c r="J398" i="14" s="1"/>
  <c r="F388" i="7"/>
  <c r="F389" i="7"/>
  <c r="F390" i="7"/>
  <c r="J401" i="14" s="1"/>
  <c r="F391" i="7"/>
  <c r="J402" i="14" s="1"/>
  <c r="F392" i="7"/>
  <c r="J403" i="14" s="1"/>
  <c r="F393" i="7"/>
  <c r="J404" i="14"/>
  <c r="F394" i="7"/>
  <c r="F395" i="7"/>
  <c r="J406" i="14" s="1"/>
  <c r="F396" i="7"/>
  <c r="J407" i="14" s="1"/>
  <c r="F397" i="7"/>
  <c r="B408" i="14" s="1"/>
  <c r="F398" i="7"/>
  <c r="J409" i="14" s="1"/>
  <c r="F399" i="7"/>
  <c r="J410" i="14" s="1"/>
  <c r="F400" i="7"/>
  <c r="J411" i="14" s="1"/>
  <c r="F401" i="7"/>
  <c r="G412" i="14" s="1"/>
  <c r="F402" i="7"/>
  <c r="J413" i="14" s="1"/>
  <c r="F403" i="7"/>
  <c r="J414" i="14" s="1"/>
  <c r="F404" i="7"/>
  <c r="J415" i="14" s="1"/>
  <c r="F405" i="7"/>
  <c r="F406" i="7"/>
  <c r="J417" i="14" s="1"/>
  <c r="F407" i="7"/>
  <c r="J418" i="14" s="1"/>
  <c r="F408" i="7"/>
  <c r="J419" i="14" s="1"/>
  <c r="F409" i="7"/>
  <c r="F410" i="7"/>
  <c r="J421" i="14" s="1"/>
  <c r="F411" i="7"/>
  <c r="J422" i="14" s="1"/>
  <c r="F412" i="7"/>
  <c r="J423" i="14" s="1"/>
  <c r="F413" i="7"/>
  <c r="J424" i="14" s="1"/>
  <c r="F414" i="7"/>
  <c r="J425" i="14" s="1"/>
  <c r="F415" i="7"/>
  <c r="J426" i="14" s="1"/>
  <c r="F416" i="7"/>
  <c r="J427" i="14" s="1"/>
  <c r="F417" i="7"/>
  <c r="J428" i="14" s="1"/>
  <c r="F418" i="7"/>
  <c r="J429" i="14" s="1"/>
  <c r="F419" i="7"/>
  <c r="J430" i="14" s="1"/>
  <c r="F420" i="7"/>
  <c r="J431" i="14" s="1"/>
  <c r="F421" i="7"/>
  <c r="J432" i="14" s="1"/>
  <c r="F422" i="7"/>
  <c r="J433" i="14" s="1"/>
  <c r="F423" i="7"/>
  <c r="J434" i="14" s="1"/>
  <c r="F424" i="7"/>
  <c r="J435" i="14" s="1"/>
  <c r="F425" i="7"/>
  <c r="J436" i="14"/>
  <c r="F426" i="7"/>
  <c r="J437" i="14" s="1"/>
  <c r="F427" i="7"/>
  <c r="J438" i="14" s="1"/>
  <c r="F428" i="7"/>
  <c r="J439" i="14" s="1"/>
  <c r="F429" i="7"/>
  <c r="J440" i="14" s="1"/>
  <c r="F430" i="7"/>
  <c r="J441" i="14" s="1"/>
  <c r="F431" i="7"/>
  <c r="J442" i="14" s="1"/>
  <c r="F432" i="7"/>
  <c r="J443" i="14" s="1"/>
  <c r="F433" i="7"/>
  <c r="J444" i="14" s="1"/>
  <c r="F434" i="7"/>
  <c r="J445" i="14" s="1"/>
  <c r="F435" i="7"/>
  <c r="J446" i="14" s="1"/>
  <c r="F436" i="7"/>
  <c r="J447" i="14" s="1"/>
  <c r="F437" i="7"/>
  <c r="J448" i="14" s="1"/>
  <c r="F438" i="7"/>
  <c r="J449" i="14" s="1"/>
  <c r="F439" i="7"/>
  <c r="J450" i="14" s="1"/>
  <c r="F440" i="7"/>
  <c r="J451" i="14" s="1"/>
  <c r="F441" i="7"/>
  <c r="J452" i="14"/>
  <c r="F442" i="7"/>
  <c r="J453" i="14" s="1"/>
  <c r="F443" i="7"/>
  <c r="J454" i="14" s="1"/>
  <c r="F444" i="7"/>
  <c r="J455" i="14" s="1"/>
  <c r="F445" i="7"/>
  <c r="J456" i="14" s="1"/>
  <c r="F446" i="7"/>
  <c r="J457" i="14" s="1"/>
  <c r="F447" i="7"/>
  <c r="J458" i="14" s="1"/>
  <c r="F448" i="7"/>
  <c r="J459" i="14" s="1"/>
  <c r="F449" i="7"/>
  <c r="J460" i="14" s="1"/>
  <c r="F450" i="7"/>
  <c r="J461" i="14" s="1"/>
  <c r="F451" i="7"/>
  <c r="F452" i="7"/>
  <c r="J463" i="14" s="1"/>
  <c r="F453" i="7"/>
  <c r="J464" i="14" s="1"/>
  <c r="F454" i="7"/>
  <c r="J465" i="14" s="1"/>
  <c r="F455" i="7"/>
  <c r="F456" i="7"/>
  <c r="J467" i="14" s="1"/>
  <c r="F457" i="7"/>
  <c r="J468" i="14" s="1"/>
  <c r="F458" i="7"/>
  <c r="J469" i="14" s="1"/>
  <c r="F459" i="7"/>
  <c r="F460" i="7"/>
  <c r="J471" i="14" s="1"/>
  <c r="F461" i="7"/>
  <c r="J472" i="14" s="1"/>
  <c r="F462" i="7"/>
  <c r="J473" i="14" s="1"/>
  <c r="F463" i="7"/>
  <c r="F464" i="7"/>
  <c r="J475" i="14" s="1"/>
  <c r="F465" i="7"/>
  <c r="J476" i="14"/>
  <c r="F466" i="7"/>
  <c r="J477" i="14" s="1"/>
  <c r="F467" i="7"/>
  <c r="F468" i="7"/>
  <c r="J479" i="14" s="1"/>
  <c r="F469" i="7"/>
  <c r="F470" i="7"/>
  <c r="J481" i="14" s="1"/>
  <c r="F471" i="7"/>
  <c r="F472" i="7"/>
  <c r="J483" i="14" s="1"/>
  <c r="F473" i="7"/>
  <c r="F474" i="7"/>
  <c r="J485" i="14" s="1"/>
  <c r="F475" i="7"/>
  <c r="J486" i="14" s="1"/>
  <c r="F476" i="7"/>
  <c r="F477" i="7"/>
  <c r="F478" i="7"/>
  <c r="J489" i="14" s="1"/>
  <c r="F479" i="7"/>
  <c r="J490" i="14" s="1"/>
  <c r="F480" i="7"/>
  <c r="F481" i="7"/>
  <c r="F482" i="7"/>
  <c r="J493" i="14" s="1"/>
  <c r="F483" i="7"/>
  <c r="F484" i="7"/>
  <c r="F485" i="7"/>
  <c r="F486" i="7"/>
  <c r="J497" i="14" s="1"/>
  <c r="F487" i="7"/>
  <c r="F488" i="7"/>
  <c r="F489" i="7"/>
  <c r="F490" i="7"/>
  <c r="J501" i="14" s="1"/>
  <c r="F491" i="7"/>
  <c r="F492" i="7"/>
  <c r="F493" i="7"/>
  <c r="J504" i="14" s="1"/>
  <c r="F494" i="7"/>
  <c r="J505" i="14" s="1"/>
  <c r="F495" i="7"/>
  <c r="F496" i="7"/>
  <c r="F497" i="7"/>
  <c r="J508" i="14" s="1"/>
  <c r="F498" i="7"/>
  <c r="J509" i="14" s="1"/>
  <c r="F499" i="7"/>
  <c r="F500" i="7"/>
  <c r="J511" i="14" s="1"/>
  <c r="F501" i="7"/>
  <c r="J512" i="14" s="1"/>
  <c r="F502" i="7"/>
  <c r="J513" i="14" s="1"/>
  <c r="F503" i="7"/>
  <c r="B514" i="14" s="1"/>
  <c r="T514" i="14" s="1"/>
  <c r="F504" i="7"/>
  <c r="J515" i="14" s="1"/>
  <c r="F505" i="7"/>
  <c r="J516" i="14"/>
  <c r="F506" i="7"/>
  <c r="E517" i="14" s="1"/>
  <c r="F507" i="7"/>
  <c r="J518" i="14" s="1"/>
  <c r="F508" i="7"/>
  <c r="J519" i="14" s="1"/>
  <c r="F509" i="7"/>
  <c r="F510" i="7"/>
  <c r="F511" i="7"/>
  <c r="J522" i="14" s="1"/>
  <c r="F512" i="7"/>
  <c r="J523" i="14" s="1"/>
  <c r="F513" i="7"/>
  <c r="J524" i="14"/>
  <c r="F514" i="7"/>
  <c r="J525" i="14" s="1"/>
  <c r="F515" i="7"/>
  <c r="J526" i="14" s="1"/>
  <c r="F516" i="7"/>
  <c r="J527" i="14" s="1"/>
  <c r="F517" i="7"/>
  <c r="F518" i="7"/>
  <c r="J529" i="14" s="1"/>
  <c r="F519" i="7"/>
  <c r="J530" i="14"/>
  <c r="F520" i="7"/>
  <c r="D531" i="14" s="1"/>
  <c r="F521" i="7"/>
  <c r="J532" i="14" s="1"/>
  <c r="I521" i="7" s="1"/>
  <c r="F522" i="7"/>
  <c r="J533" i="14" s="1"/>
  <c r="F523" i="7"/>
  <c r="F524" i="7"/>
  <c r="J535" i="14" s="1"/>
  <c r="F525" i="7"/>
  <c r="J536" i="14" s="1"/>
  <c r="F526" i="7"/>
  <c r="J537" i="14" s="1"/>
  <c r="F527" i="7"/>
  <c r="F528" i="7"/>
  <c r="J539" i="14" s="1"/>
  <c r="F529" i="7"/>
  <c r="J540" i="14" s="1"/>
  <c r="F530" i="7"/>
  <c r="J541" i="14" s="1"/>
  <c r="F531" i="7"/>
  <c r="F532" i="7"/>
  <c r="J543" i="14" s="1"/>
  <c r="F533" i="7"/>
  <c r="J544" i="14"/>
  <c r="F534" i="7"/>
  <c r="F535" i="7"/>
  <c r="J546" i="14" s="1"/>
  <c r="F536" i="7"/>
  <c r="J547" i="14" s="1"/>
  <c r="F537" i="7"/>
  <c r="F538" i="7"/>
  <c r="F539" i="7"/>
  <c r="J550" i="14" s="1"/>
  <c r="F540" i="7"/>
  <c r="F541" i="7"/>
  <c r="F542" i="7"/>
  <c r="J553" i="14" s="1"/>
  <c r="F543" i="7"/>
  <c r="J554" i="14" s="1"/>
  <c r="F544" i="7"/>
  <c r="F545" i="7"/>
  <c r="F546" i="7"/>
  <c r="J557" i="14" s="1"/>
  <c r="F547" i="7"/>
  <c r="J558" i="14" s="1"/>
  <c r="F548" i="7"/>
  <c r="F549" i="7"/>
  <c r="F550" i="7"/>
  <c r="J561" i="14" s="1"/>
  <c r="F551" i="7"/>
  <c r="F552" i="7"/>
  <c r="F553" i="7"/>
  <c r="J564" i="14" s="1"/>
  <c r="F554" i="7"/>
  <c r="J565" i="14" s="1"/>
  <c r="F555" i="7"/>
  <c r="F556" i="7"/>
  <c r="F557" i="7"/>
  <c r="J568" i="14"/>
  <c r="F558" i="7"/>
  <c r="J569" i="14" s="1"/>
  <c r="F559" i="7"/>
  <c r="F560" i="7"/>
  <c r="J571" i="14" s="1"/>
  <c r="F561" i="7"/>
  <c r="F562" i="7"/>
  <c r="J573" i="14" s="1"/>
  <c r="F563" i="7"/>
  <c r="F564" i="7"/>
  <c r="J575" i="14" s="1"/>
  <c r="F565" i="7"/>
  <c r="F566" i="7"/>
  <c r="J577" i="14" s="1"/>
  <c r="F567" i="7"/>
  <c r="F568" i="7"/>
  <c r="J579" i="14" s="1"/>
  <c r="F569" i="7"/>
  <c r="J580" i="14" s="1"/>
  <c r="F570" i="7"/>
  <c r="J581" i="14" s="1"/>
  <c r="F571" i="7"/>
  <c r="F572" i="7"/>
  <c r="J583" i="14" s="1"/>
  <c r="F573" i="7"/>
  <c r="J584" i="14"/>
  <c r="F574" i="7"/>
  <c r="J585" i="14" s="1"/>
  <c r="F575" i="7"/>
  <c r="J586" i="14" s="1"/>
  <c r="F576" i="7"/>
  <c r="J587" i="14" s="1"/>
  <c r="F577" i="7"/>
  <c r="V588" i="14" s="1"/>
  <c r="F578" i="7"/>
  <c r="J589" i="14" s="1"/>
  <c r="F579" i="7"/>
  <c r="J590" i="14" s="1"/>
  <c r="F580" i="7"/>
  <c r="J591" i="14" s="1"/>
  <c r="F581" i="7"/>
  <c r="F582" i="7"/>
  <c r="J593" i="14" s="1"/>
  <c r="F583" i="7"/>
  <c r="F584" i="7"/>
  <c r="J595" i="14" s="1"/>
  <c r="F585" i="7"/>
  <c r="F586" i="7"/>
  <c r="J597" i="14" s="1"/>
  <c r="F587" i="7"/>
  <c r="V598" i="14" s="1"/>
  <c r="J598" i="14"/>
  <c r="F588" i="7"/>
  <c r="J599" i="14" s="1"/>
  <c r="F589" i="7"/>
  <c r="J600" i="14"/>
  <c r="F590" i="7"/>
  <c r="J601" i="14" s="1"/>
  <c r="F591" i="7"/>
  <c r="F592" i="7"/>
  <c r="J603" i="14" s="1"/>
  <c r="F593" i="7"/>
  <c r="F594" i="7"/>
  <c r="J605" i="14" s="1"/>
  <c r="F595" i="7"/>
  <c r="F596" i="7"/>
  <c r="J607" i="14" s="1"/>
  <c r="F597" i="7"/>
  <c r="J608" i="14"/>
  <c r="F598" i="7"/>
  <c r="J609" i="14" s="1"/>
  <c r="F599" i="7"/>
  <c r="J610" i="14" s="1"/>
  <c r="F600" i="7"/>
  <c r="J611" i="14" s="1"/>
  <c r="F601" i="7"/>
  <c r="F602" i="7"/>
  <c r="J613" i="14" s="1"/>
  <c r="F603" i="7"/>
  <c r="J614" i="14"/>
  <c r="F604" i="7"/>
  <c r="J615" i="14" s="1"/>
  <c r="F605" i="7"/>
  <c r="F606" i="7"/>
  <c r="J617" i="14" s="1"/>
  <c r="F607" i="7"/>
  <c r="F608" i="7"/>
  <c r="F609" i="7"/>
  <c r="F610" i="7"/>
  <c r="J621" i="14" s="1"/>
  <c r="F611" i="7"/>
  <c r="J622" i="14" s="1"/>
  <c r="F612" i="7"/>
  <c r="F613" i="7"/>
  <c r="J624" i="14"/>
  <c r="F614" i="7"/>
  <c r="J625" i="14" s="1"/>
  <c r="F615" i="7"/>
  <c r="V626" i="14" s="1"/>
  <c r="F616" i="7"/>
  <c r="F617" i="7"/>
  <c r="F618" i="7"/>
  <c r="J629" i="14" s="1"/>
  <c r="F619" i="7"/>
  <c r="V630" i="14" s="1"/>
  <c r="F620" i="7"/>
  <c r="J631" i="14" s="1"/>
  <c r="F621" i="7"/>
  <c r="E632" i="14" s="1"/>
  <c r="J632" i="14"/>
  <c r="F622" i="7"/>
  <c r="F623" i="7"/>
  <c r="J634" i="14" s="1"/>
  <c r="F624" i="7"/>
  <c r="J635" i="14" s="1"/>
  <c r="F625" i="7"/>
  <c r="F626" i="7"/>
  <c r="J637" i="14" s="1"/>
  <c r="F627" i="7"/>
  <c r="J638" i="14" s="1"/>
  <c r="F628" i="7"/>
  <c r="J639" i="14" s="1"/>
  <c r="F629" i="7"/>
  <c r="F630" i="7"/>
  <c r="J641" i="14" s="1"/>
  <c r="F631" i="7"/>
  <c r="J642" i="14" s="1"/>
  <c r="F632" i="7"/>
  <c r="J643" i="14" s="1"/>
  <c r="F633" i="7"/>
  <c r="F634" i="7"/>
  <c r="J645" i="14" s="1"/>
  <c r="F635" i="7"/>
  <c r="D646" i="14" s="1"/>
  <c r="J646" i="14"/>
  <c r="F636" i="7"/>
  <c r="J647" i="14" s="1"/>
  <c r="F637" i="7"/>
  <c r="F638" i="7"/>
  <c r="J649" i="14" s="1"/>
  <c r="F639" i="7"/>
  <c r="F640" i="7"/>
  <c r="J651" i="14" s="1"/>
  <c r="F641" i="7"/>
  <c r="B652" i="14" s="1"/>
  <c r="F642" i="7"/>
  <c r="J653" i="14" s="1"/>
  <c r="F643" i="7"/>
  <c r="V654" i="14" s="1"/>
  <c r="F644" i="7"/>
  <c r="J655" i="14" s="1"/>
  <c r="F645" i="7"/>
  <c r="G656" i="14" s="1"/>
  <c r="J656" i="14"/>
  <c r="F646" i="7"/>
  <c r="F647" i="7"/>
  <c r="J658" i="14" s="1"/>
  <c r="F648" i="7"/>
  <c r="J659" i="14" s="1"/>
  <c r="F649" i="7"/>
  <c r="F650" i="7"/>
  <c r="F651" i="7"/>
  <c r="F652" i="7"/>
  <c r="J663" i="14" s="1"/>
  <c r="F653" i="7"/>
  <c r="F654" i="7"/>
  <c r="D665" i="14" s="1"/>
  <c r="F655" i="7"/>
  <c r="F656" i="7"/>
  <c r="J667" i="14"/>
  <c r="F657" i="7"/>
  <c r="F658" i="7"/>
  <c r="J669" i="14"/>
  <c r="F659" i="7"/>
  <c r="F660" i="7"/>
  <c r="F661" i="7"/>
  <c r="F662" i="7"/>
  <c r="J673" i="14"/>
  <c r="F663" i="7"/>
  <c r="F664" i="7"/>
  <c r="J675" i="14"/>
  <c r="F665" i="7"/>
  <c r="F666" i="7"/>
  <c r="V677" i="14" s="1"/>
  <c r="F667" i="7"/>
  <c r="F668" i="7"/>
  <c r="F669" i="7"/>
  <c r="G680" i="14" s="1"/>
  <c r="F670" i="7"/>
  <c r="J681" i="14"/>
  <c r="F671" i="7"/>
  <c r="J682" i="14" s="1"/>
  <c r="F672" i="7"/>
  <c r="J683" i="14" s="1"/>
  <c r="F673" i="7"/>
  <c r="F674" i="7"/>
  <c r="J685" i="14" s="1"/>
  <c r="F675" i="7"/>
  <c r="F676" i="7"/>
  <c r="J687" i="14" s="1"/>
  <c r="F677" i="7"/>
  <c r="F678" i="7"/>
  <c r="J689" i="14" s="1"/>
  <c r="F679" i="7"/>
  <c r="F680" i="7"/>
  <c r="J691" i="14"/>
  <c r="F681" i="7"/>
  <c r="G692" i="14" s="1"/>
  <c r="F682" i="7"/>
  <c r="J693" i="14"/>
  <c r="F683" i="7"/>
  <c r="F684" i="7"/>
  <c r="J695" i="14" s="1"/>
  <c r="F685" i="7"/>
  <c r="F686" i="7"/>
  <c r="F687" i="7"/>
  <c r="F688" i="7"/>
  <c r="F689" i="7"/>
  <c r="F690" i="7"/>
  <c r="F691" i="7"/>
  <c r="G702" i="14" s="1"/>
  <c r="Y702" i="14" s="1"/>
  <c r="F692" i="7"/>
  <c r="F693" i="7"/>
  <c r="F694" i="7"/>
  <c r="F695" i="7"/>
  <c r="J706" i="14" s="1"/>
  <c r="F696" i="7"/>
  <c r="F697" i="7"/>
  <c r="F698" i="7"/>
  <c r="F699" i="7"/>
  <c r="E710" i="14" s="1"/>
  <c r="W710" i="14" s="1"/>
  <c r="F700" i="7"/>
  <c r="F701" i="7"/>
  <c r="F702" i="7"/>
  <c r="F703" i="7"/>
  <c r="F704" i="7"/>
  <c r="F705" i="7"/>
  <c r="F706" i="7"/>
  <c r="F707" i="7"/>
  <c r="F708" i="7"/>
  <c r="F709" i="7"/>
  <c r="J720" i="14" s="1"/>
  <c r="F710" i="7"/>
  <c r="F711" i="7"/>
  <c r="F712" i="7"/>
  <c r="F713" i="7"/>
  <c r="J724" i="14" s="1"/>
  <c r="F714" i="7"/>
  <c r="B725" i="14" s="1"/>
  <c r="T725" i="14" s="1"/>
  <c r="F715" i="7"/>
  <c r="J726" i="14"/>
  <c r="F716" i="7"/>
  <c r="F717" i="7"/>
  <c r="J728" i="14" s="1"/>
  <c r="F718" i="7"/>
  <c r="F719" i="7"/>
  <c r="J730" i="14" s="1"/>
  <c r="F720" i="7"/>
  <c r="F721" i="7"/>
  <c r="J732" i="14" s="1"/>
  <c r="F722" i="7"/>
  <c r="D733" i="14" s="1"/>
  <c r="F723" i="7"/>
  <c r="J734" i="14" s="1"/>
  <c r="F724" i="7"/>
  <c r="F725" i="7"/>
  <c r="J736" i="14" s="1"/>
  <c r="F726" i="7"/>
  <c r="B737" i="14" s="1"/>
  <c r="T737" i="14" s="1"/>
  <c r="F727" i="7"/>
  <c r="G738" i="14" s="1"/>
  <c r="F728" i="7"/>
  <c r="F729" i="7"/>
  <c r="J740" i="14" s="1"/>
  <c r="F730" i="7"/>
  <c r="V741" i="14" s="1"/>
  <c r="F731" i="7"/>
  <c r="J742" i="14"/>
  <c r="F732" i="7"/>
  <c r="D743" i="14" s="1"/>
  <c r="F733" i="7"/>
  <c r="D744" i="14" s="1"/>
  <c r="F734" i="7"/>
  <c r="J745" i="14" s="1"/>
  <c r="F735" i="7"/>
  <c r="J746" i="14" s="1"/>
  <c r="F736" i="7"/>
  <c r="V747" i="14" s="1"/>
  <c r="F737" i="7"/>
  <c r="J748" i="14" s="1"/>
  <c r="F738" i="7"/>
  <c r="J749" i="14" s="1"/>
  <c r="F739" i="7"/>
  <c r="J750" i="14" s="1"/>
  <c r="F740" i="7"/>
  <c r="F741" i="7"/>
  <c r="J752" i="14" s="1"/>
  <c r="F742" i="7"/>
  <c r="F743" i="7"/>
  <c r="J754" i="14" s="1"/>
  <c r="V726" i="14"/>
  <c r="D718" i="14"/>
  <c r="E714" i="14"/>
  <c r="G706" i="14"/>
  <c r="V702" i="14"/>
  <c r="D749" i="14"/>
  <c r="V749" i="14"/>
  <c r="B749" i="14"/>
  <c r="T749" i="14" s="1"/>
  <c r="D745" i="14"/>
  <c r="V745" i="14"/>
  <c r="B745" i="14"/>
  <c r="T745" i="14" s="1"/>
  <c r="D741" i="14"/>
  <c r="B739" i="14"/>
  <c r="T739" i="14" s="1"/>
  <c r="V731" i="14"/>
  <c r="B721" i="14"/>
  <c r="T721" i="14" s="1"/>
  <c r="B719" i="14"/>
  <c r="T719" i="14" s="1"/>
  <c r="B717" i="14"/>
  <c r="T717" i="14"/>
  <c r="B715" i="14"/>
  <c r="T715" i="14" s="1"/>
  <c r="V713" i="14"/>
  <c r="B713" i="14"/>
  <c r="D711" i="14"/>
  <c r="V709" i="14"/>
  <c r="D707" i="14"/>
  <c r="V705" i="14"/>
  <c r="D703" i="14"/>
  <c r="G699" i="14"/>
  <c r="D699" i="14"/>
  <c r="E699" i="14"/>
  <c r="W699" i="14"/>
  <c r="E696" i="14"/>
  <c r="W696" i="14" s="1"/>
  <c r="G696" i="14"/>
  <c r="B694" i="14"/>
  <c r="E688" i="14"/>
  <c r="G688" i="14"/>
  <c r="E684" i="14"/>
  <c r="B682" i="14"/>
  <c r="T682" i="14" s="1"/>
  <c r="V672" i="14"/>
  <c r="G672" i="14"/>
  <c r="D672" i="14"/>
  <c r="B666" i="14"/>
  <c r="V664" i="14"/>
  <c r="B658" i="14"/>
  <c r="T658" i="14" s="1"/>
  <c r="V656" i="14"/>
  <c r="E656" i="14"/>
  <c r="D656" i="14"/>
  <c r="T652" i="14"/>
  <c r="D652" i="14"/>
  <c r="B648" i="14"/>
  <c r="T648" i="14" s="1"/>
  <c r="V646" i="14"/>
  <c r="B646" i="14"/>
  <c r="T646" i="14" s="1"/>
  <c r="D644" i="14"/>
  <c r="E642" i="14"/>
  <c r="B642" i="14"/>
  <c r="T642" i="14" s="1"/>
  <c r="D642" i="14"/>
  <c r="B640" i="14"/>
  <c r="T640" i="14" s="1"/>
  <c r="D640" i="14"/>
  <c r="B638" i="14"/>
  <c r="T638" i="14" s="1"/>
  <c r="D638" i="14"/>
  <c r="B636" i="14"/>
  <c r="T636" i="14" s="1"/>
  <c r="V634" i="14"/>
  <c r="E634" i="14"/>
  <c r="W634" i="14" s="1"/>
  <c r="B634" i="14"/>
  <c r="T634" i="14" s="1"/>
  <c r="G634" i="14"/>
  <c r="Y634" i="14" s="1"/>
  <c r="D634" i="14"/>
  <c r="B632" i="14"/>
  <c r="T632" i="14" s="1"/>
  <c r="W632" i="14"/>
  <c r="D632" i="14"/>
  <c r="V628" i="14"/>
  <c r="B628" i="14"/>
  <c r="T628" i="14" s="1"/>
  <c r="D628" i="14"/>
  <c r="V624" i="14"/>
  <c r="E624" i="14"/>
  <c r="W624" i="14" s="1"/>
  <c r="B624" i="14"/>
  <c r="T624" i="14" s="1"/>
  <c r="G624" i="14"/>
  <c r="Y624" i="14"/>
  <c r="D624" i="14"/>
  <c r="D622" i="14"/>
  <c r="V620" i="14"/>
  <c r="B620" i="14"/>
  <c r="T620" i="14"/>
  <c r="D620" i="14"/>
  <c r="V616" i="14"/>
  <c r="E616" i="14"/>
  <c r="G616" i="14"/>
  <c r="Y616" i="14" s="1"/>
  <c r="V614" i="14"/>
  <c r="B614" i="14"/>
  <c r="T614" i="14" s="1"/>
  <c r="D614" i="14"/>
  <c r="V610" i="14"/>
  <c r="E610" i="14"/>
  <c r="W610" i="14" s="1"/>
  <c r="B610" i="14"/>
  <c r="T610" i="14" s="1"/>
  <c r="G610" i="14"/>
  <c r="Y610" i="14"/>
  <c r="D610" i="14"/>
  <c r="B608" i="14"/>
  <c r="T608" i="14" s="1"/>
  <c r="V606" i="14"/>
  <c r="B606" i="14"/>
  <c r="T606" i="14" s="1"/>
  <c r="D604" i="14"/>
  <c r="E602" i="14"/>
  <c r="B602" i="14"/>
  <c r="T602" i="14" s="1"/>
  <c r="D602" i="14"/>
  <c r="V600" i="14"/>
  <c r="E600" i="14"/>
  <c r="B600" i="14"/>
  <c r="T600" i="14" s="1"/>
  <c r="W600" i="14"/>
  <c r="G600" i="14"/>
  <c r="Y600" i="14" s="1"/>
  <c r="D600" i="14"/>
  <c r="B598" i="14"/>
  <c r="T598" i="14" s="1"/>
  <c r="D598" i="14"/>
  <c r="V596" i="14"/>
  <c r="B596" i="14"/>
  <c r="V594" i="14"/>
  <c r="E594" i="14"/>
  <c r="W594" i="14" s="1"/>
  <c r="D594" i="14"/>
  <c r="V590" i="14"/>
  <c r="B590" i="14"/>
  <c r="T590" i="14" s="1"/>
  <c r="D590" i="14"/>
  <c r="D588" i="14"/>
  <c r="V586" i="14"/>
  <c r="E586" i="14"/>
  <c r="W586" i="14" s="1"/>
  <c r="B586" i="14"/>
  <c r="T586" i="14"/>
  <c r="G586" i="14"/>
  <c r="Y586" i="14" s="1"/>
  <c r="D586" i="14"/>
  <c r="V584" i="14"/>
  <c r="E584" i="14"/>
  <c r="W584" i="14" s="1"/>
  <c r="D584" i="14"/>
  <c r="V580" i="14"/>
  <c r="E580" i="14"/>
  <c r="W580" i="14" s="1"/>
  <c r="B580" i="14"/>
  <c r="T580" i="14" s="1"/>
  <c r="G580" i="14"/>
  <c r="Y580" i="14" s="1"/>
  <c r="D580" i="14"/>
  <c r="V576" i="14"/>
  <c r="E576" i="14"/>
  <c r="W576" i="14" s="1"/>
  <c r="G576" i="14"/>
  <c r="Y576" i="14" s="1"/>
  <c r="D576" i="14"/>
  <c r="V572" i="14"/>
  <c r="E572" i="14"/>
  <c r="W572" i="14" s="1"/>
  <c r="G572" i="14"/>
  <c r="Y572" i="14" s="1"/>
  <c r="D572" i="14"/>
  <c r="V568" i="14"/>
  <c r="E568" i="14"/>
  <c r="W568" i="14" s="1"/>
  <c r="G568" i="14"/>
  <c r="Y568" i="14" s="1"/>
  <c r="D568" i="14"/>
  <c r="B566" i="14"/>
  <c r="V564" i="14"/>
  <c r="E564" i="14"/>
  <c r="W564" i="14" s="1"/>
  <c r="B564" i="14"/>
  <c r="T564" i="14" s="1"/>
  <c r="G564" i="14"/>
  <c r="Y564" i="14" s="1"/>
  <c r="D564" i="14"/>
  <c r="B562" i="14"/>
  <c r="B560" i="14"/>
  <c r="T560" i="14" s="1"/>
  <c r="B558" i="14"/>
  <c r="T558" i="14"/>
  <c r="B556" i="14"/>
  <c r="T556" i="14" s="1"/>
  <c r="B554" i="14"/>
  <c r="T554" i="14"/>
  <c r="V550" i="14"/>
  <c r="E550" i="14"/>
  <c r="W550" i="14" s="1"/>
  <c r="B550" i="14"/>
  <c r="T550" i="14" s="1"/>
  <c r="G550" i="14"/>
  <c r="Y550" i="14" s="1"/>
  <c r="D550" i="14"/>
  <c r="E548" i="14"/>
  <c r="W548" i="14" s="1"/>
  <c r="B548" i="14"/>
  <c r="D548" i="14"/>
  <c r="V546" i="14"/>
  <c r="E546" i="14"/>
  <c r="W546" i="14" s="1"/>
  <c r="B546" i="14"/>
  <c r="T546" i="14" s="1"/>
  <c r="G546" i="14"/>
  <c r="Y546" i="14" s="1"/>
  <c r="D546" i="14"/>
  <c r="V544" i="14"/>
  <c r="E544" i="14"/>
  <c r="W544" i="14" s="1"/>
  <c r="B544" i="14"/>
  <c r="T544" i="14" s="1"/>
  <c r="G544" i="14"/>
  <c r="Y544" i="14" s="1"/>
  <c r="D544" i="14"/>
  <c r="V540" i="14"/>
  <c r="E540" i="14"/>
  <c r="W540" i="14" s="1"/>
  <c r="B540" i="14"/>
  <c r="T540" i="14" s="1"/>
  <c r="G540" i="14"/>
  <c r="Y540" i="14"/>
  <c r="D540" i="14"/>
  <c r="V536" i="14"/>
  <c r="E536" i="14"/>
  <c r="B536" i="14"/>
  <c r="T536" i="14" s="1"/>
  <c r="W536" i="14"/>
  <c r="G536" i="14"/>
  <c r="Y536" i="14" s="1"/>
  <c r="D536" i="14"/>
  <c r="V534" i="14"/>
  <c r="V532" i="14"/>
  <c r="E532" i="14"/>
  <c r="B532" i="14"/>
  <c r="T532" i="14" s="1"/>
  <c r="W532" i="14"/>
  <c r="G532" i="14"/>
  <c r="Y532" i="14" s="1"/>
  <c r="D532" i="14"/>
  <c r="V530" i="14"/>
  <c r="I519" i="7"/>
  <c r="E530" i="14"/>
  <c r="W530" i="14" s="1"/>
  <c r="B530" i="14"/>
  <c r="T530" i="14" s="1"/>
  <c r="G530" i="14"/>
  <c r="Y530" i="14" s="1"/>
  <c r="D530" i="14"/>
  <c r="G526" i="14"/>
  <c r="D526" i="14"/>
  <c r="Y526" i="14"/>
  <c r="V526" i="14"/>
  <c r="E526" i="14"/>
  <c r="W526" i="14" s="1"/>
  <c r="B526" i="14"/>
  <c r="T526" i="14" s="1"/>
  <c r="G524" i="14"/>
  <c r="Y524" i="14" s="1"/>
  <c r="D524" i="14"/>
  <c r="B524" i="14"/>
  <c r="T524" i="14" s="1"/>
  <c r="G522" i="14"/>
  <c r="Y522" i="14" s="1"/>
  <c r="D522" i="14"/>
  <c r="V522" i="14"/>
  <c r="E522" i="14"/>
  <c r="W522" i="14" s="1"/>
  <c r="B522" i="14"/>
  <c r="T522" i="14" s="1"/>
  <c r="D520" i="14"/>
  <c r="V520" i="14"/>
  <c r="G518" i="14"/>
  <c r="Y518" i="14" s="1"/>
  <c r="D518" i="14"/>
  <c r="V518" i="14"/>
  <c r="E518" i="14"/>
  <c r="W518" i="14" s="1"/>
  <c r="B518" i="14"/>
  <c r="T518" i="14" s="1"/>
  <c r="G516" i="14"/>
  <c r="Y516" i="14" s="1"/>
  <c r="D516" i="14"/>
  <c r="V516" i="14"/>
  <c r="E516" i="14"/>
  <c r="W516" i="14" s="1"/>
  <c r="B516" i="14"/>
  <c r="T516" i="14" s="1"/>
  <c r="G512" i="14"/>
  <c r="Y512" i="14" s="1"/>
  <c r="D512" i="14"/>
  <c r="V512" i="14"/>
  <c r="E512" i="14"/>
  <c r="W512" i="14" s="1"/>
  <c r="B512" i="14"/>
  <c r="T512" i="14" s="1"/>
  <c r="G508" i="14"/>
  <c r="Y508" i="14" s="1"/>
  <c r="D508" i="14"/>
  <c r="V508" i="14"/>
  <c r="E508" i="14"/>
  <c r="W508" i="14" s="1"/>
  <c r="B508" i="14"/>
  <c r="T508" i="14" s="1"/>
  <c r="G504" i="14"/>
  <c r="Y504" i="14" s="1"/>
  <c r="D504" i="14"/>
  <c r="V504" i="14"/>
  <c r="E504" i="14"/>
  <c r="W504" i="14" s="1"/>
  <c r="B504" i="14"/>
  <c r="T504" i="14" s="1"/>
  <c r="G502" i="14"/>
  <c r="G500" i="14"/>
  <c r="V500" i="14"/>
  <c r="E500" i="14"/>
  <c r="W500" i="14" s="1"/>
  <c r="V498" i="14"/>
  <c r="G496" i="14"/>
  <c r="V496" i="14"/>
  <c r="E496" i="14"/>
  <c r="W496" i="14" s="1"/>
  <c r="D494" i="14"/>
  <c r="G492" i="14"/>
  <c r="Y492" i="14" s="1"/>
  <c r="E492" i="14"/>
  <c r="W492" i="14" s="1"/>
  <c r="B492" i="14"/>
  <c r="T492" i="14" s="1"/>
  <c r="G490" i="14"/>
  <c r="D490" i="14"/>
  <c r="Y490" i="14"/>
  <c r="V490" i="14"/>
  <c r="E490" i="14"/>
  <c r="W490" i="14" s="1"/>
  <c r="B490" i="14"/>
  <c r="T490" i="14" s="1"/>
  <c r="G488" i="14"/>
  <c r="Y488" i="14" s="1"/>
  <c r="D488" i="14"/>
  <c r="B488" i="14"/>
  <c r="T488" i="14" s="1"/>
  <c r="G486" i="14"/>
  <c r="Y486" i="14" s="1"/>
  <c r="D486" i="14"/>
  <c r="V486" i="14"/>
  <c r="E486" i="14"/>
  <c r="W486" i="14" s="1"/>
  <c r="B486" i="14"/>
  <c r="T486" i="14" s="1"/>
  <c r="D484" i="14"/>
  <c r="V484" i="14"/>
  <c r="D482" i="14"/>
  <c r="B482" i="14"/>
  <c r="T482" i="14" s="1"/>
  <c r="V480" i="14"/>
  <c r="E480" i="14"/>
  <c r="W480" i="14" s="1"/>
  <c r="D478" i="14"/>
  <c r="E478" i="14"/>
  <c r="W478" i="14" s="1"/>
  <c r="B478" i="14"/>
  <c r="T478" i="14" s="1"/>
  <c r="G476" i="14"/>
  <c r="Y476" i="14" s="1"/>
  <c r="D476" i="14"/>
  <c r="V476" i="14"/>
  <c r="E476" i="14"/>
  <c r="W476" i="14" s="1"/>
  <c r="B476" i="14"/>
  <c r="T476" i="14" s="1"/>
  <c r="D474" i="14"/>
  <c r="V474" i="14"/>
  <c r="B474" i="14"/>
  <c r="T474" i="14" s="1"/>
  <c r="G472" i="14"/>
  <c r="Y472" i="14" s="1"/>
  <c r="D472" i="14"/>
  <c r="V472" i="14"/>
  <c r="E472" i="14"/>
  <c r="W472" i="14" s="1"/>
  <c r="B472" i="14"/>
  <c r="T472" i="14" s="1"/>
  <c r="G470" i="14"/>
  <c r="Y470" i="14"/>
  <c r="V470" i="14"/>
  <c r="E470" i="14"/>
  <c r="W470" i="14" s="1"/>
  <c r="B470" i="14"/>
  <c r="T470" i="14" s="1"/>
  <c r="G468" i="14"/>
  <c r="Y468" i="14" s="1"/>
  <c r="D468" i="14"/>
  <c r="V468" i="14"/>
  <c r="E468" i="14"/>
  <c r="W468" i="14" s="1"/>
  <c r="B468" i="14"/>
  <c r="T468" i="14" s="1"/>
  <c r="G466" i="14"/>
  <c r="V466" i="14"/>
  <c r="E466" i="14"/>
  <c r="W466" i="14" s="1"/>
  <c r="G464" i="14"/>
  <c r="Y464" i="14" s="1"/>
  <c r="D464" i="14"/>
  <c r="V464" i="14"/>
  <c r="E464" i="14"/>
  <c r="W464" i="14" s="1"/>
  <c r="B464" i="14"/>
  <c r="T464" i="14" s="1"/>
  <c r="G462" i="14"/>
  <c r="D462" i="14"/>
  <c r="E462" i="14"/>
  <c r="W462" i="14" s="1"/>
  <c r="B462" i="14"/>
  <c r="T462" i="14" s="1"/>
  <c r="G460" i="14"/>
  <c r="Y460" i="14" s="1"/>
  <c r="D460" i="14"/>
  <c r="V460" i="14"/>
  <c r="E460" i="14"/>
  <c r="W460" i="14" s="1"/>
  <c r="B460" i="14"/>
  <c r="T460" i="14" s="1"/>
  <c r="G458" i="14"/>
  <c r="D458" i="14"/>
  <c r="Y458" i="14"/>
  <c r="V458" i="14"/>
  <c r="E458" i="14"/>
  <c r="W458" i="14" s="1"/>
  <c r="B458" i="14"/>
  <c r="T458" i="14" s="1"/>
  <c r="G456" i="14"/>
  <c r="Y456" i="14" s="1"/>
  <c r="D456" i="14"/>
  <c r="V456" i="14"/>
  <c r="E456" i="14"/>
  <c r="W456" i="14" s="1"/>
  <c r="B456" i="14"/>
  <c r="T456" i="14" s="1"/>
  <c r="G454" i="14"/>
  <c r="D454" i="14"/>
  <c r="Y454" i="14"/>
  <c r="V454" i="14"/>
  <c r="E454" i="14"/>
  <c r="W454" i="14" s="1"/>
  <c r="B454" i="14"/>
  <c r="T454" i="14" s="1"/>
  <c r="G452" i="14"/>
  <c r="Y452" i="14" s="1"/>
  <c r="D452" i="14"/>
  <c r="V452" i="14"/>
  <c r="E452" i="14"/>
  <c r="W452" i="14" s="1"/>
  <c r="B452" i="14"/>
  <c r="T452" i="14" s="1"/>
  <c r="G450" i="14"/>
  <c r="Y450" i="14" s="1"/>
  <c r="D450" i="14"/>
  <c r="V450" i="14"/>
  <c r="E450" i="14"/>
  <c r="W450" i="14" s="1"/>
  <c r="B450" i="14"/>
  <c r="T450" i="14" s="1"/>
  <c r="G448" i="14"/>
  <c r="Y448" i="14" s="1"/>
  <c r="D448" i="14"/>
  <c r="V448" i="14"/>
  <c r="E448" i="14"/>
  <c r="W448" i="14" s="1"/>
  <c r="B448" i="14"/>
  <c r="T448" i="14" s="1"/>
  <c r="G446" i="14"/>
  <c r="Y446" i="14" s="1"/>
  <c r="D446" i="14"/>
  <c r="V446" i="14"/>
  <c r="E446" i="14"/>
  <c r="W446" i="14" s="1"/>
  <c r="B446" i="14"/>
  <c r="T446" i="14" s="1"/>
  <c r="G444" i="14"/>
  <c r="Y444" i="14" s="1"/>
  <c r="D444" i="14"/>
  <c r="V444" i="14"/>
  <c r="E444" i="14"/>
  <c r="W444" i="14" s="1"/>
  <c r="B444" i="14"/>
  <c r="T444" i="14" s="1"/>
  <c r="G442" i="14"/>
  <c r="D442" i="14"/>
  <c r="Y442" i="14"/>
  <c r="V442" i="14"/>
  <c r="E442" i="14"/>
  <c r="W442" i="14" s="1"/>
  <c r="B442" i="14"/>
  <c r="T442" i="14" s="1"/>
  <c r="G440" i="14"/>
  <c r="Y440" i="14" s="1"/>
  <c r="D440" i="14"/>
  <c r="V440" i="14"/>
  <c r="E440" i="14"/>
  <c r="W440" i="14" s="1"/>
  <c r="B440" i="14"/>
  <c r="T440" i="14" s="1"/>
  <c r="G438" i="14"/>
  <c r="D438" i="14"/>
  <c r="Y438" i="14"/>
  <c r="V438" i="14"/>
  <c r="E438" i="14"/>
  <c r="W438" i="14" s="1"/>
  <c r="B438" i="14"/>
  <c r="T438" i="14" s="1"/>
  <c r="G436" i="14"/>
  <c r="Y436" i="14" s="1"/>
  <c r="D436" i="14"/>
  <c r="V436" i="14"/>
  <c r="E436" i="14"/>
  <c r="W436" i="14" s="1"/>
  <c r="B436" i="14"/>
  <c r="T436" i="14" s="1"/>
  <c r="G434" i="14"/>
  <c r="Y434" i="14" s="1"/>
  <c r="D434" i="14"/>
  <c r="V434" i="14"/>
  <c r="E434" i="14"/>
  <c r="W434" i="14" s="1"/>
  <c r="B434" i="14"/>
  <c r="T434" i="14" s="1"/>
  <c r="G432" i="14"/>
  <c r="Y432" i="14" s="1"/>
  <c r="D432" i="14"/>
  <c r="V432" i="14"/>
  <c r="E432" i="14"/>
  <c r="W432" i="14" s="1"/>
  <c r="B432" i="14"/>
  <c r="T432" i="14" s="1"/>
  <c r="G430" i="14"/>
  <c r="Y430" i="14" s="1"/>
  <c r="D430" i="14"/>
  <c r="V430" i="14"/>
  <c r="E430" i="14"/>
  <c r="W430" i="14" s="1"/>
  <c r="B430" i="14"/>
  <c r="T430" i="14" s="1"/>
  <c r="G428" i="14"/>
  <c r="Y428" i="14" s="1"/>
  <c r="D428" i="14"/>
  <c r="V428" i="14"/>
  <c r="E428" i="14"/>
  <c r="W428" i="14" s="1"/>
  <c r="B428" i="14"/>
  <c r="T428" i="14" s="1"/>
  <c r="G426" i="14"/>
  <c r="D426" i="14"/>
  <c r="Y426" i="14"/>
  <c r="V426" i="14"/>
  <c r="E426" i="14"/>
  <c r="W426" i="14" s="1"/>
  <c r="B426" i="14"/>
  <c r="T426" i="14" s="1"/>
  <c r="G424" i="14"/>
  <c r="Y424" i="14" s="1"/>
  <c r="D424" i="14"/>
  <c r="V424" i="14"/>
  <c r="E424" i="14"/>
  <c r="W424" i="14" s="1"/>
  <c r="B424" i="14"/>
  <c r="T424" i="14" s="1"/>
  <c r="G422" i="14"/>
  <c r="D422" i="14"/>
  <c r="Y422" i="14"/>
  <c r="V422" i="14"/>
  <c r="E422" i="14"/>
  <c r="W422" i="14" s="1"/>
  <c r="B422" i="14"/>
  <c r="T422" i="14" s="1"/>
  <c r="G420" i="14"/>
  <c r="Y420" i="14" s="1"/>
  <c r="D420" i="14"/>
  <c r="B420" i="14"/>
  <c r="T420" i="14" s="1"/>
  <c r="G418" i="14"/>
  <c r="Y418" i="14" s="1"/>
  <c r="D418" i="14"/>
  <c r="V418" i="14"/>
  <c r="E418" i="14"/>
  <c r="W418" i="14" s="1"/>
  <c r="B418" i="14"/>
  <c r="T418" i="14" s="1"/>
  <c r="D416" i="14"/>
  <c r="V416" i="14"/>
  <c r="G414" i="14"/>
  <c r="Y414" i="14" s="1"/>
  <c r="D414" i="14"/>
  <c r="V414" i="14"/>
  <c r="E414" i="14"/>
  <c r="W414" i="14" s="1"/>
  <c r="B414" i="14"/>
  <c r="T414" i="14" s="1"/>
  <c r="V410" i="14"/>
  <c r="I399" i="7"/>
  <c r="E410" i="14"/>
  <c r="W410" i="14" s="1"/>
  <c r="B410" i="14"/>
  <c r="T410" i="14" s="1"/>
  <c r="G410" i="14"/>
  <c r="Y410" i="14" s="1"/>
  <c r="D410" i="14"/>
  <c r="V406" i="14"/>
  <c r="E406" i="14"/>
  <c r="W406" i="14" s="1"/>
  <c r="B406" i="14"/>
  <c r="T406" i="14" s="1"/>
  <c r="G406" i="14"/>
  <c r="Y406" i="14" s="1"/>
  <c r="D406" i="14"/>
  <c r="V404" i="14"/>
  <c r="G404" i="14"/>
  <c r="Y404" i="14" s="1"/>
  <c r="D404" i="14"/>
  <c r="V402" i="14"/>
  <c r="I391" i="7"/>
  <c r="E402" i="14"/>
  <c r="W402" i="14" s="1"/>
  <c r="B402" i="14"/>
  <c r="T402" i="14" s="1"/>
  <c r="G402" i="14"/>
  <c r="Y402" i="14"/>
  <c r="D402" i="14"/>
  <c r="B400" i="14"/>
  <c r="T400" i="14" s="1"/>
  <c r="D400" i="14"/>
  <c r="V398" i="14"/>
  <c r="E398" i="14"/>
  <c r="B398" i="14"/>
  <c r="T398" i="14" s="1"/>
  <c r="W398" i="14"/>
  <c r="G398" i="14"/>
  <c r="Y398" i="14" s="1"/>
  <c r="D398" i="14"/>
  <c r="V396" i="14"/>
  <c r="E396" i="14"/>
  <c r="W396" i="14" s="1"/>
  <c r="B396" i="14"/>
  <c r="T396" i="14" s="1"/>
  <c r="G396" i="14"/>
  <c r="Y396" i="14" s="1"/>
  <c r="D396" i="14"/>
  <c r="E394" i="14"/>
  <c r="B394" i="14"/>
  <c r="T394" i="14" s="1"/>
  <c r="D394" i="14"/>
  <c r="D392" i="14"/>
  <c r="B390" i="14"/>
  <c r="T390" i="14" s="1"/>
  <c r="V388" i="14"/>
  <c r="E388" i="14"/>
  <c r="W388" i="14" s="1"/>
  <c r="B388" i="14"/>
  <c r="T388" i="14"/>
  <c r="G388" i="14"/>
  <c r="Y388" i="14" s="1"/>
  <c r="D388" i="14"/>
  <c r="E386" i="14"/>
  <c r="W386" i="14" s="1"/>
  <c r="B386" i="14"/>
  <c r="D386" i="14"/>
  <c r="V384" i="14"/>
  <c r="E384" i="14"/>
  <c r="W384" i="14" s="1"/>
  <c r="B384" i="14"/>
  <c r="T384" i="14" s="1"/>
  <c r="G384" i="14"/>
  <c r="Y384" i="14" s="1"/>
  <c r="D384" i="14"/>
  <c r="B382" i="14"/>
  <c r="T382" i="14" s="1"/>
  <c r="V380" i="14"/>
  <c r="E380" i="14"/>
  <c r="W380" i="14" s="1"/>
  <c r="B380" i="14"/>
  <c r="T380" i="14"/>
  <c r="G380" i="14"/>
  <c r="Y380" i="14" s="1"/>
  <c r="D380" i="14"/>
  <c r="E378" i="14"/>
  <c r="W378" i="14" s="1"/>
  <c r="B378" i="14"/>
  <c r="D378" i="14"/>
  <c r="V376" i="14"/>
  <c r="E376" i="14"/>
  <c r="W376" i="14" s="1"/>
  <c r="B376" i="14"/>
  <c r="T376" i="14" s="1"/>
  <c r="G376" i="14"/>
  <c r="Y376" i="14" s="1"/>
  <c r="D376" i="14"/>
  <c r="B374" i="14"/>
  <c r="T374" i="14" s="1"/>
  <c r="V372" i="14"/>
  <c r="E372" i="14"/>
  <c r="W372" i="14" s="1"/>
  <c r="B372" i="14"/>
  <c r="T372" i="14"/>
  <c r="G372" i="14"/>
  <c r="Y372" i="14" s="1"/>
  <c r="D372" i="14"/>
  <c r="V370" i="14"/>
  <c r="E370" i="14"/>
  <c r="W370" i="14" s="1"/>
  <c r="B370" i="14"/>
  <c r="T370" i="14" s="1"/>
  <c r="G370" i="14"/>
  <c r="Y370" i="14" s="1"/>
  <c r="D370" i="14"/>
  <c r="V368" i="14"/>
  <c r="E368" i="14"/>
  <c r="W368" i="14" s="1"/>
  <c r="B368" i="14"/>
  <c r="T368" i="14" s="1"/>
  <c r="G368" i="14"/>
  <c r="Y368" i="14" s="1"/>
  <c r="D368" i="14"/>
  <c r="E366" i="14"/>
  <c r="W366" i="14" s="1"/>
  <c r="B366" i="14"/>
  <c r="T366" i="14" s="1"/>
  <c r="V364" i="14"/>
  <c r="E364" i="14"/>
  <c r="W364" i="14" s="1"/>
  <c r="B364" i="14"/>
  <c r="T364" i="14" s="1"/>
  <c r="G364" i="14"/>
  <c r="Y364" i="14"/>
  <c r="D364" i="14"/>
  <c r="V362" i="14"/>
  <c r="E362" i="14"/>
  <c r="W362" i="14" s="1"/>
  <c r="B362" i="14"/>
  <c r="T362" i="14" s="1"/>
  <c r="G362" i="14"/>
  <c r="Y362" i="14" s="1"/>
  <c r="D362" i="14"/>
  <c r="V358" i="14"/>
  <c r="I347" i="7"/>
  <c r="E358" i="14"/>
  <c r="W358" i="14" s="1"/>
  <c r="B358" i="14"/>
  <c r="T358" i="14"/>
  <c r="G358" i="14"/>
  <c r="Y358" i="14" s="1"/>
  <c r="D358" i="14"/>
  <c r="V356" i="14"/>
  <c r="E356" i="14"/>
  <c r="W356" i="14" s="1"/>
  <c r="B356" i="14"/>
  <c r="T356" i="14" s="1"/>
  <c r="G356" i="14"/>
  <c r="Y356" i="14" s="1"/>
  <c r="D356" i="14"/>
  <c r="V354" i="14"/>
  <c r="E354" i="14"/>
  <c r="W354" i="14" s="1"/>
  <c r="B354" i="14"/>
  <c r="T354" i="14" s="1"/>
  <c r="G354" i="14"/>
  <c r="Y354" i="14" s="1"/>
  <c r="D354" i="14"/>
  <c r="V352" i="14"/>
  <c r="E352" i="14"/>
  <c r="W352" i="14" s="1"/>
  <c r="B352" i="14"/>
  <c r="T352" i="14"/>
  <c r="G352" i="14"/>
  <c r="Y352" i="14" s="1"/>
  <c r="D352" i="14"/>
  <c r="V350" i="14"/>
  <c r="E350" i="14"/>
  <c r="W350" i="14" s="1"/>
  <c r="B350" i="14"/>
  <c r="T350" i="14" s="1"/>
  <c r="G350" i="14"/>
  <c r="Y350" i="14" s="1"/>
  <c r="D350" i="14"/>
  <c r="V348" i="14"/>
  <c r="E348" i="14"/>
  <c r="W348" i="14" s="1"/>
  <c r="B348" i="14"/>
  <c r="T348" i="14" s="1"/>
  <c r="G348" i="14"/>
  <c r="Y348" i="14" s="1"/>
  <c r="D348" i="14"/>
  <c r="V346" i="14"/>
  <c r="G346" i="14"/>
  <c r="Y346" i="14"/>
  <c r="V344" i="14"/>
  <c r="E344" i="14"/>
  <c r="W344" i="14" s="1"/>
  <c r="B344" i="14"/>
  <c r="T344" i="14" s="1"/>
  <c r="G344" i="14"/>
  <c r="Y344" i="14" s="1"/>
  <c r="D344" i="14"/>
  <c r="V342" i="14"/>
  <c r="E342" i="14"/>
  <c r="W342" i="14" s="1"/>
  <c r="B342" i="14"/>
  <c r="T342" i="14" s="1"/>
  <c r="G342" i="14"/>
  <c r="Y342" i="14" s="1"/>
  <c r="D342" i="14"/>
  <c r="E340" i="14"/>
  <c r="W340" i="14" s="1"/>
  <c r="B340" i="14"/>
  <c r="T340" i="14" s="1"/>
  <c r="D340" i="14"/>
  <c r="V338" i="14"/>
  <c r="I327" i="7"/>
  <c r="E338" i="14"/>
  <c r="W338" i="14" s="1"/>
  <c r="B338" i="14"/>
  <c r="T338" i="14" s="1"/>
  <c r="G338" i="14"/>
  <c r="Y338" i="14" s="1"/>
  <c r="D338" i="14"/>
  <c r="E336" i="14"/>
  <c r="B336" i="14"/>
  <c r="T336" i="14" s="1"/>
  <c r="D336" i="14"/>
  <c r="V334" i="14"/>
  <c r="E334" i="14"/>
  <c r="B334" i="14"/>
  <c r="W334" i="14"/>
  <c r="T334" i="14"/>
  <c r="G334" i="14"/>
  <c r="Y334" i="14" s="1"/>
  <c r="D334" i="14"/>
  <c r="V332" i="14"/>
  <c r="E332" i="14"/>
  <c r="W332" i="14" s="1"/>
  <c r="B332" i="14"/>
  <c r="T332" i="14" s="1"/>
  <c r="G332" i="14"/>
  <c r="Y332" i="14" s="1"/>
  <c r="D332" i="14"/>
  <c r="V330" i="14"/>
  <c r="E330" i="14"/>
  <c r="B330" i="14"/>
  <c r="T330" i="14" s="1"/>
  <c r="W330" i="14"/>
  <c r="G330" i="14"/>
  <c r="Y330" i="14" s="1"/>
  <c r="D330" i="14"/>
  <c r="V326" i="14"/>
  <c r="E326" i="14"/>
  <c r="W326" i="14" s="1"/>
  <c r="B326" i="14"/>
  <c r="T326" i="14" s="1"/>
  <c r="G326" i="14"/>
  <c r="Y326" i="14" s="1"/>
  <c r="D326" i="14"/>
  <c r="V324" i="14"/>
  <c r="E324" i="14"/>
  <c r="B324" i="14"/>
  <c r="T324" i="14" s="1"/>
  <c r="W324" i="14"/>
  <c r="G324" i="14"/>
  <c r="Y324" i="14" s="1"/>
  <c r="D324" i="14"/>
  <c r="E322" i="14"/>
  <c r="B322" i="14"/>
  <c r="G322" i="14"/>
  <c r="Y322" i="14" s="1"/>
  <c r="D322" i="14"/>
  <c r="V320" i="14"/>
  <c r="E320" i="14"/>
  <c r="W320" i="14" s="1"/>
  <c r="B320" i="14"/>
  <c r="T320" i="14"/>
  <c r="G320" i="14"/>
  <c r="Y320" i="14" s="1"/>
  <c r="D320" i="14"/>
  <c r="V318" i="14"/>
  <c r="E318" i="14"/>
  <c r="W318" i="14" s="1"/>
  <c r="B318" i="14"/>
  <c r="T318" i="14" s="1"/>
  <c r="G318" i="14"/>
  <c r="Y318" i="14" s="1"/>
  <c r="D318" i="14"/>
  <c r="V316" i="14"/>
  <c r="V314" i="14"/>
  <c r="E314" i="14"/>
  <c r="W314" i="14" s="1"/>
  <c r="B314" i="14"/>
  <c r="T314" i="14"/>
  <c r="G314" i="14"/>
  <c r="Y314" i="14" s="1"/>
  <c r="D314" i="14"/>
  <c r="V312" i="14"/>
  <c r="E312" i="14"/>
  <c r="W312" i="14" s="1"/>
  <c r="B312" i="14"/>
  <c r="T312" i="14" s="1"/>
  <c r="G312" i="14"/>
  <c r="Y312" i="14" s="1"/>
  <c r="D312" i="14"/>
  <c r="D310" i="14"/>
  <c r="V308" i="14"/>
  <c r="E308" i="14"/>
  <c r="W308" i="14" s="1"/>
  <c r="B308" i="14"/>
  <c r="T308" i="14" s="1"/>
  <c r="G308" i="14"/>
  <c r="Y308" i="14" s="1"/>
  <c r="D308" i="14"/>
  <c r="V306" i="14"/>
  <c r="E306" i="14"/>
  <c r="B306" i="14"/>
  <c r="T306" i="14" s="1"/>
  <c r="W306" i="14"/>
  <c r="G306" i="14"/>
  <c r="Y306" i="14" s="1"/>
  <c r="D306" i="14"/>
  <c r="V304" i="14"/>
  <c r="E304" i="14"/>
  <c r="W304" i="14" s="1"/>
  <c r="B304" i="14"/>
  <c r="T304" i="14"/>
  <c r="G304" i="14"/>
  <c r="Y304" i="14" s="1"/>
  <c r="D304" i="14"/>
  <c r="V300" i="14"/>
  <c r="E300" i="14"/>
  <c r="W300" i="14" s="1"/>
  <c r="B300" i="14"/>
  <c r="T300" i="14" s="1"/>
  <c r="G300" i="14"/>
  <c r="Y300" i="14" s="1"/>
  <c r="D300" i="14"/>
  <c r="V298" i="14"/>
  <c r="E298" i="14"/>
  <c r="W298" i="14" s="1"/>
  <c r="B298" i="14"/>
  <c r="T298" i="14"/>
  <c r="G298" i="14"/>
  <c r="Y298" i="14" s="1"/>
  <c r="D298" i="14"/>
  <c r="V294" i="14"/>
  <c r="E294" i="14"/>
  <c r="W294" i="14" s="1"/>
  <c r="B294" i="14"/>
  <c r="T294" i="14" s="1"/>
  <c r="G294" i="14"/>
  <c r="Y294" i="14" s="1"/>
  <c r="D294" i="14"/>
  <c r="V292" i="14"/>
  <c r="E292" i="14"/>
  <c r="B292" i="14"/>
  <c r="T292" i="14" s="1"/>
  <c r="W292" i="14"/>
  <c r="G292" i="14"/>
  <c r="Y292" i="14" s="1"/>
  <c r="D292" i="14"/>
  <c r="V290" i="14"/>
  <c r="E290" i="14"/>
  <c r="W290" i="14" s="1"/>
  <c r="B290" i="14"/>
  <c r="T290" i="14"/>
  <c r="G290" i="14"/>
  <c r="Y290" i="14" s="1"/>
  <c r="D290" i="14"/>
  <c r="V288" i="14"/>
  <c r="E288" i="14"/>
  <c r="W288" i="14" s="1"/>
  <c r="B288" i="14"/>
  <c r="T288" i="14" s="1"/>
  <c r="G288" i="14"/>
  <c r="Y288" i="14" s="1"/>
  <c r="D288" i="14"/>
  <c r="V286" i="14"/>
  <c r="E286" i="14"/>
  <c r="W286" i="14" s="1"/>
  <c r="B286" i="14"/>
  <c r="T286" i="14" s="1"/>
  <c r="G286" i="14"/>
  <c r="Y286" i="14" s="1"/>
  <c r="D286" i="14"/>
  <c r="V284" i="14"/>
  <c r="E284" i="14"/>
  <c r="B284" i="14"/>
  <c r="T284" i="14" s="1"/>
  <c r="W284" i="14"/>
  <c r="G284" i="14"/>
  <c r="Y284" i="14" s="1"/>
  <c r="D284" i="14"/>
  <c r="V282" i="14"/>
  <c r="G282" i="14"/>
  <c r="Y282" i="14" s="1"/>
  <c r="V280" i="14"/>
  <c r="E280" i="14"/>
  <c r="W280" i="14" s="1"/>
  <c r="B280" i="14"/>
  <c r="T280" i="14" s="1"/>
  <c r="G280" i="14"/>
  <c r="Y280" i="14" s="1"/>
  <c r="D280" i="14"/>
  <c r="V278" i="14"/>
  <c r="E278" i="14"/>
  <c r="W278" i="14" s="1"/>
  <c r="B278" i="14"/>
  <c r="T278" i="14" s="1"/>
  <c r="G278" i="14"/>
  <c r="Y278" i="14" s="1"/>
  <c r="D278" i="14"/>
  <c r="B276" i="14"/>
  <c r="V274" i="14"/>
  <c r="E274" i="14"/>
  <c r="W274" i="14" s="1"/>
  <c r="B274" i="14"/>
  <c r="T274" i="14"/>
  <c r="G274" i="14"/>
  <c r="Y274" i="14" s="1"/>
  <c r="D274" i="14"/>
  <c r="V270" i="14"/>
  <c r="E270" i="14"/>
  <c r="W270" i="14" s="1"/>
  <c r="B270" i="14"/>
  <c r="T270" i="14" s="1"/>
  <c r="G270" i="14"/>
  <c r="Y270" i="14" s="1"/>
  <c r="D270" i="14"/>
  <c r="V268" i="14"/>
  <c r="E268" i="14"/>
  <c r="B268" i="14"/>
  <c r="T268" i="14" s="1"/>
  <c r="W268" i="14"/>
  <c r="G268" i="14"/>
  <c r="Y268" i="14" s="1"/>
  <c r="D268" i="14"/>
  <c r="V266" i="14"/>
  <c r="E266" i="14"/>
  <c r="W266" i="14" s="1"/>
  <c r="B266" i="14"/>
  <c r="T266" i="14"/>
  <c r="G266" i="14"/>
  <c r="Y266" i="14" s="1"/>
  <c r="D266" i="14"/>
  <c r="V262" i="14"/>
  <c r="E262" i="14"/>
  <c r="W262" i="14" s="1"/>
  <c r="B262" i="14"/>
  <c r="T262" i="14" s="1"/>
  <c r="G262" i="14"/>
  <c r="Y262" i="14" s="1"/>
  <c r="D262" i="14"/>
  <c r="V260" i="14"/>
  <c r="E260" i="14"/>
  <c r="W260" i="14" s="1"/>
  <c r="B260" i="14"/>
  <c r="T260" i="14" s="1"/>
  <c r="G260" i="14"/>
  <c r="Y260" i="14" s="1"/>
  <c r="D260" i="14"/>
  <c r="B258" i="14"/>
  <c r="T258" i="14" s="1"/>
  <c r="V256" i="14"/>
  <c r="E256" i="14"/>
  <c r="W256" i="14" s="1"/>
  <c r="B256" i="14"/>
  <c r="T256" i="14" s="1"/>
  <c r="G256" i="14"/>
  <c r="Y256" i="14" s="1"/>
  <c r="D256" i="14"/>
  <c r="V254" i="14"/>
  <c r="E254" i="14"/>
  <c r="B254" i="14"/>
  <c r="T254" i="14" s="1"/>
  <c r="W254" i="14"/>
  <c r="G254" i="14"/>
  <c r="Y254" i="14"/>
  <c r="D254" i="14"/>
  <c r="V252" i="14"/>
  <c r="G252" i="14"/>
  <c r="Y252" i="14" s="1"/>
  <c r="V250" i="14"/>
  <c r="E250" i="14"/>
  <c r="W250" i="14" s="1"/>
  <c r="B250" i="14"/>
  <c r="T250" i="14" s="1"/>
  <c r="G250" i="14"/>
  <c r="Y250" i="14"/>
  <c r="D250" i="14"/>
  <c r="V248" i="14"/>
  <c r="E248" i="14"/>
  <c r="W248" i="14" s="1"/>
  <c r="B248" i="14"/>
  <c r="T248" i="14" s="1"/>
  <c r="G248" i="14"/>
  <c r="Y248" i="14" s="1"/>
  <c r="D248" i="14"/>
  <c r="V244" i="14"/>
  <c r="E244" i="14"/>
  <c r="W244" i="14" s="1"/>
  <c r="B244" i="14"/>
  <c r="T244" i="14"/>
  <c r="G244" i="14"/>
  <c r="Y244" i="14" s="1"/>
  <c r="D244" i="14"/>
  <c r="V242" i="14"/>
  <c r="E242" i="14"/>
  <c r="W242" i="14" s="1"/>
  <c r="B242" i="14"/>
  <c r="T242" i="14" s="1"/>
  <c r="G242" i="14"/>
  <c r="Y242" i="14" s="1"/>
  <c r="D242" i="14"/>
  <c r="V240" i="14"/>
  <c r="E240" i="14"/>
  <c r="W240" i="14" s="1"/>
  <c r="B240" i="14"/>
  <c r="T240" i="14"/>
  <c r="G240" i="14"/>
  <c r="Y240" i="14" s="1"/>
  <c r="D240" i="14"/>
  <c r="V236" i="14"/>
  <c r="E236" i="14"/>
  <c r="W236" i="14" s="1"/>
  <c r="B236" i="14"/>
  <c r="T236" i="14"/>
  <c r="G236" i="14"/>
  <c r="Y236" i="14" s="1"/>
  <c r="D236" i="14"/>
  <c r="V234" i="14"/>
  <c r="E234" i="14"/>
  <c r="W234" i="14" s="1"/>
  <c r="B234" i="14"/>
  <c r="T234" i="14" s="1"/>
  <c r="G234" i="14"/>
  <c r="Y234" i="14" s="1"/>
  <c r="D234" i="14"/>
  <c r="E232" i="14"/>
  <c r="W232" i="14" s="1"/>
  <c r="V230" i="14"/>
  <c r="E230" i="14"/>
  <c r="W230" i="14" s="1"/>
  <c r="B230" i="14"/>
  <c r="T230" i="14" s="1"/>
  <c r="G230" i="14"/>
  <c r="Y230" i="14" s="1"/>
  <c r="D230" i="14"/>
  <c r="V228" i="14"/>
  <c r="E228" i="14"/>
  <c r="W228" i="14" s="1"/>
  <c r="B228" i="14"/>
  <c r="T228" i="14" s="1"/>
  <c r="G228" i="14"/>
  <c r="Y228" i="14" s="1"/>
  <c r="D228" i="14"/>
  <c r="V226" i="14"/>
  <c r="E226" i="14"/>
  <c r="W226" i="14" s="1"/>
  <c r="B226" i="14"/>
  <c r="T226" i="14" s="1"/>
  <c r="G226" i="14"/>
  <c r="Y226" i="14" s="1"/>
  <c r="D226" i="14"/>
  <c r="V224" i="14"/>
  <c r="E224" i="14"/>
  <c r="B224" i="14"/>
  <c r="W224" i="14"/>
  <c r="T224" i="14"/>
  <c r="G224" i="14"/>
  <c r="Y224" i="14" s="1"/>
  <c r="D224" i="14"/>
  <c r="V222" i="14"/>
  <c r="E222" i="14"/>
  <c r="W222" i="14" s="1"/>
  <c r="B222" i="14"/>
  <c r="T222" i="14" s="1"/>
  <c r="G222" i="14"/>
  <c r="Y222" i="14" s="1"/>
  <c r="D222" i="14"/>
  <c r="V220" i="14"/>
  <c r="E220" i="14"/>
  <c r="W220" i="14" s="1"/>
  <c r="B220" i="14"/>
  <c r="T220" i="14" s="1"/>
  <c r="G220" i="14"/>
  <c r="Y220" i="14" s="1"/>
  <c r="D220" i="14"/>
  <c r="B218" i="14"/>
  <c r="T218" i="14" s="1"/>
  <c r="V216" i="14"/>
  <c r="E216" i="14"/>
  <c r="W216" i="14" s="1"/>
  <c r="B216" i="14"/>
  <c r="T216" i="14"/>
  <c r="G216" i="14"/>
  <c r="Y216" i="14" s="1"/>
  <c r="D216" i="14"/>
  <c r="V214" i="14"/>
  <c r="E214" i="14"/>
  <c r="W214" i="14" s="1"/>
  <c r="B214" i="14"/>
  <c r="T214" i="14" s="1"/>
  <c r="G214" i="14"/>
  <c r="Y214" i="14" s="1"/>
  <c r="D214" i="14"/>
  <c r="V210" i="14"/>
  <c r="E210" i="14"/>
  <c r="W210" i="14" s="1"/>
  <c r="B210" i="14"/>
  <c r="T210" i="14" s="1"/>
  <c r="G210" i="14"/>
  <c r="Y210" i="14" s="1"/>
  <c r="D210" i="14"/>
  <c r="V208" i="14"/>
  <c r="V206" i="14"/>
  <c r="E206" i="14"/>
  <c r="W206" i="14" s="1"/>
  <c r="B206" i="14"/>
  <c r="T206" i="14"/>
  <c r="G206" i="14"/>
  <c r="Y206" i="14" s="1"/>
  <c r="D206" i="14"/>
  <c r="V204" i="14"/>
  <c r="E204" i="14"/>
  <c r="W204" i="14" s="1"/>
  <c r="B204" i="14"/>
  <c r="T204" i="14" s="1"/>
  <c r="G204" i="14"/>
  <c r="Y204" i="14" s="1"/>
  <c r="D204" i="14"/>
  <c r="V202" i="14"/>
  <c r="E202" i="14"/>
  <c r="W202" i="14" s="1"/>
  <c r="B202" i="14"/>
  <c r="T202" i="14" s="1"/>
  <c r="G202" i="14"/>
  <c r="Y202" i="14" s="1"/>
  <c r="D202" i="14"/>
  <c r="V198" i="14"/>
  <c r="E198" i="14"/>
  <c r="W198" i="14" s="1"/>
  <c r="B198" i="14"/>
  <c r="T198" i="14" s="1"/>
  <c r="G198" i="14"/>
  <c r="Y198" i="14" s="1"/>
  <c r="D198" i="14"/>
  <c r="E196" i="14"/>
  <c r="B196" i="14"/>
  <c r="T196" i="14" s="1"/>
  <c r="D196" i="14"/>
  <c r="V194" i="14"/>
  <c r="E194" i="14"/>
  <c r="B194" i="14"/>
  <c r="W194" i="14"/>
  <c r="T194" i="14"/>
  <c r="G194" i="14"/>
  <c r="Y194" i="14" s="1"/>
  <c r="D194" i="14"/>
  <c r="V192" i="14"/>
  <c r="E192" i="14"/>
  <c r="W192" i="14" s="1"/>
  <c r="G192" i="14"/>
  <c r="Y192" i="14" s="1"/>
  <c r="D192" i="14"/>
  <c r="V190" i="14"/>
  <c r="E190" i="14"/>
  <c r="W190" i="14" s="1"/>
  <c r="B190" i="14"/>
  <c r="T190" i="14" s="1"/>
  <c r="G190" i="14"/>
  <c r="Y190" i="14" s="1"/>
  <c r="D190" i="14"/>
  <c r="E188" i="14"/>
  <c r="B188" i="14"/>
  <c r="T188" i="14" s="1"/>
  <c r="D188" i="14"/>
  <c r="V186" i="14"/>
  <c r="E186" i="14"/>
  <c r="W186" i="14" s="1"/>
  <c r="G25" i="14"/>
  <c r="Y25" i="14" s="1"/>
  <c r="B30" i="14"/>
  <c r="T30" i="14" s="1"/>
  <c r="E30" i="14"/>
  <c r="W30" i="14" s="1"/>
  <c r="I19" i="7"/>
  <c r="V30" i="14"/>
  <c r="D31" i="14"/>
  <c r="G31" i="14"/>
  <c r="Y31" i="14" s="1"/>
  <c r="B32" i="14"/>
  <c r="T32" i="14" s="1"/>
  <c r="E32" i="14"/>
  <c r="W32" i="14" s="1"/>
  <c r="B34" i="14"/>
  <c r="E34" i="14"/>
  <c r="W34" i="14" s="1"/>
  <c r="I23" i="7"/>
  <c r="V34" i="14"/>
  <c r="D35" i="14"/>
  <c r="G35" i="14"/>
  <c r="Y35" i="14" s="1"/>
  <c r="B36" i="14"/>
  <c r="T36" i="14" s="1"/>
  <c r="V36" i="14"/>
  <c r="B38" i="14"/>
  <c r="E38" i="14"/>
  <c r="W38" i="14" s="1"/>
  <c r="I27" i="7"/>
  <c r="V38" i="14"/>
  <c r="D39" i="14"/>
  <c r="G39" i="14"/>
  <c r="Y39" i="14"/>
  <c r="B40" i="14"/>
  <c r="E40" i="14"/>
  <c r="W40" i="14" s="1"/>
  <c r="B42" i="14"/>
  <c r="E42" i="14"/>
  <c r="W42" i="14" s="1"/>
  <c r="I31" i="7"/>
  <c r="V42" i="14"/>
  <c r="D43" i="14"/>
  <c r="G43" i="14"/>
  <c r="Y43" i="14" s="1"/>
  <c r="V44" i="14"/>
  <c r="B46" i="14"/>
  <c r="E46" i="14"/>
  <c r="W46" i="14" s="1"/>
  <c r="I35" i="7"/>
  <c r="V46" i="14"/>
  <c r="D47" i="14"/>
  <c r="G47" i="14"/>
  <c r="Y47" i="14" s="1"/>
  <c r="B48" i="14"/>
  <c r="E48" i="14"/>
  <c r="W48" i="14" s="1"/>
  <c r="B50" i="14"/>
  <c r="E50" i="14"/>
  <c r="W50" i="14" s="1"/>
  <c r="V50" i="14"/>
  <c r="D51" i="14"/>
  <c r="G51" i="14"/>
  <c r="Y51" i="14" s="1"/>
  <c r="B52" i="14"/>
  <c r="T52" i="14"/>
  <c r="B54" i="14"/>
  <c r="E54" i="14"/>
  <c r="W54" i="14" s="1"/>
  <c r="V54" i="14"/>
  <c r="D55" i="14"/>
  <c r="G55" i="14"/>
  <c r="Y55" i="14" s="1"/>
  <c r="B56" i="14"/>
  <c r="T56" i="14" s="1"/>
  <c r="B58" i="14"/>
  <c r="E58" i="14"/>
  <c r="W58" i="14" s="1"/>
  <c r="V58" i="14"/>
  <c r="D59" i="14"/>
  <c r="G59" i="14"/>
  <c r="Y59" i="14" s="1"/>
  <c r="E60" i="14"/>
  <c r="W60" i="14" s="1"/>
  <c r="B62" i="14"/>
  <c r="T62" i="14"/>
  <c r="E62" i="14"/>
  <c r="W62" i="14" s="1"/>
  <c r="V62" i="14"/>
  <c r="D63" i="14"/>
  <c r="G63" i="14"/>
  <c r="Y63" i="14" s="1"/>
  <c r="E64" i="14"/>
  <c r="W64" i="14" s="1"/>
  <c r="V64" i="14"/>
  <c r="B66" i="14"/>
  <c r="T66" i="14" s="1"/>
  <c r="E66" i="14"/>
  <c r="W66" i="14" s="1"/>
  <c r="V66" i="14"/>
  <c r="D67" i="14"/>
  <c r="G67" i="14"/>
  <c r="Y67" i="14" s="1"/>
  <c r="E68" i="14"/>
  <c r="W68" i="14"/>
  <c r="B70" i="14"/>
  <c r="T70" i="14" s="1"/>
  <c r="E70" i="14"/>
  <c r="W70" i="14" s="1"/>
  <c r="V70" i="14"/>
  <c r="D71" i="14"/>
  <c r="G71" i="14"/>
  <c r="Y71" i="14" s="1"/>
  <c r="V72" i="14"/>
  <c r="B74" i="14"/>
  <c r="T74" i="14" s="1"/>
  <c r="E74" i="14"/>
  <c r="W74" i="14" s="1"/>
  <c r="V74" i="14"/>
  <c r="D75" i="14"/>
  <c r="G75" i="14"/>
  <c r="Y75" i="14" s="1"/>
  <c r="G76" i="14"/>
  <c r="Y76" i="14"/>
  <c r="D78" i="14"/>
  <c r="G78" i="14"/>
  <c r="Y78" i="14" s="1"/>
  <c r="D79" i="14"/>
  <c r="G79" i="14"/>
  <c r="Y79" i="14" s="1"/>
  <c r="D82" i="14"/>
  <c r="G82" i="14"/>
  <c r="Y82" i="14" s="1"/>
  <c r="D83" i="14"/>
  <c r="G83" i="14"/>
  <c r="Y83" i="14" s="1"/>
  <c r="D84" i="14"/>
  <c r="D86" i="14"/>
  <c r="G86" i="14"/>
  <c r="Y86" i="14" s="1"/>
  <c r="D87" i="14"/>
  <c r="G87" i="14"/>
  <c r="Y87" i="14" s="1"/>
  <c r="D88" i="14"/>
  <c r="G88" i="14"/>
  <c r="Y88" i="14" s="1"/>
  <c r="D90" i="14"/>
  <c r="G90" i="14"/>
  <c r="Y90" i="14"/>
  <c r="D91" i="14"/>
  <c r="G91" i="14"/>
  <c r="Y91" i="14" s="1"/>
  <c r="G92" i="14"/>
  <c r="Y92" i="14"/>
  <c r="D94" i="14"/>
  <c r="G94" i="14"/>
  <c r="Y94" i="14" s="1"/>
  <c r="B95" i="14"/>
  <c r="T95" i="14"/>
  <c r="E95" i="14"/>
  <c r="W95" i="14" s="1"/>
  <c r="V95" i="14"/>
  <c r="D96" i="14"/>
  <c r="G96" i="14"/>
  <c r="Y96" i="14" s="1"/>
  <c r="D98" i="14"/>
  <c r="G98" i="14"/>
  <c r="Y98" i="14" s="1"/>
  <c r="B99" i="14"/>
  <c r="E99" i="14"/>
  <c r="W99" i="14" s="1"/>
  <c r="V99" i="14"/>
  <c r="G100" i="14"/>
  <c r="Y100" i="14" s="1"/>
  <c r="D102" i="14"/>
  <c r="G102" i="14"/>
  <c r="Y102" i="14" s="1"/>
  <c r="B103" i="14"/>
  <c r="T103" i="14"/>
  <c r="E103" i="14"/>
  <c r="W103" i="14" s="1"/>
  <c r="V103" i="14"/>
  <c r="G104" i="14"/>
  <c r="Y104" i="14" s="1"/>
  <c r="D106" i="14"/>
  <c r="G106" i="14"/>
  <c r="Y106" i="14" s="1"/>
  <c r="B107" i="14"/>
  <c r="E107" i="14"/>
  <c r="W107" i="14" s="1"/>
  <c r="V107" i="14"/>
  <c r="G108" i="14"/>
  <c r="Y108" i="14" s="1"/>
  <c r="D110" i="14"/>
  <c r="G110" i="14"/>
  <c r="Y110" i="14" s="1"/>
  <c r="B111" i="14"/>
  <c r="T111" i="14" s="1"/>
  <c r="E111" i="14"/>
  <c r="W111" i="14" s="1"/>
  <c r="V111" i="14"/>
  <c r="D112" i="14"/>
  <c r="G112" i="14"/>
  <c r="D114" i="14"/>
  <c r="G114" i="14"/>
  <c r="Y114" i="14" s="1"/>
  <c r="B115" i="14"/>
  <c r="E115" i="14"/>
  <c r="W115" i="14" s="1"/>
  <c r="V115" i="14"/>
  <c r="D116" i="14"/>
  <c r="D118" i="14"/>
  <c r="G118" i="14"/>
  <c r="Y118" i="14"/>
  <c r="B119" i="14"/>
  <c r="E119" i="14"/>
  <c r="W119" i="14" s="1"/>
  <c r="V119" i="14"/>
  <c r="D120" i="14"/>
  <c r="D122" i="14"/>
  <c r="G122" i="14"/>
  <c r="Y122" i="14" s="1"/>
  <c r="B123" i="14"/>
  <c r="E123" i="14"/>
  <c r="W123" i="14" s="1"/>
  <c r="V123" i="14"/>
  <c r="D124" i="14"/>
  <c r="D126" i="14"/>
  <c r="G126" i="14"/>
  <c r="Y126" i="14" s="1"/>
  <c r="B127" i="14"/>
  <c r="E127" i="14"/>
  <c r="W127" i="14" s="1"/>
  <c r="V127" i="14"/>
  <c r="D130" i="14"/>
  <c r="G130" i="14"/>
  <c r="Y130" i="14" s="1"/>
  <c r="B131" i="14"/>
  <c r="E131" i="14"/>
  <c r="W131" i="14" s="1"/>
  <c r="V131" i="14"/>
  <c r="D134" i="14"/>
  <c r="G134" i="14"/>
  <c r="Y134" i="14" s="1"/>
  <c r="B135" i="14"/>
  <c r="T135" i="14"/>
  <c r="E135" i="14"/>
  <c r="W135" i="14" s="1"/>
  <c r="V135" i="14"/>
  <c r="D136" i="14"/>
  <c r="G136" i="14"/>
  <c r="D138" i="14"/>
  <c r="G138" i="14"/>
  <c r="Y138" i="14" s="1"/>
  <c r="B139" i="14"/>
  <c r="T139" i="14" s="1"/>
  <c r="E139" i="14"/>
  <c r="W139" i="14" s="1"/>
  <c r="V139" i="14"/>
  <c r="D140" i="14"/>
  <c r="G140" i="14"/>
  <c r="Y140" i="14" s="1"/>
  <c r="D142" i="14"/>
  <c r="G142" i="14"/>
  <c r="Y142" i="14"/>
  <c r="B143" i="14"/>
  <c r="T143" i="14" s="1"/>
  <c r="E143" i="14"/>
  <c r="W143" i="14"/>
  <c r="I132" i="7"/>
  <c r="V143" i="14"/>
  <c r="D146" i="14"/>
  <c r="G146" i="14"/>
  <c r="Y146" i="14" s="1"/>
  <c r="B147" i="14"/>
  <c r="E147" i="14"/>
  <c r="W147" i="14" s="1"/>
  <c r="I136" i="7"/>
  <c r="V147" i="14"/>
  <c r="G148" i="14"/>
  <c r="Y148" i="14" s="1"/>
  <c r="D150" i="14"/>
  <c r="G150" i="14"/>
  <c r="Y150" i="14" s="1"/>
  <c r="B151" i="14"/>
  <c r="T151" i="14" s="1"/>
  <c r="E151" i="14"/>
  <c r="W151" i="14" s="1"/>
  <c r="I140" i="7"/>
  <c r="V151" i="14"/>
  <c r="G152" i="14"/>
  <c r="Y152" i="14" s="1"/>
  <c r="D154" i="14"/>
  <c r="G154" i="14"/>
  <c r="Y154" i="14" s="1"/>
  <c r="B155" i="14"/>
  <c r="E155" i="14"/>
  <c r="W155" i="14" s="1"/>
  <c r="I144" i="7"/>
  <c r="V155" i="14"/>
  <c r="G156" i="14"/>
  <c r="Y156" i="14" s="1"/>
  <c r="D158" i="14"/>
  <c r="G158" i="14"/>
  <c r="Y158" i="14"/>
  <c r="B159" i="14"/>
  <c r="T159" i="14"/>
  <c r="E159" i="14"/>
  <c r="W159" i="14"/>
  <c r="I148" i="7"/>
  <c r="V159" i="14"/>
  <c r="D162" i="14"/>
  <c r="G162" i="14"/>
  <c r="Y162" i="14" s="1"/>
  <c r="B163" i="14"/>
  <c r="E163" i="14"/>
  <c r="W163" i="14" s="1"/>
  <c r="I152" i="7"/>
  <c r="V163" i="14"/>
  <c r="G164" i="14"/>
  <c r="Y164" i="14" s="1"/>
  <c r="D166" i="14"/>
  <c r="G166" i="14"/>
  <c r="Y166" i="14" s="1"/>
  <c r="B167" i="14"/>
  <c r="E167" i="14"/>
  <c r="W167" i="14" s="1"/>
  <c r="V167" i="14"/>
  <c r="D168" i="14"/>
  <c r="G168" i="14"/>
  <c r="D170" i="14"/>
  <c r="G170" i="14"/>
  <c r="Y170" i="14"/>
  <c r="B171" i="14"/>
  <c r="E171" i="14"/>
  <c r="W171" i="14" s="1"/>
  <c r="V171" i="14"/>
  <c r="D172" i="14"/>
  <c r="D174" i="14"/>
  <c r="G174" i="14"/>
  <c r="Y174" i="14" s="1"/>
  <c r="B175" i="14"/>
  <c r="T175" i="14" s="1"/>
  <c r="E175" i="14"/>
  <c r="W175" i="14"/>
  <c r="V175" i="14"/>
  <c r="D176" i="14"/>
  <c r="D178" i="14"/>
  <c r="G178" i="14"/>
  <c r="Y178" i="14" s="1"/>
  <c r="B179" i="14"/>
  <c r="E179" i="14"/>
  <c r="W179" i="14"/>
  <c r="V179" i="14"/>
  <c r="D182" i="14"/>
  <c r="G182" i="14"/>
  <c r="Y182" i="14"/>
  <c r="B183" i="14"/>
  <c r="T183" i="14" s="1"/>
  <c r="E183" i="14"/>
  <c r="W183" i="14" s="1"/>
  <c r="V183" i="14"/>
  <c r="D184" i="14"/>
  <c r="G184" i="14"/>
  <c r="Y184" i="14" s="1"/>
  <c r="D186" i="14"/>
  <c r="B697" i="14"/>
  <c r="G695" i="14"/>
  <c r="Y695" i="14" s="1"/>
  <c r="D695" i="14"/>
  <c r="V695" i="14"/>
  <c r="E695" i="14"/>
  <c r="W695" i="14"/>
  <c r="B695" i="14"/>
  <c r="T695" i="14" s="1"/>
  <c r="G693" i="14"/>
  <c r="D693" i="14"/>
  <c r="Y693" i="14"/>
  <c r="V693" i="14"/>
  <c r="E693" i="14"/>
  <c r="W693" i="14"/>
  <c r="B693" i="14"/>
  <c r="T693" i="14" s="1"/>
  <c r="G691" i="14"/>
  <c r="D691" i="14"/>
  <c r="Y691" i="14"/>
  <c r="V691" i="14"/>
  <c r="E691" i="14"/>
  <c r="W691" i="14"/>
  <c r="B691" i="14"/>
  <c r="T691" i="14" s="1"/>
  <c r="G689" i="14"/>
  <c r="Y689" i="14" s="1"/>
  <c r="D689" i="14"/>
  <c r="V689" i="14"/>
  <c r="E689" i="14"/>
  <c r="W689" i="14" s="1"/>
  <c r="B689" i="14"/>
  <c r="T689" i="14" s="1"/>
  <c r="G687" i="14"/>
  <c r="Y687" i="14" s="1"/>
  <c r="D687" i="14"/>
  <c r="V687" i="14"/>
  <c r="E687" i="14"/>
  <c r="W687" i="14" s="1"/>
  <c r="B687" i="14"/>
  <c r="T687" i="14" s="1"/>
  <c r="G685" i="14"/>
  <c r="D685" i="14"/>
  <c r="Y685" i="14"/>
  <c r="V685" i="14"/>
  <c r="E685" i="14"/>
  <c r="W685" i="14"/>
  <c r="B685" i="14"/>
  <c r="T685" i="14" s="1"/>
  <c r="V683" i="14"/>
  <c r="B683" i="14"/>
  <c r="T683" i="14" s="1"/>
  <c r="G681" i="14"/>
  <c r="Y681" i="14" s="1"/>
  <c r="D681" i="14"/>
  <c r="V681" i="14"/>
  <c r="E681" i="14"/>
  <c r="W681" i="14" s="1"/>
  <c r="B681" i="14"/>
  <c r="T681" i="14" s="1"/>
  <c r="B679" i="14"/>
  <c r="G675" i="14"/>
  <c r="Y675" i="14" s="1"/>
  <c r="D675" i="14"/>
  <c r="V675" i="14"/>
  <c r="E675" i="14"/>
  <c r="W675" i="14"/>
  <c r="B675" i="14"/>
  <c r="T675" i="14" s="1"/>
  <c r="G673" i="14"/>
  <c r="D673" i="14"/>
  <c r="Y673" i="14"/>
  <c r="V673" i="14"/>
  <c r="E673" i="14"/>
  <c r="W673" i="14"/>
  <c r="B673" i="14"/>
  <c r="T673" i="14" s="1"/>
  <c r="G669" i="14"/>
  <c r="Y669" i="14" s="1"/>
  <c r="D669" i="14"/>
  <c r="V669" i="14"/>
  <c r="E669" i="14"/>
  <c r="W669" i="14" s="1"/>
  <c r="B669" i="14"/>
  <c r="T669" i="14" s="1"/>
  <c r="G667" i="14"/>
  <c r="Y667" i="14" s="1"/>
  <c r="D667" i="14"/>
  <c r="V667" i="14"/>
  <c r="E667" i="14"/>
  <c r="W667" i="14" s="1"/>
  <c r="B667" i="14"/>
  <c r="T667" i="14" s="1"/>
  <c r="G663" i="14"/>
  <c r="Y663" i="14" s="1"/>
  <c r="D663" i="14"/>
  <c r="V663" i="14"/>
  <c r="E663" i="14"/>
  <c r="W663" i="14" s="1"/>
  <c r="B663" i="14"/>
  <c r="T663" i="14" s="1"/>
  <c r="G659" i="14"/>
  <c r="D659" i="14"/>
  <c r="Y659" i="14"/>
  <c r="V659" i="14"/>
  <c r="E659" i="14"/>
  <c r="W659" i="14"/>
  <c r="B659" i="14"/>
  <c r="T659" i="14" s="1"/>
  <c r="G655" i="14"/>
  <c r="Y655" i="14" s="1"/>
  <c r="D655" i="14"/>
  <c r="V655" i="14"/>
  <c r="E655" i="14"/>
  <c r="W655" i="14" s="1"/>
  <c r="B655" i="14"/>
  <c r="T655" i="14" s="1"/>
  <c r="G653" i="14"/>
  <c r="D653" i="14"/>
  <c r="Y653" i="14"/>
  <c r="V653" i="14"/>
  <c r="E653" i="14"/>
  <c r="W653" i="14"/>
  <c r="B653" i="14"/>
  <c r="T653" i="14" s="1"/>
  <c r="G651" i="14"/>
  <c r="D651" i="14"/>
  <c r="Y651" i="14"/>
  <c r="V651" i="14"/>
  <c r="E651" i="14"/>
  <c r="W651" i="14"/>
  <c r="B651" i="14"/>
  <c r="T651" i="14" s="1"/>
  <c r="G649" i="14"/>
  <c r="Y649" i="14" s="1"/>
  <c r="D649" i="14"/>
  <c r="V649" i="14"/>
  <c r="E649" i="14"/>
  <c r="W649" i="14" s="1"/>
  <c r="B649" i="14"/>
  <c r="T649" i="14" s="1"/>
  <c r="G647" i="14"/>
  <c r="Y647" i="14" s="1"/>
  <c r="D647" i="14"/>
  <c r="V647" i="14"/>
  <c r="E647" i="14"/>
  <c r="W647" i="14"/>
  <c r="B647" i="14"/>
  <c r="T647" i="14" s="1"/>
  <c r="G645" i="14"/>
  <c r="D645" i="14"/>
  <c r="Y645" i="14"/>
  <c r="V645" i="14"/>
  <c r="E645" i="14"/>
  <c r="W645" i="14"/>
  <c r="B645" i="14"/>
  <c r="T645" i="14" s="1"/>
  <c r="G643" i="14"/>
  <c r="D643" i="14"/>
  <c r="Y643" i="14"/>
  <c r="V643" i="14"/>
  <c r="E643" i="14"/>
  <c r="W643" i="14"/>
  <c r="B643" i="14"/>
  <c r="T643" i="14" s="1"/>
  <c r="G641" i="14"/>
  <c r="Y641" i="14" s="1"/>
  <c r="D641" i="14"/>
  <c r="V641" i="14"/>
  <c r="E641" i="14"/>
  <c r="W641" i="14" s="1"/>
  <c r="B641" i="14"/>
  <c r="T641" i="14" s="1"/>
  <c r="G639" i="14"/>
  <c r="Y639" i="14" s="1"/>
  <c r="D639" i="14"/>
  <c r="V639" i="14"/>
  <c r="E639" i="14"/>
  <c r="W639" i="14" s="1"/>
  <c r="B639" i="14"/>
  <c r="T639" i="14" s="1"/>
  <c r="G637" i="14"/>
  <c r="D637" i="14"/>
  <c r="Y637" i="14"/>
  <c r="V637" i="14"/>
  <c r="E637" i="14"/>
  <c r="W637" i="14"/>
  <c r="B637" i="14"/>
  <c r="T637" i="14" s="1"/>
  <c r="G635" i="14"/>
  <c r="D635" i="14"/>
  <c r="Y635" i="14"/>
  <c r="V635" i="14"/>
  <c r="E635" i="14"/>
  <c r="W635" i="14"/>
  <c r="B635" i="14"/>
  <c r="T635" i="14" s="1"/>
  <c r="V633" i="14"/>
  <c r="G631" i="14"/>
  <c r="Y631" i="14" s="1"/>
  <c r="D631" i="14"/>
  <c r="V631" i="14"/>
  <c r="E631" i="14"/>
  <c r="W631" i="14" s="1"/>
  <c r="B631" i="14"/>
  <c r="T631" i="14"/>
  <c r="G629" i="14"/>
  <c r="Y629" i="14" s="1"/>
  <c r="D629" i="14"/>
  <c r="V629" i="14"/>
  <c r="E629" i="14"/>
  <c r="W629" i="14"/>
  <c r="B629" i="14"/>
  <c r="T629" i="14" s="1"/>
  <c r="V627" i="14"/>
  <c r="G625" i="14"/>
  <c r="Y625" i="14" s="1"/>
  <c r="D625" i="14"/>
  <c r="V625" i="14"/>
  <c r="E625" i="14"/>
  <c r="W625" i="14" s="1"/>
  <c r="B625" i="14"/>
  <c r="T625" i="14" s="1"/>
  <c r="E623" i="14"/>
  <c r="G621" i="14"/>
  <c r="Y621" i="14" s="1"/>
  <c r="D621" i="14"/>
  <c r="V621" i="14"/>
  <c r="E621" i="14"/>
  <c r="W621" i="14" s="1"/>
  <c r="B621" i="14"/>
  <c r="T621" i="14"/>
  <c r="G619" i="14"/>
  <c r="V619" i="14"/>
  <c r="G617" i="14"/>
  <c r="Y617" i="14" s="1"/>
  <c r="D617" i="14"/>
  <c r="V617" i="14"/>
  <c r="E617" i="14"/>
  <c r="W617" i="14" s="1"/>
  <c r="B617" i="14"/>
  <c r="T617" i="14"/>
  <c r="G615" i="14"/>
  <c r="Y615" i="14" s="1"/>
  <c r="D615" i="14"/>
  <c r="V615" i="14"/>
  <c r="E615" i="14"/>
  <c r="W615" i="14" s="1"/>
  <c r="B615" i="14"/>
  <c r="T615" i="14" s="1"/>
  <c r="G613" i="14"/>
  <c r="Y613" i="14" s="1"/>
  <c r="D613" i="14"/>
  <c r="V613" i="14"/>
  <c r="E613" i="14"/>
  <c r="W613" i="14" s="1"/>
  <c r="B613" i="14"/>
  <c r="T613" i="14" s="1"/>
  <c r="G611" i="14"/>
  <c r="Y611" i="14" s="1"/>
  <c r="D611" i="14"/>
  <c r="V611" i="14"/>
  <c r="E611" i="14"/>
  <c r="W611" i="14" s="1"/>
  <c r="B611" i="14"/>
  <c r="T611" i="14" s="1"/>
  <c r="G609" i="14"/>
  <c r="Y609" i="14" s="1"/>
  <c r="D609" i="14"/>
  <c r="V609" i="14"/>
  <c r="E609" i="14"/>
  <c r="W609" i="14"/>
  <c r="B609" i="14"/>
  <c r="T609" i="14" s="1"/>
  <c r="G607" i="14"/>
  <c r="Y607" i="14" s="1"/>
  <c r="D607" i="14"/>
  <c r="V607" i="14"/>
  <c r="E607" i="14"/>
  <c r="W607" i="14" s="1"/>
  <c r="B607" i="14"/>
  <c r="T607" i="14"/>
  <c r="G605" i="14"/>
  <c r="Y605" i="14" s="1"/>
  <c r="D605" i="14"/>
  <c r="V605" i="14"/>
  <c r="E605" i="14"/>
  <c r="W605" i="14" s="1"/>
  <c r="B605" i="14"/>
  <c r="T605" i="14" s="1"/>
  <c r="G603" i="14"/>
  <c r="Y603" i="14" s="1"/>
  <c r="D603" i="14"/>
  <c r="V603" i="14"/>
  <c r="E603" i="14"/>
  <c r="W603" i="14"/>
  <c r="B603" i="14"/>
  <c r="T603" i="14" s="1"/>
  <c r="G601" i="14"/>
  <c r="Y601" i="14" s="1"/>
  <c r="D601" i="14"/>
  <c r="V601" i="14"/>
  <c r="E601" i="14"/>
  <c r="W601" i="14" s="1"/>
  <c r="B601" i="14"/>
  <c r="T601" i="14" s="1"/>
  <c r="G599" i="14"/>
  <c r="Y599" i="14" s="1"/>
  <c r="D599" i="14"/>
  <c r="V599" i="14"/>
  <c r="E599" i="14"/>
  <c r="W599" i="14" s="1"/>
  <c r="B599" i="14"/>
  <c r="T599" i="14" s="1"/>
  <c r="G597" i="14"/>
  <c r="Y597" i="14" s="1"/>
  <c r="D597" i="14"/>
  <c r="V597" i="14"/>
  <c r="E597" i="14"/>
  <c r="W597" i="14" s="1"/>
  <c r="B597" i="14"/>
  <c r="T597" i="14" s="1"/>
  <c r="G595" i="14"/>
  <c r="D595" i="14"/>
  <c r="Y595" i="14"/>
  <c r="V595" i="14"/>
  <c r="E595" i="14"/>
  <c r="W595" i="14"/>
  <c r="B595" i="14"/>
  <c r="T595" i="14" s="1"/>
  <c r="G593" i="14"/>
  <c r="Y593" i="14" s="1"/>
  <c r="D593" i="14"/>
  <c r="V593" i="14"/>
  <c r="E593" i="14"/>
  <c r="W593" i="14" s="1"/>
  <c r="B593" i="14"/>
  <c r="T593" i="14"/>
  <c r="G591" i="14"/>
  <c r="Y591" i="14" s="1"/>
  <c r="D591" i="14"/>
  <c r="V591" i="14"/>
  <c r="E591" i="14"/>
  <c r="W591" i="14" s="1"/>
  <c r="B591" i="14"/>
  <c r="T591" i="14"/>
  <c r="G589" i="14"/>
  <c r="Y589" i="14" s="1"/>
  <c r="D589" i="14"/>
  <c r="V589" i="14"/>
  <c r="E589" i="14"/>
  <c r="W589" i="14" s="1"/>
  <c r="B589" i="14"/>
  <c r="T589" i="14"/>
  <c r="G587" i="14"/>
  <c r="Y587" i="14" s="1"/>
  <c r="D587" i="14"/>
  <c r="V587" i="14"/>
  <c r="E587" i="14"/>
  <c r="W587" i="14" s="1"/>
  <c r="B587" i="14"/>
  <c r="T587" i="14"/>
  <c r="G585" i="14"/>
  <c r="Y585" i="14" s="1"/>
  <c r="D585" i="14"/>
  <c r="V585" i="14"/>
  <c r="E585" i="14"/>
  <c r="W585" i="14" s="1"/>
  <c r="B585" i="14"/>
  <c r="T585" i="14"/>
  <c r="G583" i="14"/>
  <c r="Y583" i="14" s="1"/>
  <c r="D583" i="14"/>
  <c r="V583" i="14"/>
  <c r="E583" i="14"/>
  <c r="W583" i="14" s="1"/>
  <c r="B583" i="14"/>
  <c r="T583" i="14"/>
  <c r="G581" i="14"/>
  <c r="V581" i="14"/>
  <c r="E581" i="14"/>
  <c r="G579" i="14"/>
  <c r="Y579" i="14" s="1"/>
  <c r="D579" i="14"/>
  <c r="V579" i="14"/>
  <c r="I568" i="7"/>
  <c r="E579" i="14"/>
  <c r="W579" i="14" s="1"/>
  <c r="B579" i="14"/>
  <c r="T579" i="14" s="1"/>
  <c r="G577" i="14"/>
  <c r="Y577" i="14" s="1"/>
  <c r="D577" i="14"/>
  <c r="B577" i="14"/>
  <c r="T577" i="14" s="1"/>
  <c r="G575" i="14"/>
  <c r="Y575" i="14" s="1"/>
  <c r="D575" i="14"/>
  <c r="V575" i="14"/>
  <c r="I564" i="7"/>
  <c r="E575" i="14"/>
  <c r="W575" i="14" s="1"/>
  <c r="B575" i="14"/>
  <c r="T575" i="14" s="1"/>
  <c r="V573" i="14"/>
  <c r="E573" i="14"/>
  <c r="G571" i="14"/>
  <c r="Y571" i="14" s="1"/>
  <c r="D571" i="14"/>
  <c r="V571" i="14"/>
  <c r="I560" i="7"/>
  <c r="E571" i="14"/>
  <c r="W571" i="14" s="1"/>
  <c r="B571" i="14"/>
  <c r="T571" i="14" s="1"/>
  <c r="D569" i="14"/>
  <c r="V569" i="14"/>
  <c r="D567" i="14"/>
  <c r="G565" i="14"/>
  <c r="Y565" i="14" s="1"/>
  <c r="D565" i="14"/>
  <c r="V565" i="14"/>
  <c r="E565" i="14"/>
  <c r="W565" i="14" s="1"/>
  <c r="B565" i="14"/>
  <c r="T565" i="14"/>
  <c r="G561" i="14"/>
  <c r="D561" i="14"/>
  <c r="Y561" i="14"/>
  <c r="V561" i="14"/>
  <c r="E561" i="14"/>
  <c r="W561" i="14" s="1"/>
  <c r="B561" i="14"/>
  <c r="T561" i="14" s="1"/>
  <c r="G557" i="14"/>
  <c r="Y557" i="14" s="1"/>
  <c r="D557" i="14"/>
  <c r="V557" i="14"/>
  <c r="E557" i="14"/>
  <c r="W557" i="14" s="1"/>
  <c r="B557" i="14"/>
  <c r="T557" i="14" s="1"/>
  <c r="G553" i="14"/>
  <c r="Y553" i="14" s="1"/>
  <c r="D553" i="14"/>
  <c r="V553" i="14"/>
  <c r="E553" i="14"/>
  <c r="W553" i="14" s="1"/>
  <c r="B553" i="14"/>
  <c r="T553" i="14" s="1"/>
  <c r="E549" i="14"/>
  <c r="G547" i="14"/>
  <c r="Y547" i="14" s="1"/>
  <c r="D547" i="14"/>
  <c r="V547" i="14"/>
  <c r="I536" i="7"/>
  <c r="E547" i="14"/>
  <c r="W547" i="14" s="1"/>
  <c r="B547" i="14"/>
  <c r="T547" i="14" s="1"/>
  <c r="G545" i="14"/>
  <c r="D545" i="14"/>
  <c r="G543" i="14"/>
  <c r="Y543" i="14" s="1"/>
  <c r="D543" i="14"/>
  <c r="V543" i="14"/>
  <c r="I532" i="7"/>
  <c r="E543" i="14"/>
  <c r="W543" i="14" s="1"/>
  <c r="B543" i="14"/>
  <c r="T543" i="14" s="1"/>
  <c r="G541" i="14"/>
  <c r="Y541" i="14" s="1"/>
  <c r="D541" i="14"/>
  <c r="V541" i="14"/>
  <c r="E541" i="14"/>
  <c r="W541" i="14" s="1"/>
  <c r="B541" i="14"/>
  <c r="T541" i="14" s="1"/>
  <c r="G539" i="14"/>
  <c r="Y539" i="14" s="1"/>
  <c r="D539" i="14"/>
  <c r="V539" i="14"/>
  <c r="I528" i="7"/>
  <c r="E539" i="14"/>
  <c r="W539" i="14" s="1"/>
  <c r="B539" i="14"/>
  <c r="T539" i="14" s="1"/>
  <c r="G537" i="14"/>
  <c r="Y537" i="14" s="1"/>
  <c r="D537" i="14"/>
  <c r="V537" i="14"/>
  <c r="E537" i="14"/>
  <c r="W537" i="14" s="1"/>
  <c r="B537" i="14"/>
  <c r="T537" i="14" s="1"/>
  <c r="G535" i="14"/>
  <c r="Y535" i="14" s="1"/>
  <c r="D535" i="14"/>
  <c r="V535" i="14"/>
  <c r="I524" i="7"/>
  <c r="E535" i="14"/>
  <c r="W535" i="14"/>
  <c r="B535" i="14"/>
  <c r="T535" i="14" s="1"/>
  <c r="G533" i="14"/>
  <c r="D533" i="14"/>
  <c r="Y533" i="14"/>
  <c r="V533" i="14"/>
  <c r="E533" i="14"/>
  <c r="W533" i="14"/>
  <c r="B533" i="14"/>
  <c r="T533" i="14" s="1"/>
  <c r="G529" i="14"/>
  <c r="Y529" i="14" s="1"/>
  <c r="D529" i="14"/>
  <c r="V529" i="14"/>
  <c r="E529" i="14"/>
  <c r="W529" i="14" s="1"/>
  <c r="B529" i="14"/>
  <c r="T529" i="14" s="1"/>
  <c r="V527" i="14"/>
  <c r="E527" i="14"/>
  <c r="W527" i="14" s="1"/>
  <c r="B527" i="14"/>
  <c r="T527" i="14" s="1"/>
  <c r="G527" i="14"/>
  <c r="Y527" i="14" s="1"/>
  <c r="D527" i="14"/>
  <c r="V525" i="14"/>
  <c r="E525" i="14"/>
  <c r="W525" i="14" s="1"/>
  <c r="B525" i="14"/>
  <c r="T525" i="14" s="1"/>
  <c r="G525" i="14"/>
  <c r="Y525" i="14"/>
  <c r="D525" i="14"/>
  <c r="V523" i="14"/>
  <c r="E523" i="14"/>
  <c r="W523" i="14" s="1"/>
  <c r="B523" i="14"/>
  <c r="T523" i="14" s="1"/>
  <c r="G523" i="14"/>
  <c r="Y523" i="14" s="1"/>
  <c r="D523" i="14"/>
  <c r="B521" i="14"/>
  <c r="T521" i="14" s="1"/>
  <c r="V519" i="14"/>
  <c r="E519" i="14"/>
  <c r="W519" i="14" s="1"/>
  <c r="B519" i="14"/>
  <c r="T519" i="14" s="1"/>
  <c r="G519" i="14"/>
  <c r="Y519" i="14"/>
  <c r="D519" i="14"/>
  <c r="D517" i="14"/>
  <c r="V515" i="14"/>
  <c r="E515" i="14"/>
  <c r="B515" i="14"/>
  <c r="T515" i="14" s="1"/>
  <c r="W515" i="14"/>
  <c r="G515" i="14"/>
  <c r="Y515" i="14" s="1"/>
  <c r="D515" i="14"/>
  <c r="V513" i="14"/>
  <c r="E513" i="14"/>
  <c r="W513" i="14" s="1"/>
  <c r="B513" i="14"/>
  <c r="T513" i="14" s="1"/>
  <c r="G513" i="14"/>
  <c r="Y513" i="14"/>
  <c r="D513" i="14"/>
  <c r="V511" i="14"/>
  <c r="I500" i="7"/>
  <c r="E511" i="14"/>
  <c r="W511" i="14" s="1"/>
  <c r="B511" i="14"/>
  <c r="T511" i="14" s="1"/>
  <c r="G511" i="14"/>
  <c r="Y511" i="14" s="1"/>
  <c r="D511" i="14"/>
  <c r="V509" i="14"/>
  <c r="E509" i="14"/>
  <c r="W509" i="14" s="1"/>
  <c r="B509" i="14"/>
  <c r="T509" i="14"/>
  <c r="G509" i="14"/>
  <c r="Y509" i="14" s="1"/>
  <c r="D509" i="14"/>
  <c r="V505" i="14"/>
  <c r="E505" i="14"/>
  <c r="W505" i="14" s="1"/>
  <c r="B505" i="14"/>
  <c r="T505" i="14" s="1"/>
  <c r="G505" i="14"/>
  <c r="Y505" i="14" s="1"/>
  <c r="D505" i="14"/>
  <c r="V501" i="14"/>
  <c r="E501" i="14"/>
  <c r="W501" i="14" s="1"/>
  <c r="B501" i="14"/>
  <c r="T501" i="14" s="1"/>
  <c r="G501" i="14"/>
  <c r="Y501" i="14" s="1"/>
  <c r="D501" i="14"/>
  <c r="V497" i="14"/>
  <c r="E497" i="14"/>
  <c r="W497" i="14" s="1"/>
  <c r="B497" i="14"/>
  <c r="T497" i="14" s="1"/>
  <c r="G497" i="14"/>
  <c r="Y497" i="14" s="1"/>
  <c r="D497" i="14"/>
  <c r="V493" i="14"/>
  <c r="E493" i="14"/>
  <c r="W493" i="14" s="1"/>
  <c r="B493" i="14"/>
  <c r="T493" i="14" s="1"/>
  <c r="G493" i="14"/>
  <c r="Y493" i="14" s="1"/>
  <c r="D493" i="14"/>
  <c r="V489" i="14"/>
  <c r="E489" i="14"/>
  <c r="W489" i="14" s="1"/>
  <c r="B489" i="14"/>
  <c r="T489" i="14" s="1"/>
  <c r="G489" i="14"/>
  <c r="Y489" i="14"/>
  <c r="D489" i="14"/>
  <c r="G487" i="14"/>
  <c r="Y487" i="14" s="1"/>
  <c r="V485" i="14"/>
  <c r="E485" i="14"/>
  <c r="B485" i="14"/>
  <c r="T485" i="14" s="1"/>
  <c r="W485" i="14"/>
  <c r="G485" i="14"/>
  <c r="Y485" i="14" s="1"/>
  <c r="D485" i="14"/>
  <c r="V483" i="14"/>
  <c r="I472" i="7"/>
  <c r="E483" i="14"/>
  <c r="W483" i="14" s="1"/>
  <c r="B483" i="14"/>
  <c r="T483" i="14" s="1"/>
  <c r="G483" i="14"/>
  <c r="Y483" i="14" s="1"/>
  <c r="D483" i="14"/>
  <c r="V481" i="14"/>
  <c r="E481" i="14"/>
  <c r="W481" i="14" s="1"/>
  <c r="B481" i="14"/>
  <c r="T481" i="14" s="1"/>
  <c r="G481" i="14"/>
  <c r="Y481" i="14" s="1"/>
  <c r="D481" i="14"/>
  <c r="V479" i="14"/>
  <c r="I468" i="7"/>
  <c r="E479" i="14"/>
  <c r="W479" i="14" s="1"/>
  <c r="B479" i="14"/>
  <c r="T479" i="14" s="1"/>
  <c r="G479" i="14"/>
  <c r="Y479" i="14" s="1"/>
  <c r="D479" i="14"/>
  <c r="V477" i="14"/>
  <c r="E477" i="14"/>
  <c r="W477" i="14" s="1"/>
  <c r="B477" i="14"/>
  <c r="T477" i="14"/>
  <c r="G477" i="14"/>
  <c r="Y477" i="14" s="1"/>
  <c r="D477" i="14"/>
  <c r="V475" i="14"/>
  <c r="I464" i="7"/>
  <c r="E475" i="14"/>
  <c r="W475" i="14" s="1"/>
  <c r="B475" i="14"/>
  <c r="T475" i="14"/>
  <c r="G475" i="14"/>
  <c r="Y475" i="14" s="1"/>
  <c r="D475" i="14"/>
  <c r="V473" i="14"/>
  <c r="E473" i="14"/>
  <c r="W473" i="14" s="1"/>
  <c r="B473" i="14"/>
  <c r="T473" i="14" s="1"/>
  <c r="G473" i="14"/>
  <c r="Y473" i="14" s="1"/>
  <c r="D473" i="14"/>
  <c r="V471" i="14"/>
  <c r="I460" i="7"/>
  <c r="E471" i="14"/>
  <c r="B471" i="14"/>
  <c r="T471" i="14" s="1"/>
  <c r="W471" i="14"/>
  <c r="G471" i="14"/>
  <c r="Y471" i="14" s="1"/>
  <c r="D471" i="14"/>
  <c r="V469" i="14"/>
  <c r="E469" i="14"/>
  <c r="W469" i="14" s="1"/>
  <c r="B469" i="14"/>
  <c r="T469" i="14"/>
  <c r="G469" i="14"/>
  <c r="Y469" i="14" s="1"/>
  <c r="D469" i="14"/>
  <c r="V467" i="14"/>
  <c r="E467" i="14"/>
  <c r="W467" i="14" s="1"/>
  <c r="B467" i="14"/>
  <c r="T467" i="14" s="1"/>
  <c r="G467" i="14"/>
  <c r="Y467" i="14" s="1"/>
  <c r="D467" i="14"/>
  <c r="V465" i="14"/>
  <c r="E465" i="14"/>
  <c r="W465" i="14" s="1"/>
  <c r="B465" i="14"/>
  <c r="T465" i="14" s="1"/>
  <c r="G465" i="14"/>
  <c r="Y465" i="14" s="1"/>
  <c r="D465" i="14"/>
  <c r="V463" i="14"/>
  <c r="E463" i="14"/>
  <c r="W463" i="14" s="1"/>
  <c r="B463" i="14"/>
  <c r="T463" i="14" s="1"/>
  <c r="G463" i="14"/>
  <c r="Y463" i="14" s="1"/>
  <c r="D463" i="14"/>
  <c r="V461" i="14"/>
  <c r="E461" i="14"/>
  <c r="W461" i="14" s="1"/>
  <c r="B461" i="14"/>
  <c r="T461" i="14" s="1"/>
  <c r="G461" i="14"/>
  <c r="Y461" i="14" s="1"/>
  <c r="D461" i="14"/>
  <c r="V459" i="14"/>
  <c r="E459" i="14"/>
  <c r="B459" i="14"/>
  <c r="T459" i="14" s="1"/>
  <c r="W459" i="14"/>
  <c r="G459" i="14"/>
  <c r="Y459" i="14" s="1"/>
  <c r="D459" i="14"/>
  <c r="V457" i="14"/>
  <c r="E457" i="14"/>
  <c r="W457" i="14" s="1"/>
  <c r="B457" i="14"/>
  <c r="T457" i="14" s="1"/>
  <c r="G457" i="14"/>
  <c r="Y457" i="14" s="1"/>
  <c r="D457" i="14"/>
  <c r="V455" i="14"/>
  <c r="I444" i="7"/>
  <c r="E455" i="14"/>
  <c r="W455" i="14" s="1"/>
  <c r="B455" i="14"/>
  <c r="T455" i="14" s="1"/>
  <c r="G455" i="14"/>
  <c r="Y455" i="14" s="1"/>
  <c r="D455" i="14"/>
  <c r="V453" i="14"/>
  <c r="E453" i="14"/>
  <c r="W453" i="14" s="1"/>
  <c r="B453" i="14"/>
  <c r="T453" i="14" s="1"/>
  <c r="G453" i="14"/>
  <c r="Y453" i="14"/>
  <c r="D453" i="14"/>
  <c r="V451" i="14"/>
  <c r="I440" i="7"/>
  <c r="E451" i="14"/>
  <c r="W451" i="14" s="1"/>
  <c r="B451" i="14"/>
  <c r="T451" i="14" s="1"/>
  <c r="G451" i="14"/>
  <c r="Y451" i="14" s="1"/>
  <c r="D451" i="14"/>
  <c r="V449" i="14"/>
  <c r="E449" i="14"/>
  <c r="W449" i="14" s="1"/>
  <c r="B449" i="14"/>
  <c r="T449" i="14" s="1"/>
  <c r="G449" i="14"/>
  <c r="Y449" i="14" s="1"/>
  <c r="D449" i="14"/>
  <c r="V447" i="14"/>
  <c r="E447" i="14"/>
  <c r="W447" i="14" s="1"/>
  <c r="B447" i="14"/>
  <c r="T447" i="14" s="1"/>
  <c r="G447" i="14"/>
  <c r="Y447" i="14" s="1"/>
  <c r="D447" i="14"/>
  <c r="V445" i="14"/>
  <c r="E445" i="14"/>
  <c r="W445" i="14" s="1"/>
  <c r="B445" i="14"/>
  <c r="T445" i="14"/>
  <c r="G445" i="14"/>
  <c r="Y445" i="14" s="1"/>
  <c r="D445" i="14"/>
  <c r="V443" i="14"/>
  <c r="E443" i="14"/>
  <c r="W443" i="14" s="1"/>
  <c r="B443" i="14"/>
  <c r="T443" i="14" s="1"/>
  <c r="G443" i="14"/>
  <c r="Y443" i="14" s="1"/>
  <c r="D443" i="14"/>
  <c r="V441" i="14"/>
  <c r="E441" i="14"/>
  <c r="W441" i="14" s="1"/>
  <c r="B441" i="14"/>
  <c r="T441" i="14" s="1"/>
  <c r="G441" i="14"/>
  <c r="Y441" i="14" s="1"/>
  <c r="D441" i="14"/>
  <c r="V439" i="14"/>
  <c r="E439" i="14"/>
  <c r="W439" i="14" s="1"/>
  <c r="B439" i="14"/>
  <c r="T439" i="14" s="1"/>
  <c r="G439" i="14"/>
  <c r="Y439" i="14" s="1"/>
  <c r="D439" i="14"/>
  <c r="V437" i="14"/>
  <c r="E437" i="14"/>
  <c r="W437" i="14" s="1"/>
  <c r="B437" i="14"/>
  <c r="T437" i="14"/>
  <c r="G437" i="14"/>
  <c r="Y437" i="14" s="1"/>
  <c r="D437" i="14"/>
  <c r="V435" i="14"/>
  <c r="E435" i="14"/>
  <c r="W435" i="14" s="1"/>
  <c r="B435" i="14"/>
  <c r="T435" i="14" s="1"/>
  <c r="G435" i="14"/>
  <c r="Y435" i="14" s="1"/>
  <c r="D435" i="14"/>
  <c r="V433" i="14"/>
  <c r="E433" i="14"/>
  <c r="W433" i="14" s="1"/>
  <c r="B433" i="14"/>
  <c r="T433" i="14" s="1"/>
  <c r="G433" i="14"/>
  <c r="Y433" i="14" s="1"/>
  <c r="D433" i="14"/>
  <c r="V431" i="14"/>
  <c r="E431" i="14"/>
  <c r="W431" i="14" s="1"/>
  <c r="B431" i="14"/>
  <c r="T431" i="14" s="1"/>
  <c r="G431" i="14"/>
  <c r="Y431" i="14" s="1"/>
  <c r="D431" i="14"/>
  <c r="V429" i="14"/>
  <c r="E429" i="14"/>
  <c r="W429" i="14" s="1"/>
  <c r="B429" i="14"/>
  <c r="T429" i="14"/>
  <c r="G429" i="14"/>
  <c r="Y429" i="14" s="1"/>
  <c r="D429" i="14"/>
  <c r="V427" i="14"/>
  <c r="E427" i="14"/>
  <c r="W427" i="14" s="1"/>
  <c r="B427" i="14"/>
  <c r="T427" i="14" s="1"/>
  <c r="G427" i="14"/>
  <c r="Y427" i="14" s="1"/>
  <c r="D427" i="14"/>
  <c r="V425" i="14"/>
  <c r="E425" i="14"/>
  <c r="W425" i="14" s="1"/>
  <c r="B425" i="14"/>
  <c r="T425" i="14" s="1"/>
  <c r="G425" i="14"/>
  <c r="Y425" i="14" s="1"/>
  <c r="D425" i="14"/>
  <c r="V423" i="14"/>
  <c r="E423" i="14"/>
  <c r="W423" i="14" s="1"/>
  <c r="B423" i="14"/>
  <c r="T423" i="14" s="1"/>
  <c r="G423" i="14"/>
  <c r="Y423" i="14" s="1"/>
  <c r="D423" i="14"/>
  <c r="V421" i="14"/>
  <c r="E421" i="14"/>
  <c r="W421" i="14" s="1"/>
  <c r="B421" i="14"/>
  <c r="T421" i="14"/>
  <c r="G421" i="14"/>
  <c r="Y421" i="14" s="1"/>
  <c r="D421" i="14"/>
  <c r="V419" i="14"/>
  <c r="E419" i="14"/>
  <c r="W419" i="14" s="1"/>
  <c r="B419" i="14"/>
  <c r="T419" i="14" s="1"/>
  <c r="G419" i="14"/>
  <c r="Y419" i="14" s="1"/>
  <c r="D419" i="14"/>
  <c r="V417" i="14"/>
  <c r="E417" i="14"/>
  <c r="W417" i="14" s="1"/>
  <c r="B417" i="14"/>
  <c r="T417" i="14" s="1"/>
  <c r="G417" i="14"/>
  <c r="Y417" i="14" s="1"/>
  <c r="D417" i="14"/>
  <c r="V415" i="14"/>
  <c r="E415" i="14"/>
  <c r="W415" i="14" s="1"/>
  <c r="B415" i="14"/>
  <c r="T415" i="14" s="1"/>
  <c r="G415" i="14"/>
  <c r="Y415" i="14" s="1"/>
  <c r="D415" i="14"/>
  <c r="V413" i="14"/>
  <c r="G413" i="14"/>
  <c r="Y413" i="14" s="1"/>
  <c r="D413" i="14"/>
  <c r="E413" i="14"/>
  <c r="W413" i="14" s="1"/>
  <c r="B413" i="14"/>
  <c r="T413" i="14" s="1"/>
  <c r="G411" i="14"/>
  <c r="Y411" i="14" s="1"/>
  <c r="D411" i="14"/>
  <c r="V411" i="14"/>
  <c r="I400" i="7"/>
  <c r="E411" i="14"/>
  <c r="W411" i="14" s="1"/>
  <c r="B411" i="14"/>
  <c r="T411" i="14" s="1"/>
  <c r="G409" i="14"/>
  <c r="Y409" i="14" s="1"/>
  <c r="D409" i="14"/>
  <c r="V409" i="14"/>
  <c r="E409" i="14"/>
  <c r="W409" i="14" s="1"/>
  <c r="B409" i="14"/>
  <c r="T409" i="14" s="1"/>
  <c r="G407" i="14"/>
  <c r="Y407" i="14" s="1"/>
  <c r="D407" i="14"/>
  <c r="V407" i="14"/>
  <c r="I396" i="7"/>
  <c r="E407" i="14"/>
  <c r="W407" i="14"/>
  <c r="B407" i="14"/>
  <c r="T407" i="14" s="1"/>
  <c r="D405" i="14"/>
  <c r="V405" i="14"/>
  <c r="G403" i="14"/>
  <c r="Y403" i="14" s="1"/>
  <c r="D403" i="14"/>
  <c r="V403" i="14"/>
  <c r="I392" i="7"/>
  <c r="E403" i="14"/>
  <c r="W403" i="14" s="1"/>
  <c r="B403" i="14"/>
  <c r="T403" i="14" s="1"/>
  <c r="G401" i="14"/>
  <c r="Y401" i="14" s="1"/>
  <c r="D401" i="14"/>
  <c r="V401" i="14"/>
  <c r="E401" i="14"/>
  <c r="W401" i="14" s="1"/>
  <c r="B401" i="14"/>
  <c r="T401" i="14" s="1"/>
  <c r="G399" i="14"/>
  <c r="Y399" i="14" s="1"/>
  <c r="G397" i="14"/>
  <c r="Y397" i="14" s="1"/>
  <c r="D397" i="14"/>
  <c r="V397" i="14"/>
  <c r="E397" i="14"/>
  <c r="W397" i="14" s="1"/>
  <c r="B397" i="14"/>
  <c r="T397" i="14" s="1"/>
  <c r="G395" i="14"/>
  <c r="Y395" i="14" s="1"/>
  <c r="D395" i="14"/>
  <c r="V395" i="14"/>
  <c r="I384" i="7"/>
  <c r="E395" i="14"/>
  <c r="W395" i="14" s="1"/>
  <c r="B395" i="14"/>
  <c r="T395" i="14" s="1"/>
  <c r="G393" i="14"/>
  <c r="D393" i="14"/>
  <c r="Y393" i="14"/>
  <c r="V393" i="14"/>
  <c r="E393" i="14"/>
  <c r="W393" i="14" s="1"/>
  <c r="B393" i="14"/>
  <c r="T393" i="14" s="1"/>
  <c r="G391" i="14"/>
  <c r="Y391" i="14" s="1"/>
  <c r="D391" i="14"/>
  <c r="V391" i="14"/>
  <c r="I380" i="7"/>
  <c r="E391" i="14"/>
  <c r="W391" i="14" s="1"/>
  <c r="B391" i="14"/>
  <c r="T391" i="14"/>
  <c r="G389" i="14"/>
  <c r="Y389" i="14" s="1"/>
  <c r="D389" i="14"/>
  <c r="V389" i="14"/>
  <c r="E389" i="14"/>
  <c r="W389" i="14"/>
  <c r="B389" i="14"/>
  <c r="T389" i="14" s="1"/>
  <c r="G387" i="14"/>
  <c r="Y387" i="14" s="1"/>
  <c r="D387" i="14"/>
  <c r="V387" i="14"/>
  <c r="I376" i="7"/>
  <c r="E387" i="14"/>
  <c r="W387" i="14" s="1"/>
  <c r="B387" i="14"/>
  <c r="T387" i="14" s="1"/>
  <c r="G385" i="14"/>
  <c r="Y385" i="14" s="1"/>
  <c r="D385" i="14"/>
  <c r="V385" i="14"/>
  <c r="E385" i="14"/>
  <c r="W385" i="14" s="1"/>
  <c r="B385" i="14"/>
  <c r="T385" i="14" s="1"/>
  <c r="G383" i="14"/>
  <c r="Y383" i="14" s="1"/>
  <c r="D383" i="14"/>
  <c r="V383" i="14"/>
  <c r="I372" i="7"/>
  <c r="E383" i="14"/>
  <c r="W383" i="14" s="1"/>
  <c r="B383" i="14"/>
  <c r="T383" i="14" s="1"/>
  <c r="G381" i="14"/>
  <c r="Y381" i="14" s="1"/>
  <c r="D381" i="14"/>
  <c r="V381" i="14"/>
  <c r="E381" i="14"/>
  <c r="W381" i="14" s="1"/>
  <c r="B381" i="14"/>
  <c r="T381" i="14" s="1"/>
  <c r="G379" i="14"/>
  <c r="Y379" i="14" s="1"/>
  <c r="D379" i="14"/>
  <c r="V379" i="14"/>
  <c r="I368" i="7"/>
  <c r="E379" i="14"/>
  <c r="W379" i="14" s="1"/>
  <c r="B379" i="14"/>
  <c r="T379" i="14" s="1"/>
  <c r="G377" i="14"/>
  <c r="Y377" i="14" s="1"/>
  <c r="D377" i="14"/>
  <c r="V377" i="14"/>
  <c r="E377" i="14"/>
  <c r="W377" i="14" s="1"/>
  <c r="B377" i="14"/>
  <c r="T377" i="14" s="1"/>
  <c r="G375" i="14"/>
  <c r="Y375" i="14" s="1"/>
  <c r="D375" i="14"/>
  <c r="V375" i="14"/>
  <c r="I364" i="7"/>
  <c r="E375" i="14"/>
  <c r="W375" i="14"/>
  <c r="B375" i="14"/>
  <c r="T375" i="14" s="1"/>
  <c r="G373" i="14"/>
  <c r="D373" i="14"/>
  <c r="Y373" i="14"/>
  <c r="V373" i="14"/>
  <c r="E373" i="14"/>
  <c r="W373" i="14"/>
  <c r="B373" i="14"/>
  <c r="T373" i="14" s="1"/>
  <c r="G371" i="14"/>
  <c r="D371" i="14"/>
  <c r="Y371" i="14"/>
  <c r="V371" i="14"/>
  <c r="I360" i="7"/>
  <c r="E371" i="14"/>
  <c r="W371" i="14" s="1"/>
  <c r="B371" i="14"/>
  <c r="T371" i="14" s="1"/>
  <c r="G369" i="14"/>
  <c r="Y369" i="14" s="1"/>
  <c r="D369" i="14"/>
  <c r="V369" i="14"/>
  <c r="E369" i="14"/>
  <c r="W369" i="14" s="1"/>
  <c r="B369" i="14"/>
  <c r="T369" i="14" s="1"/>
  <c r="G367" i="14"/>
  <c r="Y367" i="14" s="1"/>
  <c r="D367" i="14"/>
  <c r="V367" i="14"/>
  <c r="I356" i="7"/>
  <c r="E367" i="14"/>
  <c r="W367" i="14"/>
  <c r="B367" i="14"/>
  <c r="T367" i="14" s="1"/>
  <c r="G365" i="14"/>
  <c r="D365" i="14"/>
  <c r="Y365" i="14"/>
  <c r="V365" i="14"/>
  <c r="E365" i="14"/>
  <c r="W365" i="14" s="1"/>
  <c r="B365" i="14"/>
  <c r="T365" i="14" s="1"/>
  <c r="G363" i="14"/>
  <c r="Y363" i="14" s="1"/>
  <c r="D363" i="14"/>
  <c r="V363" i="14"/>
  <c r="I352" i="7"/>
  <c r="E363" i="14"/>
  <c r="W363" i="14" s="1"/>
  <c r="B363" i="14"/>
  <c r="T363" i="14" s="1"/>
  <c r="G361" i="14"/>
  <c r="Y361" i="14" s="1"/>
  <c r="D361" i="14"/>
  <c r="V361" i="14"/>
  <c r="E361" i="14"/>
  <c r="W361" i="14" s="1"/>
  <c r="B361" i="14"/>
  <c r="T361" i="14" s="1"/>
  <c r="G359" i="14"/>
  <c r="Y359" i="14" s="1"/>
  <c r="D359" i="14"/>
  <c r="V359" i="14"/>
  <c r="I348" i="7"/>
  <c r="E359" i="14"/>
  <c r="W359" i="14" s="1"/>
  <c r="B359" i="14"/>
  <c r="T359" i="14" s="1"/>
  <c r="D357" i="14"/>
  <c r="G355" i="14"/>
  <c r="Y355" i="14" s="1"/>
  <c r="D355" i="14"/>
  <c r="V355" i="14"/>
  <c r="I344" i="7"/>
  <c r="E355" i="14"/>
  <c r="W355" i="14" s="1"/>
  <c r="B355" i="14"/>
  <c r="T355" i="14" s="1"/>
  <c r="G353" i="14"/>
  <c r="Y353" i="14" s="1"/>
  <c r="D353" i="14"/>
  <c r="V353" i="14"/>
  <c r="E353" i="14"/>
  <c r="W353" i="14" s="1"/>
  <c r="B353" i="14"/>
  <c r="T353" i="14" s="1"/>
  <c r="G351" i="14"/>
  <c r="Y351" i="14" s="1"/>
  <c r="D351" i="14"/>
  <c r="V351" i="14"/>
  <c r="I340" i="7"/>
  <c r="E351" i="14"/>
  <c r="W351" i="14" s="1"/>
  <c r="B351" i="14"/>
  <c r="T351" i="14"/>
  <c r="G349" i="14"/>
  <c r="Y349" i="14" s="1"/>
  <c r="D349" i="14"/>
  <c r="V349" i="14"/>
  <c r="E349" i="14"/>
  <c r="W349" i="14" s="1"/>
  <c r="B349" i="14"/>
  <c r="T349" i="14"/>
  <c r="G347" i="14"/>
  <c r="Y347" i="14" s="1"/>
  <c r="D347" i="14"/>
  <c r="V347" i="14"/>
  <c r="I336" i="7"/>
  <c r="E347" i="14"/>
  <c r="W347" i="14" s="1"/>
  <c r="B347" i="14"/>
  <c r="T347" i="14" s="1"/>
  <c r="G345" i="14"/>
  <c r="Y345" i="14" s="1"/>
  <c r="D345" i="14"/>
  <c r="V345" i="14"/>
  <c r="E345" i="14"/>
  <c r="W345" i="14" s="1"/>
  <c r="B345" i="14"/>
  <c r="T345" i="14" s="1"/>
  <c r="G343" i="14"/>
  <c r="Y343" i="14" s="1"/>
  <c r="D343" i="14"/>
  <c r="V343" i="14"/>
  <c r="I332" i="7"/>
  <c r="E343" i="14"/>
  <c r="W343" i="14" s="1"/>
  <c r="B343" i="14"/>
  <c r="T343" i="14" s="1"/>
  <c r="G341" i="14"/>
  <c r="Y341" i="14" s="1"/>
  <c r="D341" i="14"/>
  <c r="V341" i="14"/>
  <c r="E341" i="14"/>
  <c r="W341" i="14" s="1"/>
  <c r="B341" i="14"/>
  <c r="T341" i="14"/>
  <c r="G339" i="14"/>
  <c r="Y339" i="14" s="1"/>
  <c r="D339" i="14"/>
  <c r="V339" i="14"/>
  <c r="I328" i="7"/>
  <c r="E339" i="14"/>
  <c r="W339" i="14" s="1"/>
  <c r="B339" i="14"/>
  <c r="T339" i="14" s="1"/>
  <c r="G337" i="14"/>
  <c r="Y337" i="14" s="1"/>
  <c r="D337" i="14"/>
  <c r="V337" i="14"/>
  <c r="E337" i="14"/>
  <c r="W337" i="14" s="1"/>
  <c r="B337" i="14"/>
  <c r="T337" i="14" s="1"/>
  <c r="G335" i="14"/>
  <c r="Y335" i="14" s="1"/>
  <c r="D335" i="14"/>
  <c r="V335" i="14"/>
  <c r="I324" i="7"/>
  <c r="E335" i="14"/>
  <c r="W335" i="14" s="1"/>
  <c r="B335" i="14"/>
  <c r="T335" i="14" s="1"/>
  <c r="G333" i="14"/>
  <c r="Y333" i="14" s="1"/>
  <c r="D333" i="14"/>
  <c r="V333" i="14"/>
  <c r="E333" i="14"/>
  <c r="W333" i="14" s="1"/>
  <c r="B333" i="14"/>
  <c r="T333" i="14" s="1"/>
  <c r="G331" i="14"/>
  <c r="Y331" i="14" s="1"/>
  <c r="D331" i="14"/>
  <c r="V331" i="14"/>
  <c r="I320" i="7"/>
  <c r="E331" i="14"/>
  <c r="W331" i="14" s="1"/>
  <c r="B331" i="14"/>
  <c r="T331" i="14" s="1"/>
  <c r="G329" i="14"/>
  <c r="Y329" i="14" s="1"/>
  <c r="D329" i="14"/>
  <c r="V329" i="14"/>
  <c r="E329" i="14"/>
  <c r="W329" i="14" s="1"/>
  <c r="B329" i="14"/>
  <c r="T329" i="14" s="1"/>
  <c r="G327" i="14"/>
  <c r="Y327" i="14" s="1"/>
  <c r="D327" i="14"/>
  <c r="V327" i="14"/>
  <c r="I316" i="7"/>
  <c r="E327" i="14"/>
  <c r="W327" i="14" s="1"/>
  <c r="B327" i="14"/>
  <c r="T327" i="14"/>
  <c r="G325" i="14"/>
  <c r="Y325" i="14" s="1"/>
  <c r="D325" i="14"/>
  <c r="B325" i="14"/>
  <c r="G323" i="14"/>
  <c r="Y323" i="14" s="1"/>
  <c r="D323" i="14"/>
  <c r="V323" i="14"/>
  <c r="I312" i="7"/>
  <c r="E323" i="14"/>
  <c r="W323" i="14" s="1"/>
  <c r="B323" i="14"/>
  <c r="T323" i="14" s="1"/>
  <c r="G321" i="14"/>
  <c r="D321" i="14"/>
  <c r="Y321" i="14"/>
  <c r="V321" i="14"/>
  <c r="E321" i="14"/>
  <c r="W321" i="14"/>
  <c r="B321" i="14"/>
  <c r="T321" i="14" s="1"/>
  <c r="G319" i="14"/>
  <c r="D319" i="14"/>
  <c r="Y319" i="14"/>
  <c r="V319" i="14"/>
  <c r="I308" i="7"/>
  <c r="E319" i="14"/>
  <c r="W319" i="14"/>
  <c r="B319" i="14"/>
  <c r="T319" i="14" s="1"/>
  <c r="G317" i="14"/>
  <c r="D317" i="14"/>
  <c r="Y317" i="14"/>
  <c r="V317" i="14"/>
  <c r="E317" i="14"/>
  <c r="W317" i="14" s="1"/>
  <c r="B317" i="14"/>
  <c r="T317" i="14" s="1"/>
  <c r="G315" i="14"/>
  <c r="Y315" i="14" s="1"/>
  <c r="D315" i="14"/>
  <c r="V315" i="14"/>
  <c r="I304" i="7"/>
  <c r="E315" i="14"/>
  <c r="W315" i="14" s="1"/>
  <c r="B315" i="14"/>
  <c r="T315" i="14"/>
  <c r="G313" i="14"/>
  <c r="Y313" i="14" s="1"/>
  <c r="D313" i="14"/>
  <c r="V313" i="14"/>
  <c r="E313" i="14"/>
  <c r="W313" i="14" s="1"/>
  <c r="B313" i="14"/>
  <c r="T313" i="14" s="1"/>
  <c r="G311" i="14"/>
  <c r="Y311" i="14" s="1"/>
  <c r="D311" i="14"/>
  <c r="V311" i="14"/>
  <c r="I300" i="7"/>
  <c r="E311" i="14"/>
  <c r="W311" i="14" s="1"/>
  <c r="B311" i="14"/>
  <c r="T311" i="14" s="1"/>
  <c r="G309" i="14"/>
  <c r="Y309" i="14" s="1"/>
  <c r="D309" i="14"/>
  <c r="V309" i="14"/>
  <c r="E309" i="14"/>
  <c r="W309" i="14" s="1"/>
  <c r="B309" i="14"/>
  <c r="T309" i="14" s="1"/>
  <c r="G307" i="14"/>
  <c r="Y307" i="14" s="1"/>
  <c r="D307" i="14"/>
  <c r="V307" i="14"/>
  <c r="I296" i="7"/>
  <c r="E307" i="14"/>
  <c r="W307" i="14" s="1"/>
  <c r="B307" i="14"/>
  <c r="T307" i="14"/>
  <c r="G305" i="14"/>
  <c r="Y305" i="14" s="1"/>
  <c r="D305" i="14"/>
  <c r="V305" i="14"/>
  <c r="E305" i="14"/>
  <c r="W305" i="14" s="1"/>
  <c r="B305" i="14"/>
  <c r="T305" i="14" s="1"/>
  <c r="G303" i="14"/>
  <c r="Y303" i="14" s="1"/>
  <c r="D303" i="14"/>
  <c r="V303" i="14"/>
  <c r="I292" i="7"/>
  <c r="E303" i="14"/>
  <c r="W303" i="14"/>
  <c r="B303" i="14"/>
  <c r="T303" i="14" s="1"/>
  <c r="G301" i="14"/>
  <c r="Y301" i="14" s="1"/>
  <c r="D301" i="14"/>
  <c r="V301" i="14"/>
  <c r="E301" i="14"/>
  <c r="W301" i="14" s="1"/>
  <c r="B301" i="14"/>
  <c r="T301" i="14" s="1"/>
  <c r="G299" i="14"/>
  <c r="Y299" i="14" s="1"/>
  <c r="D299" i="14"/>
  <c r="V299" i="14"/>
  <c r="I288" i="7"/>
  <c r="E299" i="14"/>
  <c r="W299" i="14" s="1"/>
  <c r="B299" i="14"/>
  <c r="T299" i="14"/>
  <c r="G297" i="14"/>
  <c r="Y297" i="14" s="1"/>
  <c r="D297" i="14"/>
  <c r="V297" i="14"/>
  <c r="E297" i="14"/>
  <c r="W297" i="14" s="1"/>
  <c r="B297" i="14"/>
  <c r="T297" i="14"/>
  <c r="G295" i="14"/>
  <c r="Y295" i="14" s="1"/>
  <c r="D295" i="14"/>
  <c r="V295" i="14"/>
  <c r="I284" i="7"/>
  <c r="E295" i="14"/>
  <c r="W295" i="14" s="1"/>
  <c r="B295" i="14"/>
  <c r="T295" i="14" s="1"/>
  <c r="D293" i="14"/>
  <c r="V293" i="14"/>
  <c r="G291" i="14"/>
  <c r="Y291" i="14" s="1"/>
  <c r="D291" i="14"/>
  <c r="V291" i="14"/>
  <c r="I280" i="7"/>
  <c r="E291" i="14"/>
  <c r="W291" i="14" s="1"/>
  <c r="B291" i="14"/>
  <c r="T291" i="14" s="1"/>
  <c r="G289" i="14"/>
  <c r="Y289" i="14" s="1"/>
  <c r="D289" i="14"/>
  <c r="V289" i="14"/>
  <c r="E289" i="14"/>
  <c r="W289" i="14" s="1"/>
  <c r="B289" i="14"/>
  <c r="T289" i="14" s="1"/>
  <c r="G287" i="14"/>
  <c r="Y287" i="14" s="1"/>
  <c r="D287" i="14"/>
  <c r="V287" i="14"/>
  <c r="I276" i="7"/>
  <c r="E287" i="14"/>
  <c r="W287" i="14" s="1"/>
  <c r="B287" i="14"/>
  <c r="T287" i="14" s="1"/>
  <c r="G285" i="14"/>
  <c r="Y285" i="14" s="1"/>
  <c r="D285" i="14"/>
  <c r="V285" i="14"/>
  <c r="E285" i="14"/>
  <c r="W285" i="14" s="1"/>
  <c r="B285" i="14"/>
  <c r="T285" i="14" s="1"/>
  <c r="G283" i="14"/>
  <c r="Y283" i="14" s="1"/>
  <c r="D283" i="14"/>
  <c r="V283" i="14"/>
  <c r="I272" i="7"/>
  <c r="E283" i="14"/>
  <c r="W283" i="14" s="1"/>
  <c r="B283" i="14"/>
  <c r="T283" i="14" s="1"/>
  <c r="G281" i="14"/>
  <c r="Y281" i="14" s="1"/>
  <c r="D281" i="14"/>
  <c r="V281" i="14"/>
  <c r="E281" i="14"/>
  <c r="W281" i="14"/>
  <c r="B281" i="14"/>
  <c r="T281" i="14" s="1"/>
  <c r="G279" i="14"/>
  <c r="Y279" i="14" s="1"/>
  <c r="D279" i="14"/>
  <c r="V279" i="14"/>
  <c r="I268" i="7"/>
  <c r="E279" i="14"/>
  <c r="W279" i="14" s="1"/>
  <c r="B279" i="14"/>
  <c r="T279" i="14"/>
  <c r="G277" i="14"/>
  <c r="Y277" i="14" s="1"/>
  <c r="D277" i="14"/>
  <c r="V277" i="14"/>
  <c r="E277" i="14"/>
  <c r="W277" i="14" s="1"/>
  <c r="B277" i="14"/>
  <c r="T277" i="14" s="1"/>
  <c r="G275" i="14"/>
  <c r="Y275" i="14" s="1"/>
  <c r="D275" i="14"/>
  <c r="V275" i="14"/>
  <c r="I264" i="7"/>
  <c r="E275" i="14"/>
  <c r="W275" i="14"/>
  <c r="B275" i="14"/>
  <c r="T275" i="14" s="1"/>
  <c r="G273" i="14"/>
  <c r="D273" i="14"/>
  <c r="Y273" i="14"/>
  <c r="V273" i="14"/>
  <c r="E273" i="14"/>
  <c r="W273" i="14"/>
  <c r="B273" i="14"/>
  <c r="T273" i="14" s="1"/>
  <c r="G271" i="14"/>
  <c r="D271" i="14"/>
  <c r="Y271" i="14"/>
  <c r="V271" i="14"/>
  <c r="I260" i="7"/>
  <c r="E271" i="14"/>
  <c r="W271" i="14" s="1"/>
  <c r="B271" i="14"/>
  <c r="T271" i="14" s="1"/>
  <c r="G269" i="14"/>
  <c r="D269" i="14"/>
  <c r="Y269" i="14"/>
  <c r="V269" i="14"/>
  <c r="E269" i="14"/>
  <c r="W269" i="14"/>
  <c r="B269" i="14"/>
  <c r="T269" i="14" s="1"/>
  <c r="G267" i="14"/>
  <c r="Y267" i="14" s="1"/>
  <c r="D267" i="14"/>
  <c r="V267" i="14"/>
  <c r="I256" i="7"/>
  <c r="E267" i="14"/>
  <c r="W267" i="14" s="1"/>
  <c r="B267" i="14"/>
  <c r="T267" i="14"/>
  <c r="G265" i="14"/>
  <c r="Y265" i="14" s="1"/>
  <c r="D265" i="14"/>
  <c r="V265" i="14"/>
  <c r="E265" i="14"/>
  <c r="W265" i="14" s="1"/>
  <c r="B265" i="14"/>
  <c r="T265" i="14" s="1"/>
  <c r="G263" i="14"/>
  <c r="Y263" i="14" s="1"/>
  <c r="D263" i="14"/>
  <c r="V263" i="14"/>
  <c r="I252" i="7"/>
  <c r="E263" i="14"/>
  <c r="W263" i="14" s="1"/>
  <c r="B263" i="14"/>
  <c r="T263" i="14" s="1"/>
  <c r="G261" i="14"/>
  <c r="Y261" i="14" s="1"/>
  <c r="B261" i="14"/>
  <c r="T261" i="14"/>
  <c r="G259" i="14"/>
  <c r="Y259" i="14" s="1"/>
  <c r="D259" i="14"/>
  <c r="V259" i="14"/>
  <c r="I248" i="7"/>
  <c r="E259" i="14"/>
  <c r="W259" i="14" s="1"/>
  <c r="B259" i="14"/>
  <c r="T259" i="14" s="1"/>
  <c r="G257" i="14"/>
  <c r="D257" i="14"/>
  <c r="Y257" i="14"/>
  <c r="V257" i="14"/>
  <c r="E257" i="14"/>
  <c r="W257" i="14" s="1"/>
  <c r="B257" i="14"/>
  <c r="T257" i="14"/>
  <c r="G255" i="14"/>
  <c r="D255" i="14"/>
  <c r="Y255" i="14"/>
  <c r="V255" i="14"/>
  <c r="I244" i="7"/>
  <c r="E255" i="14"/>
  <c r="W255" i="14"/>
  <c r="B255" i="14"/>
  <c r="T255" i="14" s="1"/>
  <c r="G253" i="14"/>
  <c r="D253" i="14"/>
  <c r="Y253" i="14"/>
  <c r="V253" i="14"/>
  <c r="E253" i="14"/>
  <c r="W253" i="14" s="1"/>
  <c r="B253" i="14"/>
  <c r="T253" i="14" s="1"/>
  <c r="G251" i="14"/>
  <c r="Y251" i="14" s="1"/>
  <c r="D251" i="14"/>
  <c r="V251" i="14"/>
  <c r="I240" i="7"/>
  <c r="E251" i="14"/>
  <c r="W251" i="14" s="1"/>
  <c r="B251" i="14"/>
  <c r="T251" i="14"/>
  <c r="G249" i="14"/>
  <c r="Y249" i="14" s="1"/>
  <c r="D249" i="14"/>
  <c r="V249" i="14"/>
  <c r="E249" i="14"/>
  <c r="W249" i="14" s="1"/>
  <c r="B249" i="14"/>
  <c r="T249" i="14" s="1"/>
  <c r="G247" i="14"/>
  <c r="Y247" i="14" s="1"/>
  <c r="D247" i="14"/>
  <c r="V247" i="14"/>
  <c r="I236" i="7"/>
  <c r="E247" i="14"/>
  <c r="W247" i="14" s="1"/>
  <c r="B247" i="14"/>
  <c r="T247" i="14" s="1"/>
  <c r="G245" i="14"/>
  <c r="Y245" i="14" s="1"/>
  <c r="D245" i="14"/>
  <c r="V245" i="14"/>
  <c r="E245" i="14"/>
  <c r="W245" i="14" s="1"/>
  <c r="B245" i="14"/>
  <c r="T245" i="14"/>
  <c r="G243" i="14"/>
  <c r="Y243" i="14" s="1"/>
  <c r="D243" i="14"/>
  <c r="V243" i="14"/>
  <c r="I232" i="7"/>
  <c r="E243" i="14"/>
  <c r="W243" i="14" s="1"/>
  <c r="B243" i="14"/>
  <c r="T243" i="14"/>
  <c r="G241" i="14"/>
  <c r="Y241" i="14" s="1"/>
  <c r="D241" i="14"/>
  <c r="V241" i="14"/>
  <c r="E241" i="14"/>
  <c r="W241" i="14" s="1"/>
  <c r="B241" i="14"/>
  <c r="T241" i="14" s="1"/>
  <c r="G239" i="14"/>
  <c r="Y239" i="14" s="1"/>
  <c r="D239" i="14"/>
  <c r="V239" i="14"/>
  <c r="I228" i="7"/>
  <c r="E239" i="14"/>
  <c r="W239" i="14"/>
  <c r="B239" i="14"/>
  <c r="T239" i="14" s="1"/>
  <c r="G237" i="14"/>
  <c r="Y237" i="14" s="1"/>
  <c r="D237" i="14"/>
  <c r="V237" i="14"/>
  <c r="E237" i="14"/>
  <c r="W237" i="14" s="1"/>
  <c r="B237" i="14"/>
  <c r="T237" i="14" s="1"/>
  <c r="G235" i="14"/>
  <c r="Y235" i="14" s="1"/>
  <c r="D235" i="14"/>
  <c r="V235" i="14"/>
  <c r="I224" i="7"/>
  <c r="E235" i="14"/>
  <c r="W235" i="14" s="1"/>
  <c r="B235" i="14"/>
  <c r="T235" i="14" s="1"/>
  <c r="G233" i="14"/>
  <c r="Y233" i="14" s="1"/>
  <c r="D233" i="14"/>
  <c r="V233" i="14"/>
  <c r="E233" i="14"/>
  <c r="W233" i="14" s="1"/>
  <c r="B233" i="14"/>
  <c r="T233" i="14"/>
  <c r="D229" i="14"/>
  <c r="V229" i="14"/>
  <c r="G227" i="14"/>
  <c r="Y227" i="14" s="1"/>
  <c r="D227" i="14"/>
  <c r="V227" i="14"/>
  <c r="I216" i="7"/>
  <c r="E227" i="14"/>
  <c r="W227" i="14" s="1"/>
  <c r="B227" i="14"/>
  <c r="T227" i="14" s="1"/>
  <c r="G225" i="14"/>
  <c r="Y225" i="14" s="1"/>
  <c r="D225" i="14"/>
  <c r="V225" i="14"/>
  <c r="E225" i="14"/>
  <c r="W225" i="14" s="1"/>
  <c r="B225" i="14"/>
  <c r="T225" i="14"/>
  <c r="G223" i="14"/>
  <c r="Y223" i="14" s="1"/>
  <c r="D223" i="14"/>
  <c r="V223" i="14"/>
  <c r="I212" i="7"/>
  <c r="E223" i="14"/>
  <c r="W223" i="14" s="1"/>
  <c r="B223" i="14"/>
  <c r="T223" i="14" s="1"/>
  <c r="G221" i="14"/>
  <c r="Y221" i="14" s="1"/>
  <c r="D221" i="14"/>
  <c r="V221" i="14"/>
  <c r="E221" i="14"/>
  <c r="W221" i="14" s="1"/>
  <c r="B221" i="14"/>
  <c r="T221" i="14" s="1"/>
  <c r="G219" i="14"/>
  <c r="Y219" i="14" s="1"/>
  <c r="D219" i="14"/>
  <c r="V219" i="14"/>
  <c r="I208" i="7"/>
  <c r="E219" i="14"/>
  <c r="W219" i="14" s="1"/>
  <c r="B219" i="14"/>
  <c r="T219" i="14"/>
  <c r="G217" i="14"/>
  <c r="Y217" i="14" s="1"/>
  <c r="D217" i="14"/>
  <c r="V217" i="14"/>
  <c r="E217" i="14"/>
  <c r="W217" i="14" s="1"/>
  <c r="B217" i="14"/>
  <c r="T217" i="14" s="1"/>
  <c r="G215" i="14"/>
  <c r="Y215" i="14" s="1"/>
  <c r="D215" i="14"/>
  <c r="V215" i="14"/>
  <c r="I204" i="7"/>
  <c r="E215" i="14"/>
  <c r="W215" i="14" s="1"/>
  <c r="B215" i="14"/>
  <c r="T215" i="14" s="1"/>
  <c r="G213" i="14"/>
  <c r="Y213" i="14" s="1"/>
  <c r="D213" i="14"/>
  <c r="V213" i="14"/>
  <c r="E213" i="14"/>
  <c r="W213" i="14" s="1"/>
  <c r="B213" i="14"/>
  <c r="T213" i="14" s="1"/>
  <c r="G211" i="14"/>
  <c r="Y211" i="14" s="1"/>
  <c r="D211" i="14"/>
  <c r="V211" i="14"/>
  <c r="I200" i="7"/>
  <c r="E211" i="14"/>
  <c r="W211" i="14" s="1"/>
  <c r="B211" i="14"/>
  <c r="T211" i="14" s="1"/>
  <c r="G209" i="14"/>
  <c r="Y209" i="14" s="1"/>
  <c r="D209" i="14"/>
  <c r="V209" i="14"/>
  <c r="E209" i="14"/>
  <c r="W209" i="14" s="1"/>
  <c r="B209" i="14"/>
  <c r="T209" i="14"/>
  <c r="G207" i="14"/>
  <c r="Y207" i="14" s="1"/>
  <c r="D207" i="14"/>
  <c r="V207" i="14"/>
  <c r="I196" i="7"/>
  <c r="E207" i="14"/>
  <c r="W207" i="14" s="1"/>
  <c r="B207" i="14"/>
  <c r="T207" i="14" s="1"/>
  <c r="G205" i="14"/>
  <c r="Y205" i="14" s="1"/>
  <c r="D205" i="14"/>
  <c r="V205" i="14"/>
  <c r="E205" i="14"/>
  <c r="W205" i="14" s="1"/>
  <c r="B205" i="14"/>
  <c r="T205" i="14" s="1"/>
  <c r="G203" i="14"/>
  <c r="Y203" i="14" s="1"/>
  <c r="D203" i="14"/>
  <c r="V203" i="14"/>
  <c r="I192" i="7"/>
  <c r="E203" i="14"/>
  <c r="W203" i="14" s="1"/>
  <c r="B203" i="14"/>
  <c r="T203" i="14" s="1"/>
  <c r="G201" i="14"/>
  <c r="Y201" i="14" s="1"/>
  <c r="D201" i="14"/>
  <c r="V201" i="14"/>
  <c r="E201" i="14"/>
  <c r="W201" i="14"/>
  <c r="B201" i="14"/>
  <c r="T201" i="14" s="1"/>
  <c r="G199" i="14"/>
  <c r="Y199" i="14" s="1"/>
  <c r="D199" i="14"/>
  <c r="V199" i="14"/>
  <c r="I188" i="7"/>
  <c r="E199" i="14"/>
  <c r="W199" i="14" s="1"/>
  <c r="B199" i="14"/>
  <c r="T199" i="14" s="1"/>
  <c r="G195" i="14"/>
  <c r="Y195" i="14" s="1"/>
  <c r="D195" i="14"/>
  <c r="V195" i="14"/>
  <c r="I184" i="7"/>
  <c r="E195" i="14"/>
  <c r="W195" i="14" s="1"/>
  <c r="B195" i="14"/>
  <c r="T195" i="14" s="1"/>
  <c r="G191" i="14"/>
  <c r="Y191" i="14" s="1"/>
  <c r="D191" i="14"/>
  <c r="V191" i="14"/>
  <c r="I180" i="7"/>
  <c r="E191" i="14"/>
  <c r="W191" i="14" s="1"/>
  <c r="B191" i="14"/>
  <c r="T191" i="14" s="1"/>
  <c r="G187" i="14"/>
  <c r="Y187" i="14" s="1"/>
  <c r="D187" i="14"/>
  <c r="V187" i="14"/>
  <c r="I176" i="7"/>
  <c r="E187" i="14"/>
  <c r="W187" i="14" s="1"/>
  <c r="B187" i="14"/>
  <c r="T187" i="14" s="1"/>
  <c r="B25" i="14"/>
  <c r="T25" i="14" s="1"/>
  <c r="E25" i="14"/>
  <c r="W25" i="14" s="1"/>
  <c r="V25" i="14"/>
  <c r="D30" i="14"/>
  <c r="G30" i="14"/>
  <c r="Y30" i="14" s="1"/>
  <c r="B31" i="14"/>
  <c r="T31" i="14" s="1"/>
  <c r="E31" i="14"/>
  <c r="W31" i="14" s="1"/>
  <c r="I20" i="7"/>
  <c r="V31" i="14"/>
  <c r="D32" i="14"/>
  <c r="G32" i="14"/>
  <c r="Y32" i="14" s="1"/>
  <c r="D34" i="14"/>
  <c r="G34" i="14"/>
  <c r="Y34" i="14" s="1"/>
  <c r="T34" i="14"/>
  <c r="B35" i="14"/>
  <c r="T35" i="14"/>
  <c r="E35" i="14"/>
  <c r="W35" i="14" s="1"/>
  <c r="I24" i="7"/>
  <c r="V35" i="14"/>
  <c r="D36" i="14"/>
  <c r="G36" i="14"/>
  <c r="Y36" i="14" s="1"/>
  <c r="D38" i="14"/>
  <c r="G38" i="14"/>
  <c r="Y38" i="14" s="1"/>
  <c r="T38" i="14"/>
  <c r="B39" i="14"/>
  <c r="T39" i="14"/>
  <c r="E39" i="14"/>
  <c r="W39" i="14" s="1"/>
  <c r="I28" i="7"/>
  <c r="V39" i="14"/>
  <c r="D40" i="14"/>
  <c r="G40" i="14"/>
  <c r="Y40" i="14" s="1"/>
  <c r="T40" i="14"/>
  <c r="D42" i="14"/>
  <c r="G42" i="14"/>
  <c r="Y42" i="14" s="1"/>
  <c r="T42" i="14"/>
  <c r="B43" i="14"/>
  <c r="T43" i="14"/>
  <c r="E43" i="14"/>
  <c r="W43" i="14" s="1"/>
  <c r="I32" i="7"/>
  <c r="V43" i="14"/>
  <c r="D44" i="14"/>
  <c r="G44" i="14"/>
  <c r="Y44" i="14" s="1"/>
  <c r="D46" i="14"/>
  <c r="G46" i="14"/>
  <c r="Y46" i="14" s="1"/>
  <c r="T46" i="14"/>
  <c r="B47" i="14"/>
  <c r="T47" i="14" s="1"/>
  <c r="E47" i="14"/>
  <c r="W47" i="14" s="1"/>
  <c r="I36" i="7"/>
  <c r="V47" i="14"/>
  <c r="D48" i="14"/>
  <c r="G48" i="14"/>
  <c r="Y48" i="14"/>
  <c r="T48" i="14"/>
  <c r="D50" i="14"/>
  <c r="G50" i="14"/>
  <c r="Y50" i="14" s="1"/>
  <c r="T50" i="14"/>
  <c r="B51" i="14"/>
  <c r="T51" i="14" s="1"/>
  <c r="E51" i="14"/>
  <c r="W51" i="14" s="1"/>
  <c r="I40" i="7"/>
  <c r="V51" i="14"/>
  <c r="D52" i="14"/>
  <c r="G52" i="14"/>
  <c r="Y52" i="14" s="1"/>
  <c r="D54" i="14"/>
  <c r="G54" i="14"/>
  <c r="Y54" i="14" s="1"/>
  <c r="T54" i="14"/>
  <c r="B55" i="14"/>
  <c r="T55" i="14"/>
  <c r="E55" i="14"/>
  <c r="W55" i="14" s="1"/>
  <c r="I44" i="7"/>
  <c r="V55" i="14"/>
  <c r="D56" i="14"/>
  <c r="G56" i="14"/>
  <c r="Y56" i="14" s="1"/>
  <c r="D58" i="14"/>
  <c r="G58" i="14"/>
  <c r="Y58" i="14" s="1"/>
  <c r="T58" i="14"/>
  <c r="B59" i="14"/>
  <c r="T59" i="14" s="1"/>
  <c r="E59" i="14"/>
  <c r="W59" i="14" s="1"/>
  <c r="I48" i="7"/>
  <c r="V59" i="14"/>
  <c r="D60" i="14"/>
  <c r="G60" i="14"/>
  <c r="Y60" i="14" s="1"/>
  <c r="B61" i="14"/>
  <c r="T61" i="14" s="1"/>
  <c r="D62" i="14"/>
  <c r="G62" i="14"/>
  <c r="Y62" i="14" s="1"/>
  <c r="B63" i="14"/>
  <c r="T63" i="14" s="1"/>
  <c r="E63" i="14"/>
  <c r="W63" i="14" s="1"/>
  <c r="V63" i="14"/>
  <c r="D64" i="14"/>
  <c r="G64" i="14"/>
  <c r="Y64" i="14" s="1"/>
  <c r="E65" i="14"/>
  <c r="D66" i="14"/>
  <c r="G66" i="14"/>
  <c r="Y66" i="14" s="1"/>
  <c r="B67" i="14"/>
  <c r="T67" i="14" s="1"/>
  <c r="E67" i="14"/>
  <c r="W67" i="14"/>
  <c r="V67" i="14"/>
  <c r="D68" i="14"/>
  <c r="G68" i="14"/>
  <c r="Y68" i="14"/>
  <c r="D70" i="14"/>
  <c r="G70" i="14"/>
  <c r="Y70" i="14" s="1"/>
  <c r="B71" i="14"/>
  <c r="T71" i="14" s="1"/>
  <c r="E71" i="14"/>
  <c r="W71" i="14" s="1"/>
  <c r="V71" i="14"/>
  <c r="D72" i="14"/>
  <c r="G72" i="14"/>
  <c r="Y72" i="14" s="1"/>
  <c r="D74" i="14"/>
  <c r="G74" i="14"/>
  <c r="Y74" i="14" s="1"/>
  <c r="B75" i="14"/>
  <c r="T75" i="14" s="1"/>
  <c r="E75" i="14"/>
  <c r="W75" i="14" s="1"/>
  <c r="I64" i="7"/>
  <c r="V75" i="14"/>
  <c r="B76" i="14"/>
  <c r="T76" i="14" s="1"/>
  <c r="E76" i="14"/>
  <c r="W76" i="14"/>
  <c r="V76" i="14"/>
  <c r="B78" i="14"/>
  <c r="T78" i="14"/>
  <c r="E78" i="14"/>
  <c r="W78" i="14" s="1"/>
  <c r="I67" i="7"/>
  <c r="V78" i="14"/>
  <c r="B79" i="14"/>
  <c r="T79" i="14" s="1"/>
  <c r="E79" i="14"/>
  <c r="W79" i="14"/>
  <c r="V79" i="14"/>
  <c r="B80" i="14"/>
  <c r="T80" i="14" s="1"/>
  <c r="E80" i="14"/>
  <c r="W80" i="14" s="1"/>
  <c r="V80" i="14"/>
  <c r="B82" i="14"/>
  <c r="T82" i="14" s="1"/>
  <c r="E82" i="14"/>
  <c r="W82" i="14" s="1"/>
  <c r="V82" i="14"/>
  <c r="B83" i="14"/>
  <c r="T83" i="14" s="1"/>
  <c r="E83" i="14"/>
  <c r="W83" i="14"/>
  <c r="V83" i="14"/>
  <c r="B84" i="14"/>
  <c r="T84" i="14" s="1"/>
  <c r="E84" i="14"/>
  <c r="W84" i="14" s="1"/>
  <c r="V84" i="14"/>
  <c r="B86" i="14"/>
  <c r="T86" i="14" s="1"/>
  <c r="E86" i="14"/>
  <c r="W86" i="14"/>
  <c r="I75" i="7"/>
  <c r="V86" i="14"/>
  <c r="B87" i="14"/>
  <c r="T87" i="14"/>
  <c r="E87" i="14"/>
  <c r="W87" i="14" s="1"/>
  <c r="I76" i="7"/>
  <c r="V87" i="14"/>
  <c r="B88" i="14"/>
  <c r="T88" i="14" s="1"/>
  <c r="E88" i="14"/>
  <c r="W88" i="14" s="1"/>
  <c r="V88" i="14"/>
  <c r="B90" i="14"/>
  <c r="T90" i="14"/>
  <c r="E90" i="14"/>
  <c r="W90" i="14" s="1"/>
  <c r="I79" i="7"/>
  <c r="V90" i="14"/>
  <c r="B91" i="14"/>
  <c r="T91" i="14" s="1"/>
  <c r="E91" i="14"/>
  <c r="W91" i="14" s="1"/>
  <c r="I80" i="7"/>
  <c r="V91" i="14"/>
  <c r="B92" i="14"/>
  <c r="T92" i="14" s="1"/>
  <c r="E92" i="14"/>
  <c r="W92" i="14" s="1"/>
  <c r="V92" i="14"/>
  <c r="B94" i="14"/>
  <c r="T94" i="14" s="1"/>
  <c r="E94" i="14"/>
  <c r="W94" i="14"/>
  <c r="I83" i="7"/>
  <c r="V94" i="14"/>
  <c r="D95" i="14"/>
  <c r="G95" i="14"/>
  <c r="Y95" i="14" s="1"/>
  <c r="B96" i="14"/>
  <c r="T96" i="14" s="1"/>
  <c r="E96" i="14"/>
  <c r="W96" i="14"/>
  <c r="V96" i="14"/>
  <c r="B98" i="14"/>
  <c r="T98" i="14" s="1"/>
  <c r="E98" i="14"/>
  <c r="W98" i="14" s="1"/>
  <c r="I87" i="7"/>
  <c r="V98" i="14"/>
  <c r="D99" i="14"/>
  <c r="G99" i="14"/>
  <c r="Y99" i="14"/>
  <c r="T99" i="14"/>
  <c r="B100" i="14"/>
  <c r="T100" i="14" s="1"/>
  <c r="E100" i="14"/>
  <c r="W100" i="14"/>
  <c r="V100" i="14"/>
  <c r="B102" i="14"/>
  <c r="T102" i="14" s="1"/>
  <c r="E102" i="14"/>
  <c r="W102" i="14"/>
  <c r="I91" i="7"/>
  <c r="V102" i="14"/>
  <c r="D103" i="14"/>
  <c r="G103" i="14"/>
  <c r="Y103" i="14"/>
  <c r="B104" i="14"/>
  <c r="T104" i="14" s="1"/>
  <c r="E104" i="14"/>
  <c r="W104" i="14"/>
  <c r="V104" i="14"/>
  <c r="B106" i="14"/>
  <c r="T106" i="14" s="1"/>
  <c r="E106" i="14"/>
  <c r="W106" i="14"/>
  <c r="I95" i="7"/>
  <c r="V106" i="14"/>
  <c r="D107" i="14"/>
  <c r="G107" i="14"/>
  <c r="Y107" i="14" s="1"/>
  <c r="T107" i="14"/>
  <c r="B108" i="14"/>
  <c r="T108" i="14"/>
  <c r="E108" i="14"/>
  <c r="W108" i="14" s="1"/>
  <c r="V108" i="14"/>
  <c r="B110" i="14"/>
  <c r="T110" i="14" s="1"/>
  <c r="E110" i="14"/>
  <c r="W110" i="14" s="1"/>
  <c r="V110" i="14"/>
  <c r="D111" i="14"/>
  <c r="G111" i="14"/>
  <c r="Y111" i="14" s="1"/>
  <c r="B112" i="14"/>
  <c r="T112" i="14" s="1"/>
  <c r="E112" i="14"/>
  <c r="W112" i="14" s="1"/>
  <c r="V112" i="14"/>
  <c r="B114" i="14"/>
  <c r="T114" i="14" s="1"/>
  <c r="E114" i="14"/>
  <c r="W114" i="14" s="1"/>
  <c r="I103" i="7"/>
  <c r="V114" i="14"/>
  <c r="D115" i="14"/>
  <c r="G115" i="14"/>
  <c r="Y115" i="14" s="1"/>
  <c r="T115" i="14"/>
  <c r="B116" i="14"/>
  <c r="T116" i="14" s="1"/>
  <c r="E116" i="14"/>
  <c r="W116" i="14" s="1"/>
  <c r="V116" i="14"/>
  <c r="B118" i="14"/>
  <c r="T118" i="14"/>
  <c r="E118" i="14"/>
  <c r="W118" i="14" s="1"/>
  <c r="I107" i="7"/>
  <c r="V118" i="14"/>
  <c r="D119" i="14"/>
  <c r="G119" i="14"/>
  <c r="Y119" i="14" s="1"/>
  <c r="T119" i="14"/>
  <c r="B120" i="14"/>
  <c r="T120" i="14" s="1"/>
  <c r="E120" i="14"/>
  <c r="W120" i="14" s="1"/>
  <c r="V120" i="14"/>
  <c r="B122" i="14"/>
  <c r="T122" i="14"/>
  <c r="E122" i="14"/>
  <c r="W122" i="14" s="1"/>
  <c r="I111" i="7"/>
  <c r="V122" i="14"/>
  <c r="D123" i="14"/>
  <c r="G123" i="14"/>
  <c r="Y123" i="14" s="1"/>
  <c r="T123" i="14"/>
  <c r="B124" i="14"/>
  <c r="T124" i="14" s="1"/>
  <c r="E124" i="14"/>
  <c r="W124" i="14" s="1"/>
  <c r="I113" i="7"/>
  <c r="V124" i="14"/>
  <c r="B126" i="14"/>
  <c r="T126" i="14" s="1"/>
  <c r="E126" i="14"/>
  <c r="W126" i="14" s="1"/>
  <c r="I115" i="7"/>
  <c r="V126" i="14"/>
  <c r="D127" i="14"/>
  <c r="G127" i="14"/>
  <c r="Y127" i="14" s="1"/>
  <c r="T127" i="14"/>
  <c r="B128" i="14"/>
  <c r="T128" i="14" s="1"/>
  <c r="E128" i="14"/>
  <c r="W128" i="14" s="1"/>
  <c r="V128" i="14"/>
  <c r="G129" i="14"/>
  <c r="B130" i="14"/>
  <c r="T130" i="14"/>
  <c r="E130" i="14"/>
  <c r="W130" i="14" s="1"/>
  <c r="I119" i="7"/>
  <c r="V130" i="14"/>
  <c r="D131" i="14"/>
  <c r="G131" i="14"/>
  <c r="Y131" i="14" s="1"/>
  <c r="T131" i="14"/>
  <c r="B132" i="14"/>
  <c r="T132" i="14"/>
  <c r="E132" i="14"/>
  <c r="W132" i="14" s="1"/>
  <c r="V132" i="14"/>
  <c r="B134" i="14"/>
  <c r="T134" i="14" s="1"/>
  <c r="E134" i="14"/>
  <c r="W134" i="14"/>
  <c r="I123" i="7"/>
  <c r="V134" i="14"/>
  <c r="D135" i="14"/>
  <c r="G135" i="14"/>
  <c r="Y135" i="14" s="1"/>
  <c r="B136" i="14"/>
  <c r="T136" i="14" s="1"/>
  <c r="E136" i="14"/>
  <c r="W136" i="14" s="1"/>
  <c r="V136" i="14"/>
  <c r="B138" i="14"/>
  <c r="T138" i="14"/>
  <c r="E138" i="14"/>
  <c r="W138" i="14" s="1"/>
  <c r="I127" i="7"/>
  <c r="V138" i="14"/>
  <c r="D139" i="14"/>
  <c r="G139" i="14"/>
  <c r="Y139" i="14" s="1"/>
  <c r="B140" i="14"/>
  <c r="T140" i="14"/>
  <c r="E140" i="14"/>
  <c r="W140" i="14" s="1"/>
  <c r="I129" i="7"/>
  <c r="V140" i="14"/>
  <c r="B142" i="14"/>
  <c r="T142" i="14" s="1"/>
  <c r="E142" i="14"/>
  <c r="W142" i="14"/>
  <c r="I131" i="7"/>
  <c r="V142" i="14"/>
  <c r="D143" i="14"/>
  <c r="G143" i="14"/>
  <c r="Y143" i="14" s="1"/>
  <c r="B144" i="14"/>
  <c r="T144" i="14" s="1"/>
  <c r="E144" i="14"/>
  <c r="W144" i="14" s="1"/>
  <c r="V144" i="14"/>
  <c r="B146" i="14"/>
  <c r="T146" i="14" s="1"/>
  <c r="E146" i="14"/>
  <c r="W146" i="14" s="1"/>
  <c r="I135" i="7"/>
  <c r="V146" i="14"/>
  <c r="D147" i="14"/>
  <c r="G147" i="14"/>
  <c r="Y147" i="14"/>
  <c r="T147" i="14"/>
  <c r="B148" i="14"/>
  <c r="T148" i="14"/>
  <c r="E148" i="14"/>
  <c r="W148" i="14" s="1"/>
  <c r="V148" i="14"/>
  <c r="B150" i="14"/>
  <c r="T150" i="14"/>
  <c r="E150" i="14"/>
  <c r="W150" i="14" s="1"/>
  <c r="I139" i="7"/>
  <c r="V150" i="14"/>
  <c r="D151" i="14"/>
  <c r="G151" i="14"/>
  <c r="Y151" i="14" s="1"/>
  <c r="B152" i="14"/>
  <c r="T152" i="14" s="1"/>
  <c r="E152" i="14"/>
  <c r="W152" i="14" s="1"/>
  <c r="V152" i="14"/>
  <c r="B154" i="14"/>
  <c r="T154" i="14" s="1"/>
  <c r="E154" i="14"/>
  <c r="W154" i="14" s="1"/>
  <c r="I143" i="7"/>
  <c r="V154" i="14"/>
  <c r="D155" i="14"/>
  <c r="G155" i="14"/>
  <c r="Y155" i="14" s="1"/>
  <c r="T155" i="14"/>
  <c r="B156" i="14"/>
  <c r="T156" i="14" s="1"/>
  <c r="E156" i="14"/>
  <c r="W156" i="14" s="1"/>
  <c r="V156" i="14"/>
  <c r="B158" i="14"/>
  <c r="T158" i="14" s="1"/>
  <c r="E158" i="14"/>
  <c r="W158" i="14" s="1"/>
  <c r="I147" i="7"/>
  <c r="V158" i="14"/>
  <c r="D159" i="14"/>
  <c r="G159" i="14"/>
  <c r="Y159" i="14"/>
  <c r="B160" i="14"/>
  <c r="T160" i="14" s="1"/>
  <c r="E160" i="14"/>
  <c r="W160" i="14" s="1"/>
  <c r="V160" i="14"/>
  <c r="B162" i="14"/>
  <c r="T162" i="14" s="1"/>
  <c r="E162" i="14"/>
  <c r="W162" i="14" s="1"/>
  <c r="I151" i="7"/>
  <c r="V162" i="14"/>
  <c r="D163" i="14"/>
  <c r="G163" i="14"/>
  <c r="Y163" i="14" s="1"/>
  <c r="T163" i="14"/>
  <c r="B164" i="14"/>
  <c r="T164" i="14" s="1"/>
  <c r="E164" i="14"/>
  <c r="W164" i="14"/>
  <c r="I153" i="7"/>
  <c r="V164" i="14"/>
  <c r="B166" i="14"/>
  <c r="T166" i="14"/>
  <c r="E166" i="14"/>
  <c r="W166" i="14" s="1"/>
  <c r="I155" i="7"/>
  <c r="V166" i="14"/>
  <c r="D167" i="14"/>
  <c r="G167" i="14"/>
  <c r="Y167" i="14" s="1"/>
  <c r="T167" i="14"/>
  <c r="B168" i="14"/>
  <c r="T168" i="14"/>
  <c r="E168" i="14"/>
  <c r="W168" i="14" s="1"/>
  <c r="V168" i="14"/>
  <c r="G169" i="14"/>
  <c r="Y169" i="14" s="1"/>
  <c r="B170" i="14"/>
  <c r="T170" i="14" s="1"/>
  <c r="E170" i="14"/>
  <c r="W170" i="14" s="1"/>
  <c r="I159" i="7"/>
  <c r="V170" i="14"/>
  <c r="D171" i="14"/>
  <c r="G171" i="14"/>
  <c r="Y171" i="14"/>
  <c r="T171" i="14"/>
  <c r="B172" i="14"/>
  <c r="T172" i="14" s="1"/>
  <c r="E172" i="14"/>
  <c r="W172" i="14"/>
  <c r="I161" i="7"/>
  <c r="V172" i="14"/>
  <c r="B174" i="14"/>
  <c r="T174" i="14" s="1"/>
  <c r="E174" i="14"/>
  <c r="W174" i="14" s="1"/>
  <c r="I163" i="7"/>
  <c r="V174" i="14"/>
  <c r="D175" i="14"/>
  <c r="G175" i="14"/>
  <c r="Y175" i="14"/>
  <c r="B176" i="14"/>
  <c r="T176" i="14" s="1"/>
  <c r="E176" i="14"/>
  <c r="W176" i="14" s="1"/>
  <c r="V176" i="14"/>
  <c r="B178" i="14"/>
  <c r="T178" i="14" s="1"/>
  <c r="E178" i="14"/>
  <c r="W178" i="14" s="1"/>
  <c r="I167" i="7"/>
  <c r="V178" i="14"/>
  <c r="D179" i="14"/>
  <c r="G179" i="14"/>
  <c r="Y179" i="14" s="1"/>
  <c r="T179" i="14"/>
  <c r="B180" i="14"/>
  <c r="T180" i="14"/>
  <c r="E180" i="14"/>
  <c r="W180" i="14" s="1"/>
  <c r="I169" i="7"/>
  <c r="V180" i="14"/>
  <c r="B182" i="14"/>
  <c r="T182" i="14" s="1"/>
  <c r="E182" i="14"/>
  <c r="W182" i="14" s="1"/>
  <c r="I171" i="7"/>
  <c r="V182" i="14"/>
  <c r="D183" i="14"/>
  <c r="G183" i="14"/>
  <c r="Y183" i="14" s="1"/>
  <c r="B184" i="14"/>
  <c r="T184" i="14"/>
  <c r="E184" i="14"/>
  <c r="W184" i="14" s="1"/>
  <c r="V184" i="14"/>
  <c r="B186" i="14"/>
  <c r="T186" i="14" s="1"/>
  <c r="G186" i="14"/>
  <c r="Y186" i="14"/>
  <c r="F53" i="12"/>
  <c r="F13" i="7"/>
  <c r="D24" i="14" s="1"/>
  <c r="F54" i="12"/>
  <c r="F55" i="12"/>
  <c r="E55" i="12" s="1"/>
  <c r="F56" i="12"/>
  <c r="E56" i="12" s="1"/>
  <c r="F57" i="12"/>
  <c r="E57" i="12" s="1"/>
  <c r="F58" i="12"/>
  <c r="E58" i="12"/>
  <c r="F59" i="12"/>
  <c r="E59" i="12" s="1"/>
  <c r="F60" i="12"/>
  <c r="E60" i="12" s="1"/>
  <c r="F61" i="12"/>
  <c r="E61" i="12" s="1"/>
  <c r="F62" i="12"/>
  <c r="E62" i="12" s="1"/>
  <c r="F63" i="12"/>
  <c r="E63" i="12" s="1"/>
  <c r="F64" i="12"/>
  <c r="E64" i="12" s="1"/>
  <c r="M29" i="12"/>
  <c r="M30" i="12"/>
  <c r="M31" i="12"/>
  <c r="M32" i="12"/>
  <c r="M33" i="12"/>
  <c r="O29" i="12"/>
  <c r="O30" i="12"/>
  <c r="O31" i="12"/>
  <c r="O32" i="12"/>
  <c r="O33" i="12"/>
  <c r="O28" i="12"/>
  <c r="I21" i="7"/>
  <c r="I25" i="7"/>
  <c r="I29" i="7"/>
  <c r="I33" i="7"/>
  <c r="I37" i="7"/>
  <c r="I39" i="7"/>
  <c r="I41" i="7"/>
  <c r="I43" i="7"/>
  <c r="I45" i="7"/>
  <c r="I47" i="7"/>
  <c r="I49" i="7"/>
  <c r="I51" i="7"/>
  <c r="I53" i="7"/>
  <c r="I55" i="7"/>
  <c r="I57" i="7"/>
  <c r="I59" i="7"/>
  <c r="I61" i="7"/>
  <c r="I63" i="7"/>
  <c r="I65" i="7"/>
  <c r="I69" i="7"/>
  <c r="I71" i="7"/>
  <c r="I73" i="7"/>
  <c r="I77" i="7"/>
  <c r="I81" i="7"/>
  <c r="I85" i="7"/>
  <c r="I89" i="7"/>
  <c r="I93" i="7"/>
  <c r="I97" i="7"/>
  <c r="I99" i="7"/>
  <c r="I101" i="7"/>
  <c r="I105" i="7"/>
  <c r="I109" i="7"/>
  <c r="I117" i="7"/>
  <c r="I121" i="7"/>
  <c r="I125" i="7"/>
  <c r="I133" i="7"/>
  <c r="I137" i="7"/>
  <c r="I141" i="7"/>
  <c r="I145" i="7"/>
  <c r="I149" i="7"/>
  <c r="I157" i="7"/>
  <c r="I165" i="7"/>
  <c r="I173" i="7"/>
  <c r="I175" i="7"/>
  <c r="I177" i="7"/>
  <c r="I179" i="7"/>
  <c r="I181" i="7"/>
  <c r="I183" i="7"/>
  <c r="I185" i="7"/>
  <c r="I187" i="7"/>
  <c r="I191" i="7"/>
  <c r="I195" i="7"/>
  <c r="I199" i="7"/>
  <c r="I203" i="7"/>
  <c r="I205" i="7"/>
  <c r="I209" i="7"/>
  <c r="I211" i="7"/>
  <c r="I213" i="7"/>
  <c r="I215" i="7"/>
  <c r="I217" i="7"/>
  <c r="I225" i="7"/>
  <c r="I229" i="7"/>
  <c r="I231" i="7"/>
  <c r="I233" i="7"/>
  <c r="I237" i="7"/>
  <c r="I239" i="7"/>
  <c r="I241" i="7"/>
  <c r="I245" i="7"/>
  <c r="I247" i="7"/>
  <c r="I249" i="7"/>
  <c r="I251" i="7"/>
  <c r="I255" i="7"/>
  <c r="I257" i="7"/>
  <c r="I259" i="7"/>
  <c r="I263" i="7"/>
  <c r="I267" i="7"/>
  <c r="I269" i="7"/>
  <c r="I273" i="7"/>
  <c r="I275" i="7"/>
  <c r="I277" i="7"/>
  <c r="I279" i="7"/>
  <c r="I281" i="7"/>
  <c r="I283" i="7"/>
  <c r="I287" i="7"/>
  <c r="I289" i="7"/>
  <c r="I293" i="7"/>
  <c r="I295" i="7"/>
  <c r="I297" i="7"/>
  <c r="I301" i="7"/>
  <c r="I303" i="7"/>
  <c r="I305" i="7"/>
  <c r="I307" i="7"/>
  <c r="I309" i="7"/>
  <c r="I311" i="7"/>
  <c r="I313" i="7"/>
  <c r="I315" i="7"/>
  <c r="I319" i="7"/>
  <c r="I321" i="7"/>
  <c r="I323" i="7"/>
  <c r="I331" i="7"/>
  <c r="I333" i="7"/>
  <c r="I337" i="7"/>
  <c r="I339" i="7"/>
  <c r="I341" i="7"/>
  <c r="I343" i="7"/>
  <c r="I345" i="7"/>
  <c r="I351" i="7"/>
  <c r="I353" i="7"/>
  <c r="I357" i="7"/>
  <c r="I359" i="7"/>
  <c r="I361" i="7"/>
  <c r="I365" i="7"/>
  <c r="I369" i="7"/>
  <c r="I373" i="7"/>
  <c r="I377" i="7"/>
  <c r="I385" i="7"/>
  <c r="I387" i="7"/>
  <c r="I393" i="7"/>
  <c r="I395" i="7"/>
  <c r="I403" i="7"/>
  <c r="I407" i="7"/>
  <c r="I411" i="7"/>
  <c r="I413" i="7"/>
  <c r="I415" i="7"/>
  <c r="I417" i="7"/>
  <c r="I419" i="7"/>
  <c r="I421" i="7"/>
  <c r="I423" i="7"/>
  <c r="I425" i="7"/>
  <c r="I427" i="7"/>
  <c r="I429" i="7"/>
  <c r="I431" i="7"/>
  <c r="I433" i="7"/>
  <c r="I435" i="7"/>
  <c r="I437" i="7"/>
  <c r="I439" i="7"/>
  <c r="I441" i="7"/>
  <c r="I443" i="7"/>
  <c r="I445" i="7"/>
  <c r="I447" i="7"/>
  <c r="I449" i="7"/>
  <c r="I453" i="7"/>
  <c r="I457" i="7"/>
  <c r="I461" i="7"/>
  <c r="I465" i="7"/>
  <c r="I475" i="7"/>
  <c r="I479" i="7"/>
  <c r="I493" i="7"/>
  <c r="I497" i="7"/>
  <c r="I501" i="7"/>
  <c r="I505" i="7"/>
  <c r="I507" i="7"/>
  <c r="I511" i="7"/>
  <c r="I513" i="7"/>
  <c r="I515" i="7"/>
  <c r="I525" i="7"/>
  <c r="I529" i="7"/>
  <c r="I533" i="7"/>
  <c r="I535" i="7"/>
  <c r="I539" i="7"/>
  <c r="I543" i="7"/>
  <c r="I547" i="7"/>
  <c r="I553" i="7"/>
  <c r="I557" i="7"/>
  <c r="I569" i="7"/>
  <c r="I573" i="7"/>
  <c r="I575" i="7"/>
  <c r="I579" i="7"/>
  <c r="I587" i="7"/>
  <c r="I589" i="7"/>
  <c r="I597" i="7"/>
  <c r="I599" i="7"/>
  <c r="I603" i="7"/>
  <c r="I611" i="7"/>
  <c r="I613" i="7"/>
  <c r="I621" i="7"/>
  <c r="I623" i="7"/>
  <c r="I627" i="7"/>
  <c r="I631" i="7"/>
  <c r="I635" i="7"/>
  <c r="I647" i="7"/>
  <c r="I671" i="7"/>
  <c r="I52" i="7"/>
  <c r="I56" i="7"/>
  <c r="I60" i="7"/>
  <c r="I68" i="7"/>
  <c r="I72" i="7"/>
  <c r="I84" i="7"/>
  <c r="I88" i="7"/>
  <c r="I92" i="7"/>
  <c r="I96" i="7"/>
  <c r="I100" i="7"/>
  <c r="I104" i="7"/>
  <c r="I108" i="7"/>
  <c r="I112" i="7"/>
  <c r="I116" i="7"/>
  <c r="I120" i="7"/>
  <c r="I124" i="7"/>
  <c r="I128" i="7"/>
  <c r="I156" i="7"/>
  <c r="I160" i="7"/>
  <c r="I164" i="7"/>
  <c r="I168" i="7"/>
  <c r="I172" i="7"/>
  <c r="I190" i="7"/>
  <c r="I194" i="7"/>
  <c r="I198" i="7"/>
  <c r="I202" i="7"/>
  <c r="I206" i="7"/>
  <c r="I210" i="7"/>
  <c r="I214" i="7"/>
  <c r="I222" i="7"/>
  <c r="I226" i="7"/>
  <c r="I230" i="7"/>
  <c r="I234" i="7"/>
  <c r="I238" i="7"/>
  <c r="I242" i="7"/>
  <c r="I246" i="7"/>
  <c r="I254" i="7"/>
  <c r="I258" i="7"/>
  <c r="I262" i="7"/>
  <c r="I266" i="7"/>
  <c r="I270" i="7"/>
  <c r="I274" i="7"/>
  <c r="I278" i="7"/>
  <c r="I286" i="7"/>
  <c r="I290" i="7"/>
  <c r="I294" i="7"/>
  <c r="I298" i="7"/>
  <c r="I302" i="7"/>
  <c r="I306" i="7"/>
  <c r="I310" i="7"/>
  <c r="I318" i="7"/>
  <c r="I322" i="7"/>
  <c r="I326" i="7"/>
  <c r="I330" i="7"/>
  <c r="I334" i="7"/>
  <c r="I338" i="7"/>
  <c r="I342" i="7"/>
  <c r="I350" i="7"/>
  <c r="I354" i="7"/>
  <c r="I358" i="7"/>
  <c r="I362" i="7"/>
  <c r="I366" i="7"/>
  <c r="I370" i="7"/>
  <c r="I374" i="7"/>
  <c r="I378" i="7"/>
  <c r="I382" i="7"/>
  <c r="I386" i="7"/>
  <c r="I390" i="7"/>
  <c r="I398" i="7"/>
  <c r="I402" i="7"/>
  <c r="I404" i="7"/>
  <c r="I406" i="7"/>
  <c r="I408" i="7"/>
  <c r="I410" i="7"/>
  <c r="I412" i="7"/>
  <c r="I414" i="7"/>
  <c r="I416" i="7"/>
  <c r="I418" i="7"/>
  <c r="I420" i="7"/>
  <c r="I422" i="7"/>
  <c r="I424" i="7"/>
  <c r="I426" i="7"/>
  <c r="I428" i="7"/>
  <c r="I430" i="7"/>
  <c r="I432" i="7"/>
  <c r="I434" i="7"/>
  <c r="I436" i="7"/>
  <c r="I438" i="7"/>
  <c r="I442" i="7"/>
  <c r="I446" i="7"/>
  <c r="I448" i="7"/>
  <c r="I450" i="7"/>
  <c r="I452" i="7"/>
  <c r="I454" i="7"/>
  <c r="I456" i="7"/>
  <c r="I458" i="7"/>
  <c r="I462" i="7"/>
  <c r="I466" i="7"/>
  <c r="I470" i="7"/>
  <c r="I474" i="7"/>
  <c r="I478" i="7"/>
  <c r="I482" i="7"/>
  <c r="I486" i="7"/>
  <c r="I490" i="7"/>
  <c r="I494" i="7"/>
  <c r="I498" i="7"/>
  <c r="I502" i="7"/>
  <c r="I504" i="7"/>
  <c r="I508" i="7"/>
  <c r="I512" i="7"/>
  <c r="I514" i="7"/>
  <c r="I516" i="7"/>
  <c r="I518" i="7"/>
  <c r="I522" i="7"/>
  <c r="I526" i="7"/>
  <c r="I530" i="7"/>
  <c r="I542" i="7"/>
  <c r="I546" i="7"/>
  <c r="I550" i="7"/>
  <c r="I554" i="7"/>
  <c r="I558" i="7"/>
  <c r="I562" i="7"/>
  <c r="I566" i="7"/>
  <c r="I570" i="7"/>
  <c r="I572" i="7"/>
  <c r="I574" i="7"/>
  <c r="I576" i="7"/>
  <c r="I578" i="7"/>
  <c r="I580" i="7"/>
  <c r="I582" i="7"/>
  <c r="I584" i="7"/>
  <c r="I586" i="7"/>
  <c r="I588" i="7"/>
  <c r="I590" i="7"/>
  <c r="I592" i="7"/>
  <c r="I594" i="7"/>
  <c r="I596" i="7"/>
  <c r="I598" i="7"/>
  <c r="I600" i="7"/>
  <c r="I602" i="7"/>
  <c r="I604" i="7"/>
  <c r="I606" i="7"/>
  <c r="I610" i="7"/>
  <c r="I614" i="7"/>
  <c r="I618" i="7"/>
  <c r="I620" i="7"/>
  <c r="I624" i="7"/>
  <c r="I626" i="7"/>
  <c r="I628" i="7"/>
  <c r="I630" i="7"/>
  <c r="I632" i="7"/>
  <c r="I634" i="7"/>
  <c r="I636" i="7"/>
  <c r="I638" i="7"/>
  <c r="I640" i="7"/>
  <c r="I642" i="7"/>
  <c r="I644" i="7"/>
  <c r="I648" i="7"/>
  <c r="I652" i="7"/>
  <c r="I656" i="7"/>
  <c r="I658" i="7"/>
  <c r="I662" i="7"/>
  <c r="I664" i="7"/>
  <c r="I670" i="7"/>
  <c r="I672" i="7"/>
  <c r="I674" i="7"/>
  <c r="I676" i="7"/>
  <c r="I678" i="7"/>
  <c r="I680" i="7"/>
  <c r="I682" i="7"/>
  <c r="I684" i="7"/>
  <c r="I734" i="7"/>
  <c r="I738" i="7"/>
  <c r="O5" i="12"/>
  <c r="O6" i="12"/>
  <c r="O7" i="12"/>
  <c r="O8" i="12"/>
  <c r="O9" i="12"/>
  <c r="O10" i="12"/>
  <c r="O11" i="12"/>
  <c r="O12" i="12"/>
  <c r="O13" i="12"/>
  <c r="O14" i="12"/>
  <c r="O15" i="12"/>
  <c r="O16" i="12"/>
  <c r="O17" i="12"/>
  <c r="O18" i="12"/>
  <c r="O19" i="12"/>
  <c r="O20" i="12"/>
  <c r="O21" i="12"/>
  <c r="O22" i="12"/>
  <c r="O23" i="12"/>
  <c r="O24" i="12"/>
  <c r="O25" i="12"/>
  <c r="O26" i="12"/>
  <c r="O27" i="12"/>
  <c r="O4" i="12"/>
  <c r="M3" i="12"/>
  <c r="M4" i="12"/>
  <c r="M5" i="12"/>
  <c r="M6" i="12"/>
  <c r="M7" i="12"/>
  <c r="M8" i="12"/>
  <c r="M9" i="12"/>
  <c r="M10" i="12"/>
  <c r="M11" i="12"/>
  <c r="M12" i="12"/>
  <c r="M13" i="12"/>
  <c r="M14" i="12"/>
  <c r="M15" i="12"/>
  <c r="M16" i="12"/>
  <c r="M17" i="12"/>
  <c r="M18" i="12"/>
  <c r="M19" i="12"/>
  <c r="M20" i="12"/>
  <c r="M21" i="12"/>
  <c r="M22" i="12"/>
  <c r="M23" i="12"/>
  <c r="M24" i="12"/>
  <c r="M25" i="12"/>
  <c r="M26" i="12"/>
  <c r="M27" i="12"/>
  <c r="M2" i="12"/>
  <c r="F9" i="7"/>
  <c r="F6" i="7"/>
  <c r="V17" i="14" s="1"/>
  <c r="F7" i="7"/>
  <c r="F15" i="7"/>
  <c r="F11" i="7"/>
  <c r="F8" i="7"/>
  <c r="F12" i="7"/>
  <c r="V23" i="14" s="1"/>
  <c r="F10" i="7"/>
  <c r="F16" i="7"/>
  <c r="D27" i="14" s="1"/>
  <c r="H6" i="7"/>
  <c r="H16" i="7"/>
  <c r="H10" i="7"/>
  <c r="J21" i="14" s="1"/>
  <c r="I10" i="7" s="1"/>
  <c r="H8" i="7"/>
  <c r="H15" i="7"/>
  <c r="H12" i="7"/>
  <c r="K33" i="12"/>
  <c r="K32" i="12"/>
  <c r="K31" i="12"/>
  <c r="K30" i="12"/>
  <c r="K29" i="12"/>
  <c r="K28" i="12"/>
  <c r="K27" i="12"/>
  <c r="K26" i="12"/>
  <c r="K25" i="12"/>
  <c r="K24" i="12"/>
  <c r="K23" i="12"/>
  <c r="K22" i="12"/>
  <c r="K21" i="12"/>
  <c r="K20" i="12"/>
  <c r="K19" i="12"/>
  <c r="K18" i="12"/>
  <c r="K17" i="12"/>
  <c r="K16" i="12"/>
  <c r="K15" i="12"/>
  <c r="K14" i="12"/>
  <c r="K13" i="12"/>
  <c r="K12" i="12"/>
  <c r="K11" i="12"/>
  <c r="K10" i="12"/>
  <c r="K9" i="12"/>
  <c r="K8" i="12"/>
  <c r="K7" i="12"/>
  <c r="K6" i="12"/>
  <c r="K5" i="12"/>
  <c r="K4" i="12"/>
  <c r="K3" i="12"/>
  <c r="E1" i="5"/>
  <c r="S34" i="5"/>
  <c r="S35" i="5"/>
  <c r="S36" i="5"/>
  <c r="S37" i="5"/>
  <c r="S59" i="5"/>
  <c r="S60" i="5"/>
  <c r="S61" i="5"/>
  <c r="S64" i="5"/>
  <c r="S65" i="5"/>
  <c r="S66" i="5"/>
  <c r="S67" i="5"/>
  <c r="S69" i="5"/>
  <c r="S70" i="5"/>
  <c r="S71" i="5"/>
  <c r="S72" i="5"/>
  <c r="A27" i="11"/>
  <c r="A28" i="11"/>
  <c r="B27" i="11"/>
  <c r="B28" i="11"/>
  <c r="A29" i="11"/>
  <c r="B29" i="11"/>
  <c r="A30" i="11"/>
  <c r="B30" i="11"/>
  <c r="A31" i="11"/>
  <c r="B31" i="11"/>
  <c r="A32" i="11"/>
  <c r="B32" i="11"/>
  <c r="A33" i="11"/>
  <c r="B33" i="11"/>
  <c r="A34" i="11"/>
  <c r="B34" i="11"/>
  <c r="A35" i="11"/>
  <c r="B35" i="11"/>
  <c r="A36" i="11"/>
  <c r="B36" i="11"/>
  <c r="A37" i="11"/>
  <c r="B37" i="11"/>
  <c r="A38" i="11"/>
  <c r="B38" i="11"/>
  <c r="A39" i="11"/>
  <c r="B39" i="11"/>
  <c r="A40" i="11"/>
  <c r="B40" i="11"/>
  <c r="A41" i="11"/>
  <c r="B41" i="11"/>
  <c r="A42" i="11"/>
  <c r="B42" i="11"/>
  <c r="A43" i="11"/>
  <c r="B43" i="11"/>
  <c r="A44" i="11"/>
  <c r="B44" i="11"/>
  <c r="A45" i="11"/>
  <c r="B45" i="11"/>
  <c r="A46" i="11"/>
  <c r="B46" i="11"/>
  <c r="A47" i="11"/>
  <c r="B47" i="11"/>
  <c r="A48" i="11"/>
  <c r="B48" i="11"/>
  <c r="A49" i="11"/>
  <c r="B49" i="11"/>
  <c r="A50" i="11"/>
  <c r="B50" i="11"/>
  <c r="A51" i="11"/>
  <c r="B51" i="11"/>
  <c r="A52" i="11"/>
  <c r="B52" i="11"/>
  <c r="A53" i="11"/>
  <c r="B53" i="11"/>
  <c r="A54" i="11"/>
  <c r="B54" i="11"/>
  <c r="A55" i="11"/>
  <c r="B55" i="11"/>
  <c r="A56" i="11"/>
  <c r="B56" i="11"/>
  <c r="A57" i="11"/>
  <c r="B57" i="11"/>
  <c r="A58" i="11"/>
  <c r="B58" i="11"/>
  <c r="A59" i="11"/>
  <c r="B59" i="11"/>
  <c r="A60" i="11"/>
  <c r="B60" i="11"/>
  <c r="A61" i="11"/>
  <c r="B61" i="11"/>
  <c r="A62" i="11"/>
  <c r="B62" i="11"/>
  <c r="A63" i="11"/>
  <c r="B63" i="11"/>
  <c r="A64" i="11"/>
  <c r="B64" i="11"/>
  <c r="A65" i="11"/>
  <c r="B65" i="11"/>
  <c r="A66" i="11"/>
  <c r="B66" i="11"/>
  <c r="A67" i="11"/>
  <c r="B67" i="11"/>
  <c r="A68" i="11"/>
  <c r="B68" i="11"/>
  <c r="A69" i="11"/>
  <c r="B69" i="11"/>
  <c r="A70" i="11"/>
  <c r="B70" i="11"/>
  <c r="A71" i="11"/>
  <c r="B71" i="11"/>
  <c r="A72" i="11"/>
  <c r="B72" i="11"/>
  <c r="A73" i="11"/>
  <c r="B73" i="11"/>
  <c r="A74" i="11"/>
  <c r="B74" i="11"/>
  <c r="A75" i="11"/>
  <c r="B75" i="11"/>
  <c r="A76" i="11"/>
  <c r="B76" i="11"/>
  <c r="A77" i="11"/>
  <c r="B77" i="11"/>
  <c r="D77" i="11" s="1"/>
  <c r="A78" i="11"/>
  <c r="B78" i="11"/>
  <c r="A79" i="11"/>
  <c r="B79" i="11"/>
  <c r="A80" i="11"/>
  <c r="B80" i="11"/>
  <c r="A81" i="11"/>
  <c r="B81" i="11"/>
  <c r="A82" i="11"/>
  <c r="B82" i="11"/>
  <c r="A83" i="11"/>
  <c r="B83" i="11"/>
  <c r="A84" i="11"/>
  <c r="B84" i="11"/>
  <c r="A85" i="11"/>
  <c r="B85" i="11"/>
  <c r="A86" i="11"/>
  <c r="B86" i="11"/>
  <c r="A87" i="11"/>
  <c r="B87" i="11"/>
  <c r="A88" i="11"/>
  <c r="B88" i="11"/>
  <c r="A89" i="11"/>
  <c r="B89" i="11"/>
  <c r="A90" i="11"/>
  <c r="B90" i="11"/>
  <c r="A91" i="11"/>
  <c r="B91" i="11"/>
  <c r="A24" i="11"/>
  <c r="A23" i="11"/>
  <c r="B24" i="11"/>
  <c r="B23" i="11"/>
  <c r="A25" i="11"/>
  <c r="B25" i="11"/>
  <c r="A26" i="11"/>
  <c r="C27" i="11" s="1"/>
  <c r="B26" i="11"/>
  <c r="B22" i="11"/>
  <c r="A22" i="11"/>
  <c r="B21" i="11"/>
  <c r="A21" i="11"/>
  <c r="B20" i="11"/>
  <c r="A20" i="11"/>
  <c r="B19" i="11"/>
  <c r="A19" i="11"/>
  <c r="B17" i="11"/>
  <c r="A17" i="11"/>
  <c r="B18" i="11"/>
  <c r="A18" i="11"/>
  <c r="B16" i="11"/>
  <c r="A16" i="11"/>
  <c r="B15" i="11"/>
  <c r="A15" i="11"/>
  <c r="C16" i="11" s="1"/>
  <c r="B14" i="11"/>
  <c r="A14" i="11"/>
  <c r="B12" i="11"/>
  <c r="A12" i="11"/>
  <c r="B13" i="11"/>
  <c r="A13" i="11"/>
  <c r="B11" i="11"/>
  <c r="A11" i="11"/>
  <c r="B10" i="11"/>
  <c r="A10" i="11"/>
  <c r="B9" i="11"/>
  <c r="A9" i="11"/>
  <c r="B8" i="11"/>
  <c r="A8" i="11"/>
  <c r="B7" i="11"/>
  <c r="A7" i="11"/>
  <c r="B5" i="11"/>
  <c r="A5" i="11"/>
  <c r="B6" i="11"/>
  <c r="A6" i="11"/>
  <c r="B4" i="11"/>
  <c r="A4" i="11"/>
  <c r="B3" i="11"/>
  <c r="A3" i="11"/>
  <c r="A2" i="11"/>
  <c r="C2" i="11" s="1"/>
  <c r="S243" i="5"/>
  <c r="S242" i="5"/>
  <c r="S241" i="5"/>
  <c r="S240" i="5"/>
  <c r="S239" i="5"/>
  <c r="S238" i="5"/>
  <c r="S237" i="5"/>
  <c r="S236" i="5"/>
  <c r="S235" i="5"/>
  <c r="S234" i="5"/>
  <c r="S233" i="5"/>
  <c r="S232" i="5"/>
  <c r="S231" i="5"/>
  <c r="S230" i="5"/>
  <c r="S229" i="5"/>
  <c r="S228" i="5"/>
  <c r="S227" i="5"/>
  <c r="S226" i="5"/>
  <c r="S225" i="5"/>
  <c r="S224" i="5"/>
  <c r="S223" i="5"/>
  <c r="S222" i="5"/>
  <c r="S221" i="5"/>
  <c r="S220" i="5"/>
  <c r="S219" i="5"/>
  <c r="S218" i="5"/>
  <c r="S217" i="5"/>
  <c r="S216" i="5"/>
  <c r="S215" i="5"/>
  <c r="S214" i="5"/>
  <c r="S213" i="5"/>
  <c r="S212" i="5"/>
  <c r="S211" i="5"/>
  <c r="S210" i="5"/>
  <c r="S209" i="5"/>
  <c r="S208" i="5"/>
  <c r="S207" i="5"/>
  <c r="S206" i="5"/>
  <c r="S205" i="5"/>
  <c r="S204" i="5"/>
  <c r="S203" i="5"/>
  <c r="S202" i="5"/>
  <c r="S201" i="5"/>
  <c r="S200" i="5"/>
  <c r="S199" i="5"/>
  <c r="S198" i="5"/>
  <c r="S197" i="5"/>
  <c r="S196" i="5"/>
  <c r="S195" i="5"/>
  <c r="S194" i="5"/>
  <c r="S193" i="5"/>
  <c r="S192" i="5"/>
  <c r="S191" i="5"/>
  <c r="S190" i="5"/>
  <c r="S189" i="5"/>
  <c r="S188" i="5"/>
  <c r="S187" i="5"/>
  <c r="S186" i="5"/>
  <c r="S185" i="5"/>
  <c r="S184" i="5"/>
  <c r="S183" i="5"/>
  <c r="S182" i="5"/>
  <c r="S181" i="5"/>
  <c r="S180" i="5"/>
  <c r="S179" i="5"/>
  <c r="S178" i="5"/>
  <c r="S177" i="5"/>
  <c r="S176" i="5"/>
  <c r="S175" i="5"/>
  <c r="S174" i="5"/>
  <c r="S173" i="5"/>
  <c r="S172" i="5"/>
  <c r="S171" i="5"/>
  <c r="S170" i="5"/>
  <c r="S169" i="5"/>
  <c r="S168" i="5"/>
  <c r="S167" i="5"/>
  <c r="S166" i="5"/>
  <c r="S165" i="5"/>
  <c r="S164" i="5"/>
  <c r="S163" i="5"/>
  <c r="S162" i="5"/>
  <c r="S161" i="5"/>
  <c r="S160" i="5"/>
  <c r="S159" i="5"/>
  <c r="S158" i="5"/>
  <c r="S157" i="5"/>
  <c r="S156" i="5"/>
  <c r="S155" i="5"/>
  <c r="S154" i="5"/>
  <c r="S153" i="5"/>
  <c r="S152" i="5"/>
  <c r="S151" i="5"/>
  <c r="S150" i="5"/>
  <c r="S149" i="5"/>
  <c r="S148" i="5"/>
  <c r="S147" i="5"/>
  <c r="S146" i="5"/>
  <c r="S145" i="5"/>
  <c r="S144" i="5"/>
  <c r="S143" i="5"/>
  <c r="S142" i="5"/>
  <c r="S141" i="5"/>
  <c r="S140" i="5"/>
  <c r="S139" i="5"/>
  <c r="S138" i="5"/>
  <c r="S137" i="5"/>
  <c r="S136" i="5"/>
  <c r="S135" i="5"/>
  <c r="S134" i="5"/>
  <c r="S133" i="5"/>
  <c r="S132" i="5"/>
  <c r="S131" i="5"/>
  <c r="S130" i="5"/>
  <c r="S129" i="5"/>
  <c r="S128" i="5"/>
  <c r="S127" i="5"/>
  <c r="S126" i="5"/>
  <c r="S125" i="5"/>
  <c r="S124" i="5"/>
  <c r="S123" i="5"/>
  <c r="S122" i="5"/>
  <c r="S121" i="5"/>
  <c r="S120" i="5"/>
  <c r="S119" i="5"/>
  <c r="S118" i="5"/>
  <c r="S117" i="5"/>
  <c r="S116" i="5"/>
  <c r="S115" i="5"/>
  <c r="S114" i="5"/>
  <c r="S113" i="5"/>
  <c r="S112" i="5"/>
  <c r="S111" i="5"/>
  <c r="S110" i="5"/>
  <c r="S109" i="5"/>
  <c r="S108" i="5"/>
  <c r="S107" i="5"/>
  <c r="S106" i="5"/>
  <c r="S105" i="5"/>
  <c r="S104" i="5"/>
  <c r="S103" i="5"/>
  <c r="S102" i="5"/>
  <c r="S101" i="5"/>
  <c r="S100" i="5"/>
  <c r="S99" i="5"/>
  <c r="S98" i="5"/>
  <c r="S97" i="5"/>
  <c r="S96" i="5"/>
  <c r="S95" i="5"/>
  <c r="S94" i="5"/>
  <c r="S93" i="5"/>
  <c r="S92" i="5"/>
  <c r="S91" i="5"/>
  <c r="S90" i="5"/>
  <c r="S89" i="5"/>
  <c r="S88" i="5"/>
  <c r="S87" i="5"/>
  <c r="S86" i="5"/>
  <c r="S85" i="5"/>
  <c r="S84" i="5"/>
  <c r="S83" i="5"/>
  <c r="S82" i="5"/>
  <c r="S81" i="5"/>
  <c r="S80" i="5"/>
  <c r="S79" i="5"/>
  <c r="S78" i="5"/>
  <c r="S77" i="5"/>
  <c r="S76" i="5"/>
  <c r="S75" i="5"/>
  <c r="S74" i="5"/>
  <c r="S73" i="5"/>
  <c r="S68" i="5"/>
  <c r="S63" i="5"/>
  <c r="S62" i="5"/>
  <c r="S58" i="5"/>
  <c r="S57" i="5"/>
  <c r="S56" i="5"/>
  <c r="S55" i="5"/>
  <c r="S54" i="5"/>
  <c r="S53" i="5"/>
  <c r="S52" i="5"/>
  <c r="S51" i="5"/>
  <c r="S50" i="5"/>
  <c r="S49" i="5"/>
  <c r="S48" i="5"/>
  <c r="S47" i="5"/>
  <c r="S46" i="5"/>
  <c r="S45" i="5"/>
  <c r="S44" i="5"/>
  <c r="S43" i="5"/>
  <c r="S42" i="5"/>
  <c r="S41" i="5"/>
  <c r="S40" i="5"/>
  <c r="S39" i="5"/>
  <c r="S38" i="5"/>
  <c r="S33" i="5"/>
  <c r="S32" i="5"/>
  <c r="S31" i="5"/>
  <c r="S30" i="5"/>
  <c r="S29" i="5"/>
  <c r="S28" i="5"/>
  <c r="S27" i="5"/>
  <c r="S26" i="5"/>
  <c r="S25" i="5"/>
  <c r="S24" i="5"/>
  <c r="S23" i="5"/>
  <c r="S22" i="5"/>
  <c r="S21" i="5"/>
  <c r="S20" i="5"/>
  <c r="S19" i="5"/>
  <c r="S18" i="5"/>
  <c r="S17" i="5"/>
  <c r="S16" i="5"/>
  <c r="S15" i="5"/>
  <c r="S14" i="5"/>
  <c r="S13" i="5"/>
  <c r="S12" i="5"/>
  <c r="S11" i="5"/>
  <c r="S10" i="5"/>
  <c r="S9" i="5"/>
  <c r="S8" i="5"/>
  <c r="S7" i="5"/>
  <c r="S6" i="5"/>
  <c r="S5" i="5"/>
  <c r="S4" i="5"/>
  <c r="Q239" i="5"/>
  <c r="Q234" i="5"/>
  <c r="Q229" i="5"/>
  <c r="Q224" i="5"/>
  <c r="Q219" i="5"/>
  <c r="Q214" i="5"/>
  <c r="Q209" i="5"/>
  <c r="Q204" i="5"/>
  <c r="Q199" i="5"/>
  <c r="Q194" i="5"/>
  <c r="Q189" i="5"/>
  <c r="Q184" i="5"/>
  <c r="Q179" i="5"/>
  <c r="Q174" i="5"/>
  <c r="Q169" i="5"/>
  <c r="Q164" i="5"/>
  <c r="Q159" i="5"/>
  <c r="Q154" i="5"/>
  <c r="Q149" i="5"/>
  <c r="Q144" i="5"/>
  <c r="Q139" i="5"/>
  <c r="Q134" i="5"/>
  <c r="Q129" i="5"/>
  <c r="Q124" i="5"/>
  <c r="Q119" i="5"/>
  <c r="Q114" i="5"/>
  <c r="Q109" i="5"/>
  <c r="Q104" i="5"/>
  <c r="Q99" i="5"/>
  <c r="Q94" i="5"/>
  <c r="Q89" i="5"/>
  <c r="Q84" i="5"/>
  <c r="Q79" i="5"/>
  <c r="Q74" i="5"/>
  <c r="Q69" i="5"/>
  <c r="Q64" i="5"/>
  <c r="Q59" i="5"/>
  <c r="Q54" i="5"/>
  <c r="Q49" i="5"/>
  <c r="Q44" i="5"/>
  <c r="Q39" i="5"/>
  <c r="Q34" i="5"/>
  <c r="Q29" i="5"/>
  <c r="Q24" i="5"/>
  <c r="Q19" i="5"/>
  <c r="Q14" i="5"/>
  <c r="Q9" i="5"/>
  <c r="Q4" i="5"/>
  <c r="J4" i="7"/>
  <c r="R502" i="1"/>
  <c r="Q502" i="1"/>
  <c r="K502" i="1"/>
  <c r="J502" i="1"/>
  <c r="R501" i="1"/>
  <c r="Q501" i="1"/>
  <c r="K501" i="1"/>
  <c r="J501" i="1"/>
  <c r="R500" i="1"/>
  <c r="Q500" i="1"/>
  <c r="K500" i="1"/>
  <c r="J500" i="1"/>
  <c r="R499" i="1"/>
  <c r="Q499" i="1"/>
  <c r="K499" i="1"/>
  <c r="J499" i="1"/>
  <c r="R498" i="1"/>
  <c r="T498" i="1" s="1"/>
  <c r="Q498" i="1"/>
  <c r="K498" i="1"/>
  <c r="J498" i="1"/>
  <c r="D498" i="1"/>
  <c r="C498" i="1"/>
  <c r="A498" i="1"/>
  <c r="R497" i="1"/>
  <c r="Q497" i="1"/>
  <c r="K497" i="1"/>
  <c r="J497" i="1"/>
  <c r="R496" i="1"/>
  <c r="Q496" i="1"/>
  <c r="K496" i="1"/>
  <c r="J496" i="1"/>
  <c r="R495" i="1"/>
  <c r="Q495" i="1"/>
  <c r="K495" i="1"/>
  <c r="J495" i="1"/>
  <c r="R494" i="1"/>
  <c r="Q494" i="1"/>
  <c r="K494" i="1"/>
  <c r="J494" i="1"/>
  <c r="R493" i="1"/>
  <c r="T493" i="1" s="1"/>
  <c r="Q493" i="1"/>
  <c r="K493" i="1"/>
  <c r="J493" i="1"/>
  <c r="D493" i="1"/>
  <c r="C493" i="1"/>
  <c r="A493" i="1"/>
  <c r="R492" i="1"/>
  <c r="Q492" i="1"/>
  <c r="K492" i="1"/>
  <c r="J492" i="1"/>
  <c r="R491" i="1"/>
  <c r="Q491" i="1"/>
  <c r="K491" i="1"/>
  <c r="J491" i="1"/>
  <c r="R490" i="1"/>
  <c r="Q490" i="1"/>
  <c r="K490" i="1"/>
  <c r="J490" i="1"/>
  <c r="R489" i="1"/>
  <c r="Q489" i="1"/>
  <c r="K489" i="1"/>
  <c r="J489" i="1"/>
  <c r="R488" i="1"/>
  <c r="T488" i="1" s="1"/>
  <c r="Q488" i="1"/>
  <c r="K488" i="1"/>
  <c r="J488" i="1"/>
  <c r="D488" i="1"/>
  <c r="C488" i="1"/>
  <c r="A488" i="1"/>
  <c r="R487" i="1"/>
  <c r="Q487" i="1"/>
  <c r="K487" i="1"/>
  <c r="J487" i="1"/>
  <c r="R486" i="1"/>
  <c r="Q486" i="1"/>
  <c r="K486" i="1"/>
  <c r="J486" i="1"/>
  <c r="R485" i="1"/>
  <c r="Q485" i="1"/>
  <c r="K485" i="1"/>
  <c r="J485" i="1"/>
  <c r="R484" i="1"/>
  <c r="Q484" i="1"/>
  <c r="K484" i="1"/>
  <c r="J484" i="1"/>
  <c r="R483" i="1"/>
  <c r="T483" i="1" s="1"/>
  <c r="Q483" i="1"/>
  <c r="K483" i="1"/>
  <c r="J483" i="1"/>
  <c r="D483" i="1"/>
  <c r="C483" i="1"/>
  <c r="A483" i="1"/>
  <c r="R482" i="1"/>
  <c r="Q482" i="1"/>
  <c r="K482" i="1"/>
  <c r="J482" i="1"/>
  <c r="R481" i="1"/>
  <c r="Q481" i="1"/>
  <c r="K481" i="1"/>
  <c r="J481" i="1"/>
  <c r="R480" i="1"/>
  <c r="Q480" i="1"/>
  <c r="K480" i="1"/>
  <c r="J480" i="1"/>
  <c r="R479" i="1"/>
  <c r="Q479" i="1"/>
  <c r="K479" i="1"/>
  <c r="J479" i="1"/>
  <c r="R478" i="1"/>
  <c r="T478" i="1" s="1"/>
  <c r="Q478" i="1"/>
  <c r="K478" i="1"/>
  <c r="J478" i="1"/>
  <c r="D478" i="1"/>
  <c r="C478" i="1"/>
  <c r="A478" i="1"/>
  <c r="R477" i="1"/>
  <c r="Q477" i="1"/>
  <c r="K477" i="1"/>
  <c r="J477" i="1"/>
  <c r="R476" i="1"/>
  <c r="Q476" i="1"/>
  <c r="K476" i="1"/>
  <c r="J476" i="1"/>
  <c r="R475" i="1"/>
  <c r="Q475" i="1"/>
  <c r="K475" i="1"/>
  <c r="J475" i="1"/>
  <c r="R474" i="1"/>
  <c r="Q474" i="1"/>
  <c r="K474" i="1"/>
  <c r="J474" i="1"/>
  <c r="R473" i="1"/>
  <c r="T473" i="1" s="1"/>
  <c r="Q473" i="1"/>
  <c r="K473" i="1"/>
  <c r="J473" i="1"/>
  <c r="C473" i="1"/>
  <c r="A473" i="1"/>
  <c r="R472" i="1"/>
  <c r="Q472" i="1"/>
  <c r="K472" i="1"/>
  <c r="J472" i="1"/>
  <c r="R471" i="1"/>
  <c r="Q471" i="1"/>
  <c r="K471" i="1"/>
  <c r="J471" i="1"/>
  <c r="R470" i="1"/>
  <c r="Q470" i="1"/>
  <c r="K470" i="1"/>
  <c r="J470" i="1"/>
  <c r="R469" i="1"/>
  <c r="Q469" i="1"/>
  <c r="K469" i="1"/>
  <c r="J469" i="1"/>
  <c r="R468" i="1"/>
  <c r="T468" i="1" s="1"/>
  <c r="Q468" i="1"/>
  <c r="K468" i="1"/>
  <c r="J468" i="1"/>
  <c r="D468" i="1"/>
  <c r="C468" i="1"/>
  <c r="A468" i="1"/>
  <c r="R467" i="1"/>
  <c r="Q467" i="1"/>
  <c r="K467" i="1"/>
  <c r="J467" i="1"/>
  <c r="R466" i="1"/>
  <c r="Q466" i="1"/>
  <c r="K466" i="1"/>
  <c r="J466" i="1"/>
  <c r="R465" i="1"/>
  <c r="Q465" i="1"/>
  <c r="K465" i="1"/>
  <c r="J465" i="1"/>
  <c r="R464" i="1"/>
  <c r="Q464" i="1"/>
  <c r="K464" i="1"/>
  <c r="J464" i="1"/>
  <c r="R463" i="1"/>
  <c r="T463" i="1" s="1"/>
  <c r="Q463" i="1"/>
  <c r="K463" i="1"/>
  <c r="J463" i="1"/>
  <c r="D463" i="1"/>
  <c r="C463" i="1"/>
  <c r="A463" i="1"/>
  <c r="R462" i="1"/>
  <c r="Q462" i="1"/>
  <c r="K462" i="1"/>
  <c r="J462" i="1"/>
  <c r="R461" i="1"/>
  <c r="Q461" i="1"/>
  <c r="K461" i="1"/>
  <c r="J461" i="1"/>
  <c r="R460" i="1"/>
  <c r="Q460" i="1"/>
  <c r="K460" i="1"/>
  <c r="J460" i="1"/>
  <c r="R459" i="1"/>
  <c r="Q459" i="1"/>
  <c r="K459" i="1"/>
  <c r="J459" i="1"/>
  <c r="R458" i="1"/>
  <c r="T458" i="1" s="1"/>
  <c r="Q458" i="1"/>
  <c r="K458" i="1"/>
  <c r="J458" i="1"/>
  <c r="D458" i="1"/>
  <c r="C458" i="1"/>
  <c r="A458" i="1"/>
  <c r="R457" i="1"/>
  <c r="Q457" i="1"/>
  <c r="K457" i="1"/>
  <c r="J457" i="1"/>
  <c r="R456" i="1"/>
  <c r="Q456" i="1"/>
  <c r="K456" i="1"/>
  <c r="J456" i="1"/>
  <c r="R455" i="1"/>
  <c r="Q455" i="1"/>
  <c r="K455" i="1"/>
  <c r="J455" i="1"/>
  <c r="R454" i="1"/>
  <c r="Q454" i="1"/>
  <c r="K454" i="1"/>
  <c r="J454" i="1"/>
  <c r="R453" i="1"/>
  <c r="T453" i="1" s="1"/>
  <c r="Q453" i="1"/>
  <c r="K453" i="1"/>
  <c r="J453" i="1"/>
  <c r="D453" i="1"/>
  <c r="C453" i="1"/>
  <c r="A453" i="1"/>
  <c r="R452" i="1"/>
  <c r="Q452" i="1"/>
  <c r="K452" i="1"/>
  <c r="J452" i="1"/>
  <c r="R451" i="1"/>
  <c r="Q451" i="1"/>
  <c r="K451" i="1"/>
  <c r="J451" i="1"/>
  <c r="R450" i="1"/>
  <c r="Q450" i="1"/>
  <c r="K450" i="1"/>
  <c r="J450" i="1"/>
  <c r="R449" i="1"/>
  <c r="Q449" i="1"/>
  <c r="K449" i="1"/>
  <c r="J449" i="1"/>
  <c r="R448" i="1"/>
  <c r="T448" i="1" s="1"/>
  <c r="Q448" i="1"/>
  <c r="K448" i="1"/>
  <c r="J448" i="1"/>
  <c r="D448" i="1"/>
  <c r="C448" i="1"/>
  <c r="A448" i="1"/>
  <c r="R447" i="1"/>
  <c r="Q447" i="1"/>
  <c r="K447" i="1"/>
  <c r="J447" i="1"/>
  <c r="R446" i="1"/>
  <c r="Q446" i="1"/>
  <c r="K446" i="1"/>
  <c r="J446" i="1"/>
  <c r="R445" i="1"/>
  <c r="Q445" i="1"/>
  <c r="K445" i="1"/>
  <c r="J445" i="1"/>
  <c r="R444" i="1"/>
  <c r="Q444" i="1"/>
  <c r="K444" i="1"/>
  <c r="J444" i="1"/>
  <c r="R443" i="1"/>
  <c r="Q443" i="1"/>
  <c r="K443" i="1"/>
  <c r="J443" i="1"/>
  <c r="D443" i="1"/>
  <c r="C443" i="1"/>
  <c r="A443" i="1"/>
  <c r="R442" i="1"/>
  <c r="Q442" i="1"/>
  <c r="K442" i="1"/>
  <c r="J442" i="1"/>
  <c r="R441" i="1"/>
  <c r="Q441" i="1"/>
  <c r="K441" i="1"/>
  <c r="J441" i="1"/>
  <c r="R440" i="1"/>
  <c r="Q440" i="1"/>
  <c r="K440" i="1"/>
  <c r="J440" i="1"/>
  <c r="R439" i="1"/>
  <c r="Q439" i="1"/>
  <c r="K439" i="1"/>
  <c r="J439" i="1"/>
  <c r="R438" i="1"/>
  <c r="T438" i="1" s="1"/>
  <c r="Q438" i="1"/>
  <c r="K438" i="1"/>
  <c r="J438" i="1"/>
  <c r="D438" i="1"/>
  <c r="C438" i="1"/>
  <c r="A438" i="1"/>
  <c r="R437" i="1"/>
  <c r="Q437" i="1"/>
  <c r="K437" i="1"/>
  <c r="J437" i="1"/>
  <c r="R436" i="1"/>
  <c r="Q436" i="1"/>
  <c r="K436" i="1"/>
  <c r="J436" i="1"/>
  <c r="R435" i="1"/>
  <c r="Q435" i="1"/>
  <c r="K435" i="1"/>
  <c r="J435" i="1"/>
  <c r="R434" i="1"/>
  <c r="Q434" i="1"/>
  <c r="K434" i="1"/>
  <c r="J434" i="1"/>
  <c r="R433" i="1"/>
  <c r="T433" i="1" s="1"/>
  <c r="Q433" i="1"/>
  <c r="K433" i="1"/>
  <c r="J433" i="1"/>
  <c r="D433" i="1"/>
  <c r="C433" i="1"/>
  <c r="A433" i="1"/>
  <c r="R432" i="1"/>
  <c r="Q432" i="1"/>
  <c r="K432" i="1"/>
  <c r="J432" i="1"/>
  <c r="R431" i="1"/>
  <c r="Q431" i="1"/>
  <c r="K431" i="1"/>
  <c r="J431" i="1"/>
  <c r="R430" i="1"/>
  <c r="Q430" i="1"/>
  <c r="K430" i="1"/>
  <c r="J430" i="1"/>
  <c r="R429" i="1"/>
  <c r="Q429" i="1"/>
  <c r="K429" i="1"/>
  <c r="J429" i="1"/>
  <c r="R428" i="1"/>
  <c r="T428" i="1" s="1"/>
  <c r="Q428" i="1"/>
  <c r="K428" i="1"/>
  <c r="J428" i="1"/>
  <c r="D428" i="1"/>
  <c r="C428" i="1"/>
  <c r="A428" i="1"/>
  <c r="R427" i="1"/>
  <c r="Q427" i="1"/>
  <c r="K427" i="1"/>
  <c r="J427" i="1"/>
  <c r="R426" i="1"/>
  <c r="Q426" i="1"/>
  <c r="K426" i="1"/>
  <c r="J426" i="1"/>
  <c r="R425" i="1"/>
  <c r="Q425" i="1"/>
  <c r="K425" i="1"/>
  <c r="J425" i="1"/>
  <c r="R424" i="1"/>
  <c r="Q424" i="1"/>
  <c r="K424" i="1"/>
  <c r="J424" i="1"/>
  <c r="R423" i="1"/>
  <c r="T423" i="1" s="1"/>
  <c r="Q423" i="1"/>
  <c r="K423" i="1"/>
  <c r="J423" i="1"/>
  <c r="D423" i="1"/>
  <c r="C423" i="1"/>
  <c r="A423" i="1"/>
  <c r="R422" i="1"/>
  <c r="Q422" i="1"/>
  <c r="K422" i="1"/>
  <c r="J422" i="1"/>
  <c r="R421" i="1"/>
  <c r="Q421" i="1"/>
  <c r="K421" i="1"/>
  <c r="J421" i="1"/>
  <c r="R420" i="1"/>
  <c r="Q420" i="1"/>
  <c r="K420" i="1"/>
  <c r="J420" i="1"/>
  <c r="R419" i="1"/>
  <c r="Q419" i="1"/>
  <c r="K419" i="1"/>
  <c r="J419" i="1"/>
  <c r="R418" i="1"/>
  <c r="Q418" i="1"/>
  <c r="K418" i="1"/>
  <c r="J418" i="1"/>
  <c r="D418" i="1"/>
  <c r="C418" i="1"/>
  <c r="A418" i="1"/>
  <c r="R417" i="1"/>
  <c r="Q417" i="1"/>
  <c r="K417" i="1"/>
  <c r="J417" i="1"/>
  <c r="R416" i="1"/>
  <c r="Q416" i="1"/>
  <c r="K416" i="1"/>
  <c r="J416" i="1"/>
  <c r="R415" i="1"/>
  <c r="Q415" i="1"/>
  <c r="K415" i="1"/>
  <c r="J415" i="1"/>
  <c r="R414" i="1"/>
  <c r="Q414" i="1"/>
  <c r="K414" i="1"/>
  <c r="J414" i="1"/>
  <c r="R413" i="1"/>
  <c r="T413" i="1" s="1"/>
  <c r="Q413" i="1"/>
  <c r="K413" i="1"/>
  <c r="J413" i="1"/>
  <c r="D413" i="1"/>
  <c r="C413" i="1"/>
  <c r="A413" i="1"/>
  <c r="R412" i="1"/>
  <c r="Q412" i="1"/>
  <c r="K412" i="1"/>
  <c r="J412" i="1"/>
  <c r="R411" i="1"/>
  <c r="Q411" i="1"/>
  <c r="K411" i="1"/>
  <c r="J411" i="1"/>
  <c r="R410" i="1"/>
  <c r="Q410" i="1"/>
  <c r="K410" i="1"/>
  <c r="J410" i="1"/>
  <c r="R409" i="1"/>
  <c r="Q409" i="1"/>
  <c r="K409" i="1"/>
  <c r="J409" i="1"/>
  <c r="R408" i="1"/>
  <c r="T408" i="1" s="1"/>
  <c r="Q408" i="1"/>
  <c r="K408" i="1"/>
  <c r="J408" i="1"/>
  <c r="D408" i="1"/>
  <c r="C408" i="1"/>
  <c r="A408" i="1"/>
  <c r="R407" i="1"/>
  <c r="Q407" i="1"/>
  <c r="K407" i="1"/>
  <c r="J407" i="1"/>
  <c r="R406" i="1"/>
  <c r="Q406" i="1"/>
  <c r="K406" i="1"/>
  <c r="J406" i="1"/>
  <c r="R405" i="1"/>
  <c r="Q405" i="1"/>
  <c r="K405" i="1"/>
  <c r="J405" i="1"/>
  <c r="R404" i="1"/>
  <c r="Q404" i="1"/>
  <c r="K404" i="1"/>
  <c r="J404" i="1"/>
  <c r="R403" i="1"/>
  <c r="T403" i="1" s="1"/>
  <c r="Q403" i="1"/>
  <c r="K403" i="1"/>
  <c r="J403" i="1"/>
  <c r="C403" i="1"/>
  <c r="A403" i="1"/>
  <c r="R402" i="1"/>
  <c r="Q402" i="1"/>
  <c r="K402" i="1"/>
  <c r="J402" i="1"/>
  <c r="R401" i="1"/>
  <c r="Q401" i="1"/>
  <c r="K401" i="1"/>
  <c r="J401" i="1"/>
  <c r="R400" i="1"/>
  <c r="Q400" i="1"/>
  <c r="K400" i="1"/>
  <c r="J400" i="1"/>
  <c r="R399" i="1"/>
  <c r="Q399" i="1"/>
  <c r="K399" i="1"/>
  <c r="J399" i="1"/>
  <c r="R398" i="1"/>
  <c r="T398" i="1" s="1"/>
  <c r="Q398" i="1"/>
  <c r="K398" i="1"/>
  <c r="J398" i="1"/>
  <c r="D398" i="1"/>
  <c r="C398" i="1"/>
  <c r="A398" i="1"/>
  <c r="R397" i="1"/>
  <c r="Q397" i="1"/>
  <c r="K397" i="1"/>
  <c r="J397" i="1"/>
  <c r="R396" i="1"/>
  <c r="Q396" i="1"/>
  <c r="K396" i="1"/>
  <c r="J396" i="1"/>
  <c r="R395" i="1"/>
  <c r="Q395" i="1"/>
  <c r="K395" i="1"/>
  <c r="J395" i="1"/>
  <c r="R394" i="1"/>
  <c r="Q394" i="1"/>
  <c r="K394" i="1"/>
  <c r="J394" i="1"/>
  <c r="R393" i="1"/>
  <c r="T393" i="1" s="1"/>
  <c r="Q393" i="1"/>
  <c r="K393" i="1"/>
  <c r="J393" i="1"/>
  <c r="D393" i="1"/>
  <c r="C393" i="1"/>
  <c r="A393" i="1"/>
  <c r="R392" i="1"/>
  <c r="Q392" i="1"/>
  <c r="K392" i="1"/>
  <c r="J392" i="1"/>
  <c r="R391" i="1"/>
  <c r="Q391" i="1"/>
  <c r="K391" i="1"/>
  <c r="J391" i="1"/>
  <c r="R390" i="1"/>
  <c r="Q390" i="1"/>
  <c r="K390" i="1"/>
  <c r="J390" i="1"/>
  <c r="R389" i="1"/>
  <c r="Q389" i="1"/>
  <c r="K389" i="1"/>
  <c r="J389" i="1"/>
  <c r="R388" i="1"/>
  <c r="T388" i="1" s="1"/>
  <c r="Q388" i="1"/>
  <c r="K388" i="1"/>
  <c r="J388" i="1"/>
  <c r="D388" i="1"/>
  <c r="C388" i="1"/>
  <c r="A388" i="1"/>
  <c r="R387" i="1"/>
  <c r="Q387" i="1"/>
  <c r="K387" i="1"/>
  <c r="J387" i="1"/>
  <c r="R386" i="1"/>
  <c r="Q386" i="1"/>
  <c r="K386" i="1"/>
  <c r="J386" i="1"/>
  <c r="R385" i="1"/>
  <c r="Q385" i="1"/>
  <c r="K385" i="1"/>
  <c r="J385" i="1"/>
  <c r="R384" i="1"/>
  <c r="Q384" i="1"/>
  <c r="K384" i="1"/>
  <c r="J384" i="1"/>
  <c r="R383" i="1"/>
  <c r="T383" i="1" s="1"/>
  <c r="Q383" i="1"/>
  <c r="K383" i="1"/>
  <c r="J383" i="1"/>
  <c r="D383" i="1"/>
  <c r="C383" i="1"/>
  <c r="A383" i="1"/>
  <c r="R382" i="1"/>
  <c r="Q382" i="1"/>
  <c r="K382" i="1"/>
  <c r="J382" i="1"/>
  <c r="R381" i="1"/>
  <c r="Q381" i="1"/>
  <c r="K381" i="1"/>
  <c r="J381" i="1"/>
  <c r="R380" i="1"/>
  <c r="Q380" i="1"/>
  <c r="K380" i="1"/>
  <c r="J380" i="1"/>
  <c r="R379" i="1"/>
  <c r="Q379" i="1"/>
  <c r="K379" i="1"/>
  <c r="J379" i="1"/>
  <c r="R378" i="1"/>
  <c r="T378" i="1" s="1"/>
  <c r="Q378" i="1"/>
  <c r="K378" i="1"/>
  <c r="J378" i="1"/>
  <c r="D378" i="1"/>
  <c r="C378" i="1"/>
  <c r="A378" i="1"/>
  <c r="R377" i="1"/>
  <c r="Q377" i="1"/>
  <c r="K377" i="1"/>
  <c r="J377" i="1"/>
  <c r="R376" i="1"/>
  <c r="Q376" i="1"/>
  <c r="K376" i="1"/>
  <c r="J376" i="1"/>
  <c r="R375" i="1"/>
  <c r="Q375" i="1"/>
  <c r="K375" i="1"/>
  <c r="J375" i="1"/>
  <c r="R374" i="1"/>
  <c r="Q374" i="1"/>
  <c r="K374" i="1"/>
  <c r="J374" i="1"/>
  <c r="R373" i="1"/>
  <c r="T373" i="1" s="1"/>
  <c r="Q373" i="1"/>
  <c r="K373" i="1"/>
  <c r="J373" i="1"/>
  <c r="D373" i="1"/>
  <c r="C373" i="1"/>
  <c r="A373" i="1"/>
  <c r="R372" i="1"/>
  <c r="Q372" i="1"/>
  <c r="K372" i="1"/>
  <c r="J372" i="1"/>
  <c r="R371" i="1"/>
  <c r="Q371" i="1"/>
  <c r="K371" i="1"/>
  <c r="J371" i="1"/>
  <c r="R370" i="1"/>
  <c r="Q370" i="1"/>
  <c r="K370" i="1"/>
  <c r="J370" i="1"/>
  <c r="R369" i="1"/>
  <c r="Q369" i="1"/>
  <c r="K369" i="1"/>
  <c r="J369" i="1"/>
  <c r="R368" i="1"/>
  <c r="T368" i="1" s="1"/>
  <c r="Q368" i="1"/>
  <c r="K368" i="1"/>
  <c r="J368" i="1"/>
  <c r="D368" i="1"/>
  <c r="C368" i="1"/>
  <c r="A368" i="1"/>
  <c r="R367" i="1"/>
  <c r="Q367" i="1"/>
  <c r="K367" i="1"/>
  <c r="J367" i="1"/>
  <c r="R366" i="1"/>
  <c r="Q366" i="1"/>
  <c r="K366" i="1"/>
  <c r="J366" i="1"/>
  <c r="R365" i="1"/>
  <c r="Q365" i="1"/>
  <c r="K365" i="1"/>
  <c r="J365" i="1"/>
  <c r="R364" i="1"/>
  <c r="Q364" i="1"/>
  <c r="K364" i="1"/>
  <c r="J364" i="1"/>
  <c r="R363" i="1"/>
  <c r="Q363" i="1"/>
  <c r="K363" i="1"/>
  <c r="J363" i="1"/>
  <c r="D363" i="1"/>
  <c r="C363" i="1"/>
  <c r="A363" i="1"/>
  <c r="R362" i="1"/>
  <c r="Q362" i="1"/>
  <c r="K362" i="1"/>
  <c r="J362" i="1"/>
  <c r="R361" i="1"/>
  <c r="Q361" i="1"/>
  <c r="K361" i="1"/>
  <c r="J361" i="1"/>
  <c r="R360" i="1"/>
  <c r="Q360" i="1"/>
  <c r="K360" i="1"/>
  <c r="J360" i="1"/>
  <c r="R359" i="1"/>
  <c r="Q359" i="1"/>
  <c r="K359" i="1"/>
  <c r="J359" i="1"/>
  <c r="R358" i="1"/>
  <c r="T358" i="1" s="1"/>
  <c r="Q358" i="1"/>
  <c r="K358" i="1"/>
  <c r="J358" i="1"/>
  <c r="D358" i="1"/>
  <c r="C358" i="1"/>
  <c r="A358" i="1"/>
  <c r="R357" i="1"/>
  <c r="Q357" i="1"/>
  <c r="K357" i="1"/>
  <c r="J357" i="1"/>
  <c r="R356" i="1"/>
  <c r="Q356" i="1"/>
  <c r="K356" i="1"/>
  <c r="J356" i="1"/>
  <c r="R355" i="1"/>
  <c r="Q355" i="1"/>
  <c r="K355" i="1"/>
  <c r="J355" i="1"/>
  <c r="R354" i="1"/>
  <c r="Q354" i="1"/>
  <c r="K354" i="1"/>
  <c r="J354" i="1"/>
  <c r="R353" i="1"/>
  <c r="T353" i="1" s="1"/>
  <c r="Q353" i="1"/>
  <c r="K353" i="1"/>
  <c r="J353" i="1"/>
  <c r="D353" i="1"/>
  <c r="C353" i="1"/>
  <c r="A353" i="1"/>
  <c r="R352" i="1"/>
  <c r="Q352" i="1"/>
  <c r="K352" i="1"/>
  <c r="J352" i="1"/>
  <c r="R351" i="1"/>
  <c r="Q351" i="1"/>
  <c r="K351" i="1"/>
  <c r="J351" i="1"/>
  <c r="R350" i="1"/>
  <c r="Q350" i="1"/>
  <c r="K350" i="1"/>
  <c r="J350" i="1"/>
  <c r="R349" i="1"/>
  <c r="Q349" i="1"/>
  <c r="K349" i="1"/>
  <c r="J349" i="1"/>
  <c r="R348" i="1"/>
  <c r="T348" i="1" s="1"/>
  <c r="Q348" i="1"/>
  <c r="K348" i="1"/>
  <c r="J348" i="1"/>
  <c r="D348" i="1"/>
  <c r="C348" i="1"/>
  <c r="A348" i="1"/>
  <c r="R347" i="1"/>
  <c r="Q347" i="1"/>
  <c r="K347" i="1"/>
  <c r="J347" i="1"/>
  <c r="R346" i="1"/>
  <c r="Q346" i="1"/>
  <c r="K346" i="1"/>
  <c r="J346" i="1"/>
  <c r="R345" i="1"/>
  <c r="Q345" i="1"/>
  <c r="K345" i="1"/>
  <c r="J345" i="1"/>
  <c r="R344" i="1"/>
  <c r="Q344" i="1"/>
  <c r="K344" i="1"/>
  <c r="J344" i="1"/>
  <c r="R343" i="1"/>
  <c r="T343" i="1" s="1"/>
  <c r="Q343" i="1"/>
  <c r="K343" i="1"/>
  <c r="J343" i="1"/>
  <c r="D343" i="1"/>
  <c r="C343" i="1"/>
  <c r="A343" i="1"/>
  <c r="R342" i="1"/>
  <c r="Q342" i="1"/>
  <c r="K342" i="1"/>
  <c r="J342" i="1"/>
  <c r="R341" i="1"/>
  <c r="Q341" i="1"/>
  <c r="K341" i="1"/>
  <c r="J341" i="1"/>
  <c r="R340" i="1"/>
  <c r="Q340" i="1"/>
  <c r="K340" i="1"/>
  <c r="J340" i="1"/>
  <c r="R339" i="1"/>
  <c r="Q339" i="1"/>
  <c r="K339" i="1"/>
  <c r="J339" i="1"/>
  <c r="R338" i="1"/>
  <c r="T338" i="1" s="1"/>
  <c r="Q338" i="1"/>
  <c r="K338" i="1"/>
  <c r="J338" i="1"/>
  <c r="D338" i="1"/>
  <c r="C338" i="1"/>
  <c r="A338" i="1"/>
  <c r="R337" i="1"/>
  <c r="Q337" i="1"/>
  <c r="K337" i="1"/>
  <c r="J337" i="1"/>
  <c r="R336" i="1"/>
  <c r="Q336" i="1"/>
  <c r="K336" i="1"/>
  <c r="J336" i="1"/>
  <c r="R335" i="1"/>
  <c r="Q335" i="1"/>
  <c r="K335" i="1"/>
  <c r="J335" i="1"/>
  <c r="R334" i="1"/>
  <c r="Q334" i="1"/>
  <c r="K334" i="1"/>
  <c r="J334" i="1"/>
  <c r="R333" i="1"/>
  <c r="T333" i="1" s="1"/>
  <c r="Q333" i="1"/>
  <c r="K333" i="1"/>
  <c r="J333" i="1"/>
  <c r="C333" i="1"/>
  <c r="A333" i="1"/>
  <c r="R332" i="1"/>
  <c r="Q332" i="1"/>
  <c r="K332" i="1"/>
  <c r="J332" i="1"/>
  <c r="R331" i="1"/>
  <c r="Q331" i="1"/>
  <c r="K331" i="1"/>
  <c r="J331" i="1"/>
  <c r="R330" i="1"/>
  <c r="Q330" i="1"/>
  <c r="K330" i="1"/>
  <c r="J330" i="1"/>
  <c r="R329" i="1"/>
  <c r="Q329" i="1"/>
  <c r="K329" i="1"/>
  <c r="J329" i="1"/>
  <c r="R328" i="1"/>
  <c r="T328" i="1" s="1"/>
  <c r="Q328" i="1"/>
  <c r="K328" i="1"/>
  <c r="J328" i="1"/>
  <c r="D328" i="1"/>
  <c r="C328" i="1"/>
  <c r="A328" i="1"/>
  <c r="R327" i="1"/>
  <c r="Q327" i="1"/>
  <c r="K327" i="1"/>
  <c r="J327" i="1"/>
  <c r="R326" i="1"/>
  <c r="Q326" i="1"/>
  <c r="K326" i="1"/>
  <c r="J326" i="1"/>
  <c r="R325" i="1"/>
  <c r="Q325" i="1"/>
  <c r="K325" i="1"/>
  <c r="J325" i="1"/>
  <c r="R324" i="1"/>
  <c r="Q324" i="1"/>
  <c r="K324" i="1"/>
  <c r="J324" i="1"/>
  <c r="R323" i="1"/>
  <c r="T323" i="1" s="1"/>
  <c r="Q323" i="1"/>
  <c r="K323" i="1"/>
  <c r="J323" i="1"/>
  <c r="D323" i="1"/>
  <c r="C323" i="1"/>
  <c r="A323" i="1"/>
  <c r="R322" i="1"/>
  <c r="Q322" i="1"/>
  <c r="K322" i="1"/>
  <c r="J322" i="1"/>
  <c r="R321" i="1"/>
  <c r="Q321" i="1"/>
  <c r="K321" i="1"/>
  <c r="J321" i="1"/>
  <c r="R320" i="1"/>
  <c r="Q320" i="1"/>
  <c r="K320" i="1"/>
  <c r="J320" i="1"/>
  <c r="R319" i="1"/>
  <c r="Q319" i="1"/>
  <c r="K319" i="1"/>
  <c r="J319" i="1"/>
  <c r="R318" i="1"/>
  <c r="T318" i="1" s="1"/>
  <c r="Q318" i="1"/>
  <c r="K318" i="1"/>
  <c r="J318" i="1"/>
  <c r="D318" i="1"/>
  <c r="C318" i="1"/>
  <c r="A318" i="1"/>
  <c r="R317" i="1"/>
  <c r="Q317" i="1"/>
  <c r="K317" i="1"/>
  <c r="J317" i="1"/>
  <c r="R316" i="1"/>
  <c r="Q316" i="1"/>
  <c r="K316" i="1"/>
  <c r="J316" i="1"/>
  <c r="R315" i="1"/>
  <c r="Q315" i="1"/>
  <c r="K315" i="1"/>
  <c r="J315" i="1"/>
  <c r="R314" i="1"/>
  <c r="Q314" i="1"/>
  <c r="K314" i="1"/>
  <c r="J314" i="1"/>
  <c r="R313" i="1"/>
  <c r="Q313" i="1"/>
  <c r="K313" i="1"/>
  <c r="J313" i="1"/>
  <c r="D313" i="1"/>
  <c r="C313" i="1"/>
  <c r="A313" i="1"/>
  <c r="R312" i="1"/>
  <c r="Q312" i="1"/>
  <c r="K312" i="1"/>
  <c r="J312" i="1"/>
  <c r="R311" i="1"/>
  <c r="Q311" i="1"/>
  <c r="K311" i="1"/>
  <c r="J311" i="1"/>
  <c r="R310" i="1"/>
  <c r="Q310" i="1"/>
  <c r="K310" i="1"/>
  <c r="J310" i="1"/>
  <c r="R309" i="1"/>
  <c r="Q309" i="1"/>
  <c r="K309" i="1"/>
  <c r="J309" i="1"/>
  <c r="R308" i="1"/>
  <c r="T308" i="1" s="1"/>
  <c r="Q308" i="1"/>
  <c r="K308" i="1"/>
  <c r="J308" i="1"/>
  <c r="D308" i="1"/>
  <c r="C308" i="1"/>
  <c r="A308" i="1"/>
  <c r="R307" i="1"/>
  <c r="Q307" i="1"/>
  <c r="K307" i="1"/>
  <c r="J307" i="1"/>
  <c r="R306" i="1"/>
  <c r="Q306" i="1"/>
  <c r="K306" i="1"/>
  <c r="J306" i="1"/>
  <c r="R305" i="1"/>
  <c r="Q305" i="1"/>
  <c r="K305" i="1"/>
  <c r="J305" i="1"/>
  <c r="R304" i="1"/>
  <c r="Q304" i="1"/>
  <c r="K304" i="1"/>
  <c r="J304" i="1"/>
  <c r="R303" i="1"/>
  <c r="T303" i="1" s="1"/>
  <c r="Q303" i="1"/>
  <c r="K303" i="1"/>
  <c r="J303" i="1"/>
  <c r="D303" i="1"/>
  <c r="C303" i="1"/>
  <c r="A303" i="1"/>
  <c r="R302" i="1"/>
  <c r="Q302" i="1"/>
  <c r="K302" i="1"/>
  <c r="J302" i="1"/>
  <c r="R301" i="1"/>
  <c r="Q301" i="1"/>
  <c r="K301" i="1"/>
  <c r="J301" i="1"/>
  <c r="R300" i="1"/>
  <c r="Q300" i="1"/>
  <c r="K300" i="1"/>
  <c r="J300" i="1"/>
  <c r="R299" i="1"/>
  <c r="Q299" i="1"/>
  <c r="K299" i="1"/>
  <c r="J299" i="1"/>
  <c r="R298" i="1"/>
  <c r="T298" i="1" s="1"/>
  <c r="Q298" i="1"/>
  <c r="K298" i="1"/>
  <c r="J298" i="1"/>
  <c r="D298" i="1"/>
  <c r="C298" i="1"/>
  <c r="A298" i="1"/>
  <c r="R297" i="1"/>
  <c r="Q297" i="1"/>
  <c r="K297" i="1"/>
  <c r="J297" i="1"/>
  <c r="R296" i="1"/>
  <c r="Q296" i="1"/>
  <c r="K296" i="1"/>
  <c r="J296" i="1"/>
  <c r="R295" i="1"/>
  <c r="Q295" i="1"/>
  <c r="K295" i="1"/>
  <c r="J295" i="1"/>
  <c r="R294" i="1"/>
  <c r="Q294" i="1"/>
  <c r="K294" i="1"/>
  <c r="J294" i="1"/>
  <c r="R293" i="1"/>
  <c r="T293" i="1" s="1"/>
  <c r="Q293" i="1"/>
  <c r="K293" i="1"/>
  <c r="J293" i="1"/>
  <c r="D293" i="1"/>
  <c r="C293" i="1"/>
  <c r="A293" i="1"/>
  <c r="R292" i="1"/>
  <c r="Q292" i="1"/>
  <c r="K292" i="1"/>
  <c r="J292" i="1"/>
  <c r="R291" i="1"/>
  <c r="Q291" i="1"/>
  <c r="K291" i="1"/>
  <c r="J291" i="1"/>
  <c r="R290" i="1"/>
  <c r="Q290" i="1"/>
  <c r="K290" i="1"/>
  <c r="J290" i="1"/>
  <c r="R289" i="1"/>
  <c r="Q289" i="1"/>
  <c r="K289" i="1"/>
  <c r="J289" i="1"/>
  <c r="R288" i="1"/>
  <c r="T288" i="1" s="1"/>
  <c r="Q288" i="1"/>
  <c r="K288" i="1"/>
  <c r="J288" i="1"/>
  <c r="D288" i="1"/>
  <c r="C288" i="1"/>
  <c r="A288" i="1"/>
  <c r="R287" i="1"/>
  <c r="Q287" i="1"/>
  <c r="K287" i="1"/>
  <c r="J287" i="1"/>
  <c r="R286" i="1"/>
  <c r="Q286" i="1"/>
  <c r="K286" i="1"/>
  <c r="J286" i="1"/>
  <c r="R285" i="1"/>
  <c r="Q285" i="1"/>
  <c r="K285" i="1"/>
  <c r="J285" i="1"/>
  <c r="R284" i="1"/>
  <c r="Q284" i="1"/>
  <c r="K284" i="1"/>
  <c r="J284" i="1"/>
  <c r="R283" i="1"/>
  <c r="T283" i="1" s="1"/>
  <c r="Q283" i="1"/>
  <c r="K283" i="1"/>
  <c r="J283" i="1"/>
  <c r="D283" i="1"/>
  <c r="C283" i="1"/>
  <c r="A283" i="1"/>
  <c r="R282" i="1"/>
  <c r="Q282" i="1"/>
  <c r="K282" i="1"/>
  <c r="J282" i="1"/>
  <c r="R281" i="1"/>
  <c r="Q281" i="1"/>
  <c r="K281" i="1"/>
  <c r="J281" i="1"/>
  <c r="R280" i="1"/>
  <c r="Q280" i="1"/>
  <c r="K280" i="1"/>
  <c r="J280" i="1"/>
  <c r="R279" i="1"/>
  <c r="Q279" i="1"/>
  <c r="K279" i="1"/>
  <c r="J279" i="1"/>
  <c r="R278" i="1"/>
  <c r="T278" i="1" s="1"/>
  <c r="Q278" i="1"/>
  <c r="K278" i="1"/>
  <c r="J278" i="1"/>
  <c r="D278" i="1"/>
  <c r="C278" i="1"/>
  <c r="A278" i="1"/>
  <c r="R277" i="1"/>
  <c r="Q277" i="1"/>
  <c r="K277" i="1"/>
  <c r="J277" i="1"/>
  <c r="R276" i="1"/>
  <c r="Q276" i="1"/>
  <c r="K276" i="1"/>
  <c r="J276" i="1"/>
  <c r="R275" i="1"/>
  <c r="Q275" i="1"/>
  <c r="K275" i="1"/>
  <c r="J275" i="1"/>
  <c r="R274" i="1"/>
  <c r="Q274" i="1"/>
  <c r="K274" i="1"/>
  <c r="J274" i="1"/>
  <c r="R273" i="1"/>
  <c r="T273" i="1" s="1"/>
  <c r="Q273" i="1"/>
  <c r="K273" i="1"/>
  <c r="J273" i="1"/>
  <c r="C273" i="1"/>
  <c r="A273" i="1"/>
  <c r="R272" i="1"/>
  <c r="Q272" i="1"/>
  <c r="K272" i="1"/>
  <c r="J272" i="1"/>
  <c r="R271" i="1"/>
  <c r="Q271" i="1"/>
  <c r="K271" i="1"/>
  <c r="J271" i="1"/>
  <c r="R270" i="1"/>
  <c r="Q270" i="1"/>
  <c r="K270" i="1"/>
  <c r="J270" i="1"/>
  <c r="R269" i="1"/>
  <c r="Q269" i="1"/>
  <c r="K269" i="1"/>
  <c r="J269" i="1"/>
  <c r="R268" i="1"/>
  <c r="T268" i="1" s="1"/>
  <c r="Q268" i="1"/>
  <c r="K268" i="1"/>
  <c r="J268" i="1"/>
  <c r="D268" i="1"/>
  <c r="C268" i="1"/>
  <c r="A268" i="1"/>
  <c r="R267" i="1"/>
  <c r="Q267" i="1"/>
  <c r="K267" i="1"/>
  <c r="J267" i="1"/>
  <c r="R266" i="1"/>
  <c r="Q266" i="1"/>
  <c r="K266" i="1"/>
  <c r="J266" i="1"/>
  <c r="R265" i="1"/>
  <c r="Q265" i="1"/>
  <c r="K265" i="1"/>
  <c r="J265" i="1"/>
  <c r="R264" i="1"/>
  <c r="Q264" i="1"/>
  <c r="K264" i="1"/>
  <c r="J264" i="1"/>
  <c r="R263" i="1"/>
  <c r="T263" i="1" s="1"/>
  <c r="Q263" i="1"/>
  <c r="K263" i="1"/>
  <c r="J263" i="1"/>
  <c r="D263" i="1"/>
  <c r="C263" i="1"/>
  <c r="A263" i="1"/>
  <c r="R262" i="1"/>
  <c r="Q262" i="1"/>
  <c r="K262" i="1"/>
  <c r="J262" i="1"/>
  <c r="R261" i="1"/>
  <c r="Q261" i="1"/>
  <c r="K261" i="1"/>
  <c r="J261" i="1"/>
  <c r="R260" i="1"/>
  <c r="Q260" i="1"/>
  <c r="K260" i="1"/>
  <c r="J260" i="1"/>
  <c r="R259" i="1"/>
  <c r="Q259" i="1"/>
  <c r="K259" i="1"/>
  <c r="J259" i="1"/>
  <c r="R258" i="1"/>
  <c r="T258" i="1" s="1"/>
  <c r="Q258" i="1"/>
  <c r="K258" i="1"/>
  <c r="J258" i="1"/>
  <c r="D258" i="1"/>
  <c r="C258" i="1"/>
  <c r="A258" i="1"/>
  <c r="R257" i="1"/>
  <c r="Q257" i="1"/>
  <c r="K257" i="1"/>
  <c r="J257" i="1"/>
  <c r="R256" i="1"/>
  <c r="Q256" i="1"/>
  <c r="K256" i="1"/>
  <c r="J256" i="1"/>
  <c r="R255" i="1"/>
  <c r="Q255" i="1"/>
  <c r="K255" i="1"/>
  <c r="J255" i="1"/>
  <c r="R254" i="1"/>
  <c r="Q254" i="1"/>
  <c r="K254" i="1"/>
  <c r="J254" i="1"/>
  <c r="R253" i="1"/>
  <c r="T253" i="1" s="1"/>
  <c r="Q253" i="1"/>
  <c r="K253" i="1"/>
  <c r="J253" i="1"/>
  <c r="D253" i="1"/>
  <c r="C253" i="1"/>
  <c r="A253" i="1"/>
  <c r="R252" i="1"/>
  <c r="Q252" i="1"/>
  <c r="K252" i="1"/>
  <c r="J252" i="1"/>
  <c r="R251" i="1"/>
  <c r="Q251" i="1"/>
  <c r="K251" i="1"/>
  <c r="J251" i="1"/>
  <c r="R250" i="1"/>
  <c r="Q250" i="1"/>
  <c r="K250" i="1"/>
  <c r="J250" i="1"/>
  <c r="R249" i="1"/>
  <c r="Q249" i="1"/>
  <c r="K249" i="1"/>
  <c r="J249" i="1"/>
  <c r="R248" i="1"/>
  <c r="T248" i="1" s="1"/>
  <c r="Q248" i="1"/>
  <c r="K248" i="1"/>
  <c r="J248" i="1"/>
  <c r="D248" i="1"/>
  <c r="C248" i="1"/>
  <c r="A248" i="1"/>
  <c r="R247" i="1"/>
  <c r="Q247" i="1"/>
  <c r="K247" i="1"/>
  <c r="J247" i="1"/>
  <c r="R246" i="1"/>
  <c r="Q246" i="1"/>
  <c r="K246" i="1"/>
  <c r="J246" i="1"/>
  <c r="R245" i="1"/>
  <c r="Q245" i="1"/>
  <c r="K245" i="1"/>
  <c r="J245" i="1"/>
  <c r="R244" i="1"/>
  <c r="Q244" i="1"/>
  <c r="K244" i="1"/>
  <c r="J244" i="1"/>
  <c r="R243" i="1"/>
  <c r="T243" i="1" s="1"/>
  <c r="Q243" i="1"/>
  <c r="K243" i="1"/>
  <c r="J243" i="1"/>
  <c r="C243" i="1"/>
  <c r="A243" i="1"/>
  <c r="R242" i="1"/>
  <c r="Q242" i="1"/>
  <c r="K242" i="1"/>
  <c r="J242" i="1"/>
  <c r="R241" i="1"/>
  <c r="Q241" i="1"/>
  <c r="K241" i="1"/>
  <c r="J241" i="1"/>
  <c r="R240" i="1"/>
  <c r="Q240" i="1"/>
  <c r="K240" i="1"/>
  <c r="J240" i="1"/>
  <c r="R239" i="1"/>
  <c r="Q239" i="1"/>
  <c r="K239" i="1"/>
  <c r="J239" i="1"/>
  <c r="R238" i="1"/>
  <c r="T238" i="1" s="1"/>
  <c r="Q238" i="1"/>
  <c r="K238" i="1"/>
  <c r="J238" i="1"/>
  <c r="D238" i="1"/>
  <c r="C238" i="1"/>
  <c r="A238" i="1"/>
  <c r="R237" i="1"/>
  <c r="Q237" i="1"/>
  <c r="K237" i="1"/>
  <c r="J237" i="1"/>
  <c r="R236" i="1"/>
  <c r="Q236" i="1"/>
  <c r="K236" i="1"/>
  <c r="J236" i="1"/>
  <c r="R235" i="1"/>
  <c r="Q235" i="1"/>
  <c r="K235" i="1"/>
  <c r="J235" i="1"/>
  <c r="R234" i="1"/>
  <c r="Q234" i="1"/>
  <c r="K234" i="1"/>
  <c r="J234" i="1"/>
  <c r="R233" i="1"/>
  <c r="T233" i="1" s="1"/>
  <c r="Q233" i="1"/>
  <c r="K233" i="1"/>
  <c r="J233" i="1"/>
  <c r="D233" i="1"/>
  <c r="C233" i="1"/>
  <c r="A233" i="1"/>
  <c r="R232" i="1"/>
  <c r="Q232" i="1"/>
  <c r="K232" i="1"/>
  <c r="J232" i="1"/>
  <c r="R231" i="1"/>
  <c r="Q231" i="1"/>
  <c r="K231" i="1"/>
  <c r="J231" i="1"/>
  <c r="R230" i="1"/>
  <c r="Q230" i="1"/>
  <c r="K230" i="1"/>
  <c r="J230" i="1"/>
  <c r="R229" i="1"/>
  <c r="Q229" i="1"/>
  <c r="K229" i="1"/>
  <c r="J229" i="1"/>
  <c r="R228" i="1"/>
  <c r="T228" i="1" s="1"/>
  <c r="Q228" i="1"/>
  <c r="K228" i="1"/>
  <c r="J228" i="1"/>
  <c r="D228" i="1"/>
  <c r="C228" i="1"/>
  <c r="A228" i="1"/>
  <c r="R227" i="1"/>
  <c r="Q227" i="1"/>
  <c r="K227" i="1"/>
  <c r="J227" i="1"/>
  <c r="R226" i="1"/>
  <c r="Q226" i="1"/>
  <c r="K226" i="1"/>
  <c r="J226" i="1"/>
  <c r="R225" i="1"/>
  <c r="Q225" i="1"/>
  <c r="K225" i="1"/>
  <c r="J225" i="1"/>
  <c r="R224" i="1"/>
  <c r="Q224" i="1"/>
  <c r="K224" i="1"/>
  <c r="J224" i="1"/>
  <c r="R223" i="1"/>
  <c r="T223" i="1" s="1"/>
  <c r="Q223" i="1"/>
  <c r="K223" i="1"/>
  <c r="J223" i="1"/>
  <c r="D223" i="1"/>
  <c r="C223" i="1"/>
  <c r="A223" i="1"/>
  <c r="R222" i="1"/>
  <c r="Q222" i="1"/>
  <c r="K222" i="1"/>
  <c r="J222" i="1"/>
  <c r="R221" i="1"/>
  <c r="Q221" i="1"/>
  <c r="K221" i="1"/>
  <c r="J221" i="1"/>
  <c r="R220" i="1"/>
  <c r="Q220" i="1"/>
  <c r="K220" i="1"/>
  <c r="J220" i="1"/>
  <c r="R219" i="1"/>
  <c r="Q219" i="1"/>
  <c r="K219" i="1"/>
  <c r="J219" i="1"/>
  <c r="R218" i="1"/>
  <c r="T218" i="1" s="1"/>
  <c r="Q218" i="1"/>
  <c r="K218" i="1"/>
  <c r="J218" i="1"/>
  <c r="D218" i="1"/>
  <c r="C218" i="1"/>
  <c r="A218" i="1"/>
  <c r="R217" i="1"/>
  <c r="Q217" i="1"/>
  <c r="K217" i="1"/>
  <c r="J217" i="1"/>
  <c r="R216" i="1"/>
  <c r="Q216" i="1"/>
  <c r="K216" i="1"/>
  <c r="J216" i="1"/>
  <c r="R215" i="1"/>
  <c r="Q215" i="1"/>
  <c r="K215" i="1"/>
  <c r="J215" i="1"/>
  <c r="R214" i="1"/>
  <c r="Q214" i="1"/>
  <c r="K214" i="1"/>
  <c r="J214" i="1"/>
  <c r="R213" i="1"/>
  <c r="T213" i="1" s="1"/>
  <c r="Q213" i="1"/>
  <c r="K213" i="1"/>
  <c r="J213" i="1"/>
  <c r="C213" i="1"/>
  <c r="A213" i="1"/>
  <c r="R212" i="1"/>
  <c r="Q212" i="1"/>
  <c r="K212" i="1"/>
  <c r="J212" i="1"/>
  <c r="R211" i="1"/>
  <c r="Q211" i="1"/>
  <c r="K211" i="1"/>
  <c r="J211" i="1"/>
  <c r="R210" i="1"/>
  <c r="Q210" i="1"/>
  <c r="K210" i="1"/>
  <c r="J210" i="1"/>
  <c r="R209" i="1"/>
  <c r="Q209" i="1"/>
  <c r="K209" i="1"/>
  <c r="J209" i="1"/>
  <c r="R208" i="1"/>
  <c r="T208" i="1" s="1"/>
  <c r="Q208" i="1"/>
  <c r="K208" i="1"/>
  <c r="J208" i="1"/>
  <c r="D208" i="1"/>
  <c r="C208" i="1"/>
  <c r="A208" i="1"/>
  <c r="R207" i="1"/>
  <c r="Q207" i="1"/>
  <c r="K207" i="1"/>
  <c r="J207" i="1"/>
  <c r="R206" i="1"/>
  <c r="Q206" i="1"/>
  <c r="K206" i="1"/>
  <c r="J206" i="1"/>
  <c r="R205" i="1"/>
  <c r="Q205" i="1"/>
  <c r="K205" i="1"/>
  <c r="J205" i="1"/>
  <c r="R204" i="1"/>
  <c r="Q204" i="1"/>
  <c r="K204" i="1"/>
  <c r="J204" i="1"/>
  <c r="R203" i="1"/>
  <c r="T203" i="1" s="1"/>
  <c r="Q203" i="1"/>
  <c r="K203" i="1"/>
  <c r="J203" i="1"/>
  <c r="D203" i="1"/>
  <c r="C203" i="1"/>
  <c r="A203" i="1"/>
  <c r="R202" i="1"/>
  <c r="Q202" i="1"/>
  <c r="K202" i="1"/>
  <c r="J202" i="1"/>
  <c r="R201" i="1"/>
  <c r="Q201" i="1"/>
  <c r="K201" i="1"/>
  <c r="J201" i="1"/>
  <c r="R200" i="1"/>
  <c r="Q200" i="1"/>
  <c r="K200" i="1"/>
  <c r="J200" i="1"/>
  <c r="R199" i="1"/>
  <c r="Q199" i="1"/>
  <c r="K199" i="1"/>
  <c r="J199" i="1"/>
  <c r="R198" i="1"/>
  <c r="T198" i="1" s="1"/>
  <c r="Q198" i="1"/>
  <c r="K198" i="1"/>
  <c r="J198" i="1"/>
  <c r="D198" i="1"/>
  <c r="C198" i="1"/>
  <c r="A198" i="1"/>
  <c r="R197" i="1"/>
  <c r="Q197" i="1"/>
  <c r="K197" i="1"/>
  <c r="J197" i="1"/>
  <c r="R196" i="1"/>
  <c r="Q196" i="1"/>
  <c r="K196" i="1"/>
  <c r="J196" i="1"/>
  <c r="R195" i="1"/>
  <c r="Q195" i="1"/>
  <c r="K195" i="1"/>
  <c r="J195" i="1"/>
  <c r="R194" i="1"/>
  <c r="Q194" i="1"/>
  <c r="K194" i="1"/>
  <c r="J194" i="1"/>
  <c r="R193" i="1"/>
  <c r="T193" i="1" s="1"/>
  <c r="Q193" i="1"/>
  <c r="K193" i="1"/>
  <c r="J193" i="1"/>
  <c r="D193" i="1"/>
  <c r="C193" i="1"/>
  <c r="A193" i="1"/>
  <c r="R192" i="1"/>
  <c r="Q192" i="1"/>
  <c r="K192" i="1"/>
  <c r="J192" i="1"/>
  <c r="R191" i="1"/>
  <c r="Q191" i="1"/>
  <c r="K191" i="1"/>
  <c r="J191" i="1"/>
  <c r="R190" i="1"/>
  <c r="Q190" i="1"/>
  <c r="K190" i="1"/>
  <c r="J190" i="1"/>
  <c r="R189" i="1"/>
  <c r="Q189" i="1"/>
  <c r="K189" i="1"/>
  <c r="J189" i="1"/>
  <c r="R188" i="1"/>
  <c r="T188" i="1" s="1"/>
  <c r="Q188" i="1"/>
  <c r="K188" i="1"/>
  <c r="J188" i="1"/>
  <c r="D188" i="1"/>
  <c r="C188" i="1"/>
  <c r="A188" i="1"/>
  <c r="R187" i="1"/>
  <c r="Q187" i="1"/>
  <c r="K187" i="1"/>
  <c r="J187" i="1"/>
  <c r="R186" i="1"/>
  <c r="Q186" i="1"/>
  <c r="K186" i="1"/>
  <c r="J186" i="1"/>
  <c r="R185" i="1"/>
  <c r="Q185" i="1"/>
  <c r="K185" i="1"/>
  <c r="J185" i="1"/>
  <c r="R184" i="1"/>
  <c r="Q184" i="1"/>
  <c r="K184" i="1"/>
  <c r="J184" i="1"/>
  <c r="R183" i="1"/>
  <c r="T183" i="1" s="1"/>
  <c r="Q183" i="1"/>
  <c r="K183" i="1"/>
  <c r="J183" i="1"/>
  <c r="C183" i="1"/>
  <c r="A183" i="1"/>
  <c r="R182" i="1"/>
  <c r="Q182" i="1"/>
  <c r="K182" i="1"/>
  <c r="J182" i="1"/>
  <c r="R181" i="1"/>
  <c r="Q181" i="1"/>
  <c r="K181" i="1"/>
  <c r="J181" i="1"/>
  <c r="R180" i="1"/>
  <c r="Q180" i="1"/>
  <c r="K180" i="1"/>
  <c r="J180" i="1"/>
  <c r="R179" i="1"/>
  <c r="Q179" i="1"/>
  <c r="K179" i="1"/>
  <c r="J179" i="1"/>
  <c r="R178" i="1"/>
  <c r="T178" i="1" s="1"/>
  <c r="Q178" i="1"/>
  <c r="K178" i="1"/>
  <c r="J178" i="1"/>
  <c r="D178" i="1"/>
  <c r="C178" i="1"/>
  <c r="A178" i="1"/>
  <c r="R177" i="1"/>
  <c r="Q177" i="1"/>
  <c r="K177" i="1"/>
  <c r="J177" i="1"/>
  <c r="R176" i="1"/>
  <c r="Q176" i="1"/>
  <c r="K176" i="1"/>
  <c r="J176" i="1"/>
  <c r="R175" i="1"/>
  <c r="Q175" i="1"/>
  <c r="K175" i="1"/>
  <c r="J175" i="1"/>
  <c r="R174" i="1"/>
  <c r="Q174" i="1"/>
  <c r="K174" i="1"/>
  <c r="J174" i="1"/>
  <c r="R173" i="1"/>
  <c r="T173" i="1" s="1"/>
  <c r="Q173" i="1"/>
  <c r="K173" i="1"/>
  <c r="J173" i="1"/>
  <c r="D173" i="1"/>
  <c r="C173" i="1"/>
  <c r="A173" i="1"/>
  <c r="R172" i="1"/>
  <c r="Q172" i="1"/>
  <c r="K172" i="1"/>
  <c r="J172" i="1"/>
  <c r="R171" i="1"/>
  <c r="Q171" i="1"/>
  <c r="K171" i="1"/>
  <c r="J171" i="1"/>
  <c r="R170" i="1"/>
  <c r="Q170" i="1"/>
  <c r="K170" i="1"/>
  <c r="J170" i="1"/>
  <c r="R169" i="1"/>
  <c r="Q169" i="1"/>
  <c r="K169" i="1"/>
  <c r="J169" i="1"/>
  <c r="R168" i="1"/>
  <c r="T168" i="1" s="1"/>
  <c r="Q168" i="1"/>
  <c r="K168" i="1"/>
  <c r="J168" i="1"/>
  <c r="D168" i="1"/>
  <c r="C168" i="1"/>
  <c r="A168" i="1"/>
  <c r="R167" i="1"/>
  <c r="Q167" i="1"/>
  <c r="K167" i="1"/>
  <c r="J167" i="1"/>
  <c r="R166" i="1"/>
  <c r="Q166" i="1"/>
  <c r="K166" i="1"/>
  <c r="J166" i="1"/>
  <c r="R165" i="1"/>
  <c r="Q165" i="1"/>
  <c r="K165" i="1"/>
  <c r="J165" i="1"/>
  <c r="R164" i="1"/>
  <c r="Q164" i="1"/>
  <c r="K164" i="1"/>
  <c r="J164" i="1"/>
  <c r="R163" i="1"/>
  <c r="T163" i="1" s="1"/>
  <c r="Q163" i="1"/>
  <c r="K163" i="1"/>
  <c r="J163" i="1"/>
  <c r="D163" i="1"/>
  <c r="C163" i="1"/>
  <c r="A163" i="1"/>
  <c r="R162" i="1"/>
  <c r="Q162" i="1"/>
  <c r="K162" i="1"/>
  <c r="J162" i="1"/>
  <c r="R161" i="1"/>
  <c r="Q161" i="1"/>
  <c r="K161" i="1"/>
  <c r="J161" i="1"/>
  <c r="R160" i="1"/>
  <c r="Q160" i="1"/>
  <c r="K160" i="1"/>
  <c r="J160" i="1"/>
  <c r="R159" i="1"/>
  <c r="Q159" i="1"/>
  <c r="K159" i="1"/>
  <c r="J159" i="1"/>
  <c r="R158" i="1"/>
  <c r="T158" i="1" s="1"/>
  <c r="Q158" i="1"/>
  <c r="K158" i="1"/>
  <c r="J158" i="1"/>
  <c r="D158" i="1"/>
  <c r="C158" i="1"/>
  <c r="A158" i="1"/>
  <c r="R157" i="1"/>
  <c r="Q157" i="1"/>
  <c r="K157" i="1"/>
  <c r="J157" i="1"/>
  <c r="R156" i="1"/>
  <c r="Q156" i="1"/>
  <c r="K156" i="1"/>
  <c r="J156" i="1"/>
  <c r="R155" i="1"/>
  <c r="Q155" i="1"/>
  <c r="K155" i="1"/>
  <c r="J155" i="1"/>
  <c r="R154" i="1"/>
  <c r="Q154" i="1"/>
  <c r="K154" i="1"/>
  <c r="J154" i="1"/>
  <c r="R153" i="1"/>
  <c r="T153" i="1" s="1"/>
  <c r="Q153" i="1"/>
  <c r="K153" i="1"/>
  <c r="J153" i="1"/>
  <c r="C153" i="1"/>
  <c r="A153" i="1"/>
  <c r="R152" i="1"/>
  <c r="Q152" i="1"/>
  <c r="K152" i="1"/>
  <c r="J152" i="1"/>
  <c r="R151" i="1"/>
  <c r="Q151" i="1"/>
  <c r="K151" i="1"/>
  <c r="J151" i="1"/>
  <c r="R150" i="1"/>
  <c r="Q150" i="1"/>
  <c r="K150" i="1"/>
  <c r="J150" i="1"/>
  <c r="R149" i="1"/>
  <c r="Q149" i="1"/>
  <c r="K149" i="1"/>
  <c r="J149" i="1"/>
  <c r="R148" i="1"/>
  <c r="T148" i="1" s="1"/>
  <c r="Q148" i="1"/>
  <c r="K148" i="1"/>
  <c r="J148" i="1"/>
  <c r="D148" i="1"/>
  <c r="C148" i="1"/>
  <c r="A148" i="1"/>
  <c r="R147" i="1"/>
  <c r="Q147" i="1"/>
  <c r="K147" i="1"/>
  <c r="J147" i="1"/>
  <c r="R146" i="1"/>
  <c r="Q146" i="1"/>
  <c r="K146" i="1"/>
  <c r="J146" i="1"/>
  <c r="R145" i="1"/>
  <c r="Q145" i="1"/>
  <c r="K145" i="1"/>
  <c r="J145" i="1"/>
  <c r="R144" i="1"/>
  <c r="Q144" i="1"/>
  <c r="K144" i="1"/>
  <c r="J144" i="1"/>
  <c r="R143" i="1"/>
  <c r="T143" i="1" s="1"/>
  <c r="Q143" i="1"/>
  <c r="K143" i="1"/>
  <c r="J143" i="1"/>
  <c r="D143" i="1"/>
  <c r="C143" i="1"/>
  <c r="A143" i="1"/>
  <c r="R142" i="1"/>
  <c r="Q142" i="1"/>
  <c r="K142" i="1"/>
  <c r="J142" i="1"/>
  <c r="R141" i="1"/>
  <c r="Q141" i="1"/>
  <c r="K141" i="1"/>
  <c r="J141" i="1"/>
  <c r="R140" i="1"/>
  <c r="Q140" i="1"/>
  <c r="K140" i="1"/>
  <c r="J140" i="1"/>
  <c r="R139" i="1"/>
  <c r="Q139" i="1"/>
  <c r="K139" i="1"/>
  <c r="J139" i="1"/>
  <c r="R138" i="1"/>
  <c r="T138" i="1" s="1"/>
  <c r="Q138" i="1"/>
  <c r="K138" i="1"/>
  <c r="J138" i="1"/>
  <c r="D138" i="1"/>
  <c r="C138" i="1"/>
  <c r="A138" i="1"/>
  <c r="R137" i="1"/>
  <c r="Q137" i="1"/>
  <c r="K137" i="1"/>
  <c r="J137" i="1"/>
  <c r="R136" i="1"/>
  <c r="Q136" i="1"/>
  <c r="K136" i="1"/>
  <c r="J136" i="1"/>
  <c r="R135" i="1"/>
  <c r="Q135" i="1"/>
  <c r="K135" i="1"/>
  <c r="J135" i="1"/>
  <c r="R134" i="1"/>
  <c r="Q134" i="1"/>
  <c r="K134" i="1"/>
  <c r="J134" i="1"/>
  <c r="R133" i="1"/>
  <c r="T133" i="1" s="1"/>
  <c r="Q133" i="1"/>
  <c r="K133" i="1"/>
  <c r="J133" i="1"/>
  <c r="D133" i="1"/>
  <c r="C133" i="1"/>
  <c r="A133" i="1"/>
  <c r="R132" i="1"/>
  <c r="Q132" i="1"/>
  <c r="K132" i="1"/>
  <c r="J132" i="1"/>
  <c r="R131" i="1"/>
  <c r="Q131" i="1"/>
  <c r="K131" i="1"/>
  <c r="J131" i="1"/>
  <c r="R130" i="1"/>
  <c r="Q130" i="1"/>
  <c r="K130" i="1"/>
  <c r="J130" i="1"/>
  <c r="R129" i="1"/>
  <c r="Q129" i="1"/>
  <c r="K129" i="1"/>
  <c r="J129" i="1"/>
  <c r="R128" i="1"/>
  <c r="T128" i="1" s="1"/>
  <c r="Q128" i="1"/>
  <c r="K128" i="1"/>
  <c r="J128" i="1"/>
  <c r="D128" i="1"/>
  <c r="C128" i="1"/>
  <c r="A128" i="1"/>
  <c r="R127" i="1"/>
  <c r="Q127" i="1"/>
  <c r="K127" i="1"/>
  <c r="J127" i="1"/>
  <c r="R126" i="1"/>
  <c r="Q126" i="1"/>
  <c r="K126" i="1"/>
  <c r="J126" i="1"/>
  <c r="R125" i="1"/>
  <c r="Q125" i="1"/>
  <c r="K125" i="1"/>
  <c r="J125" i="1"/>
  <c r="R124" i="1"/>
  <c r="Q124" i="1"/>
  <c r="K124" i="1"/>
  <c r="J124" i="1"/>
  <c r="R123" i="1"/>
  <c r="T123" i="1" s="1"/>
  <c r="Q123" i="1"/>
  <c r="K123" i="1"/>
  <c r="J123" i="1"/>
  <c r="C123" i="1"/>
  <c r="A123" i="1"/>
  <c r="R122" i="1"/>
  <c r="Q122" i="1"/>
  <c r="K122" i="1"/>
  <c r="J122" i="1"/>
  <c r="R121" i="1"/>
  <c r="Q121" i="1"/>
  <c r="K121" i="1"/>
  <c r="J121" i="1"/>
  <c r="R120" i="1"/>
  <c r="Q120" i="1"/>
  <c r="K120" i="1"/>
  <c r="J120" i="1"/>
  <c r="R119" i="1"/>
  <c r="Q119" i="1"/>
  <c r="K119" i="1"/>
  <c r="J119" i="1"/>
  <c r="R118" i="1"/>
  <c r="T118" i="1" s="1"/>
  <c r="Q118" i="1"/>
  <c r="K118" i="1"/>
  <c r="J118" i="1"/>
  <c r="D118" i="1"/>
  <c r="C118" i="1"/>
  <c r="A118" i="1"/>
  <c r="R117" i="1"/>
  <c r="Q117" i="1"/>
  <c r="K117" i="1"/>
  <c r="J117" i="1"/>
  <c r="R116" i="1"/>
  <c r="Q116" i="1"/>
  <c r="K116" i="1"/>
  <c r="J116" i="1"/>
  <c r="R115" i="1"/>
  <c r="Q115" i="1"/>
  <c r="K115" i="1"/>
  <c r="J115" i="1"/>
  <c r="R114" i="1"/>
  <c r="Q114" i="1"/>
  <c r="K114" i="1"/>
  <c r="J114" i="1"/>
  <c r="R113" i="1"/>
  <c r="T113" i="1" s="1"/>
  <c r="Q113" i="1"/>
  <c r="K113" i="1"/>
  <c r="J113" i="1"/>
  <c r="D113" i="1"/>
  <c r="C113" i="1"/>
  <c r="A113" i="1"/>
  <c r="R112" i="1"/>
  <c r="Q112" i="1"/>
  <c r="K112" i="1"/>
  <c r="J112" i="1"/>
  <c r="R111" i="1"/>
  <c r="Q111" i="1"/>
  <c r="K111" i="1"/>
  <c r="J111" i="1"/>
  <c r="R110" i="1"/>
  <c r="Q110" i="1"/>
  <c r="K110" i="1"/>
  <c r="J110" i="1"/>
  <c r="R109" i="1"/>
  <c r="Q109" i="1"/>
  <c r="K109" i="1"/>
  <c r="J109" i="1"/>
  <c r="R108" i="1"/>
  <c r="T108" i="1" s="1"/>
  <c r="Q108" i="1"/>
  <c r="K108" i="1"/>
  <c r="J108" i="1"/>
  <c r="D108" i="1"/>
  <c r="C108" i="1"/>
  <c r="A108" i="1"/>
  <c r="R107" i="1"/>
  <c r="Q107" i="1"/>
  <c r="K107" i="1"/>
  <c r="J107" i="1"/>
  <c r="R106" i="1"/>
  <c r="Q106" i="1"/>
  <c r="K106" i="1"/>
  <c r="J106" i="1"/>
  <c r="R105" i="1"/>
  <c r="Q105" i="1"/>
  <c r="K105" i="1"/>
  <c r="J105" i="1"/>
  <c r="R104" i="1"/>
  <c r="Q104" i="1"/>
  <c r="K104" i="1"/>
  <c r="J104" i="1"/>
  <c r="R103" i="1"/>
  <c r="T103" i="1" s="1"/>
  <c r="Q103" i="1"/>
  <c r="K103" i="1"/>
  <c r="J103" i="1"/>
  <c r="D103" i="1"/>
  <c r="C103" i="1"/>
  <c r="A103" i="1"/>
  <c r="R102" i="1"/>
  <c r="Q102" i="1"/>
  <c r="K102" i="1"/>
  <c r="J102" i="1"/>
  <c r="R101" i="1"/>
  <c r="Q101" i="1"/>
  <c r="K101" i="1"/>
  <c r="J101" i="1"/>
  <c r="R100" i="1"/>
  <c r="Q100" i="1"/>
  <c r="K100" i="1"/>
  <c r="J100" i="1"/>
  <c r="R99" i="1"/>
  <c r="Q99" i="1"/>
  <c r="K99" i="1"/>
  <c r="J99" i="1"/>
  <c r="R98" i="1"/>
  <c r="T98" i="1" s="1"/>
  <c r="Q98" i="1"/>
  <c r="K98" i="1"/>
  <c r="J98" i="1"/>
  <c r="D98" i="1"/>
  <c r="C98" i="1"/>
  <c r="A98" i="1"/>
  <c r="R97" i="1"/>
  <c r="Q97" i="1"/>
  <c r="K97" i="1"/>
  <c r="J97" i="1"/>
  <c r="R96" i="1"/>
  <c r="Q96" i="1"/>
  <c r="K96" i="1"/>
  <c r="J96" i="1"/>
  <c r="R95" i="1"/>
  <c r="Q95" i="1"/>
  <c r="K95" i="1"/>
  <c r="J95" i="1"/>
  <c r="R94" i="1"/>
  <c r="Q94" i="1"/>
  <c r="K94" i="1"/>
  <c r="J94" i="1"/>
  <c r="R93" i="1"/>
  <c r="T93" i="1" s="1"/>
  <c r="Q93" i="1"/>
  <c r="K93" i="1"/>
  <c r="J93" i="1"/>
  <c r="C93" i="1"/>
  <c r="A93" i="1"/>
  <c r="R92" i="1"/>
  <c r="Q92" i="1"/>
  <c r="K92" i="1"/>
  <c r="J92" i="1"/>
  <c r="R91" i="1"/>
  <c r="Q91" i="1"/>
  <c r="K91" i="1"/>
  <c r="J91" i="1"/>
  <c r="R90" i="1"/>
  <c r="Q90" i="1"/>
  <c r="K90" i="1"/>
  <c r="J90" i="1"/>
  <c r="R89" i="1"/>
  <c r="Q89" i="1"/>
  <c r="K89" i="1"/>
  <c r="J89" i="1"/>
  <c r="R88" i="1"/>
  <c r="T88" i="1" s="1"/>
  <c r="Q88" i="1"/>
  <c r="K88" i="1"/>
  <c r="J88" i="1"/>
  <c r="D88" i="1"/>
  <c r="C88" i="1"/>
  <c r="A88" i="1"/>
  <c r="R87" i="1"/>
  <c r="Q87" i="1"/>
  <c r="K87" i="1"/>
  <c r="J87" i="1"/>
  <c r="R86" i="1"/>
  <c r="Q86" i="1"/>
  <c r="K86" i="1"/>
  <c r="J86" i="1"/>
  <c r="R85" i="1"/>
  <c r="Q85" i="1"/>
  <c r="K85" i="1"/>
  <c r="J85" i="1"/>
  <c r="R84" i="1"/>
  <c r="Q84" i="1"/>
  <c r="K84" i="1"/>
  <c r="J84" i="1"/>
  <c r="R83" i="1"/>
  <c r="Q83" i="1"/>
  <c r="K83" i="1"/>
  <c r="J83" i="1"/>
  <c r="D83" i="1"/>
  <c r="C83" i="1"/>
  <c r="A83" i="1"/>
  <c r="R82" i="1"/>
  <c r="Q82" i="1"/>
  <c r="K82" i="1"/>
  <c r="J82" i="1"/>
  <c r="R81" i="1"/>
  <c r="Q81" i="1"/>
  <c r="K81" i="1"/>
  <c r="J81" i="1"/>
  <c r="R80" i="1"/>
  <c r="Q80" i="1"/>
  <c r="K80" i="1"/>
  <c r="J80" i="1"/>
  <c r="R79" i="1"/>
  <c r="Q79" i="1"/>
  <c r="K79" i="1"/>
  <c r="J79" i="1"/>
  <c r="R78" i="1"/>
  <c r="T78" i="1" s="1"/>
  <c r="Q78" i="1"/>
  <c r="K78" i="1"/>
  <c r="J78" i="1"/>
  <c r="D78" i="1"/>
  <c r="C78" i="1"/>
  <c r="A78" i="1"/>
  <c r="R77" i="1"/>
  <c r="Q77" i="1"/>
  <c r="K77" i="1"/>
  <c r="J77" i="1"/>
  <c r="R76" i="1"/>
  <c r="Q76" i="1"/>
  <c r="K76" i="1"/>
  <c r="J76" i="1"/>
  <c r="R75" i="1"/>
  <c r="Q75" i="1"/>
  <c r="K75" i="1"/>
  <c r="J75" i="1"/>
  <c r="R74" i="1"/>
  <c r="Q74" i="1"/>
  <c r="K74" i="1"/>
  <c r="J74" i="1"/>
  <c r="R73" i="1"/>
  <c r="T73" i="1" s="1"/>
  <c r="Q73" i="1"/>
  <c r="K73" i="1"/>
  <c r="J73" i="1"/>
  <c r="D73" i="1"/>
  <c r="C73" i="1"/>
  <c r="A73" i="1"/>
  <c r="R72" i="1"/>
  <c r="Q72" i="1"/>
  <c r="K72" i="1"/>
  <c r="J72" i="1"/>
  <c r="R71" i="1"/>
  <c r="Q71" i="1"/>
  <c r="K71" i="1"/>
  <c r="J71" i="1"/>
  <c r="R70" i="1"/>
  <c r="Q70" i="1"/>
  <c r="K70" i="1"/>
  <c r="J70" i="1"/>
  <c r="R69" i="1"/>
  <c r="Q69" i="1"/>
  <c r="K69" i="1"/>
  <c r="J69" i="1"/>
  <c r="R68" i="1"/>
  <c r="T68" i="1" s="1"/>
  <c r="Q68" i="1"/>
  <c r="K68" i="1"/>
  <c r="J68" i="1"/>
  <c r="D68" i="1"/>
  <c r="C68" i="1"/>
  <c r="A68" i="1"/>
  <c r="R67" i="1"/>
  <c r="Q67" i="1"/>
  <c r="K67" i="1"/>
  <c r="J67" i="1"/>
  <c r="R66" i="1"/>
  <c r="Q66" i="1"/>
  <c r="K66" i="1"/>
  <c r="J66" i="1"/>
  <c r="R65" i="1"/>
  <c r="Q65" i="1"/>
  <c r="K65" i="1"/>
  <c r="J65" i="1"/>
  <c r="R64" i="1"/>
  <c r="Q64" i="1"/>
  <c r="K64" i="1"/>
  <c r="J64" i="1"/>
  <c r="R63" i="1"/>
  <c r="T63" i="1" s="1"/>
  <c r="Q63" i="1"/>
  <c r="K63" i="1"/>
  <c r="J63" i="1"/>
  <c r="C63" i="1"/>
  <c r="A63" i="1"/>
  <c r="R62" i="1"/>
  <c r="Q62" i="1"/>
  <c r="K62" i="1"/>
  <c r="J62" i="1"/>
  <c r="R61" i="1"/>
  <c r="Q61" i="1"/>
  <c r="K61" i="1"/>
  <c r="J61" i="1"/>
  <c r="R60" i="1"/>
  <c r="Q60" i="1"/>
  <c r="K60" i="1"/>
  <c r="J60" i="1"/>
  <c r="R59" i="1"/>
  <c r="Q59" i="1"/>
  <c r="K59" i="1"/>
  <c r="J59" i="1"/>
  <c r="R58" i="1"/>
  <c r="T58" i="1" s="1"/>
  <c r="Q58" i="1"/>
  <c r="K58" i="1"/>
  <c r="J58" i="1"/>
  <c r="D58" i="1"/>
  <c r="C58" i="1"/>
  <c r="A58" i="1"/>
  <c r="R57" i="1"/>
  <c r="Q57" i="1"/>
  <c r="K57" i="1"/>
  <c r="J57" i="1"/>
  <c r="R56" i="1"/>
  <c r="Q56" i="1"/>
  <c r="K56" i="1"/>
  <c r="J56" i="1"/>
  <c r="R55" i="1"/>
  <c r="Q55" i="1"/>
  <c r="K55" i="1"/>
  <c r="J55" i="1"/>
  <c r="R54" i="1"/>
  <c r="Q54" i="1"/>
  <c r="K54" i="1"/>
  <c r="J54" i="1"/>
  <c r="R53" i="1"/>
  <c r="T53" i="1" s="1"/>
  <c r="Q53" i="1"/>
  <c r="K53" i="1"/>
  <c r="J53" i="1"/>
  <c r="D53" i="1"/>
  <c r="C53" i="1"/>
  <c r="A53" i="1"/>
  <c r="R52" i="1"/>
  <c r="Q52" i="1"/>
  <c r="K52" i="1"/>
  <c r="J52" i="1"/>
  <c r="R51" i="1"/>
  <c r="Q51" i="1"/>
  <c r="K51" i="1"/>
  <c r="J51" i="1"/>
  <c r="R50" i="1"/>
  <c r="Q50" i="1"/>
  <c r="K50" i="1"/>
  <c r="J50" i="1"/>
  <c r="R49" i="1"/>
  <c r="Q49" i="1"/>
  <c r="K49" i="1"/>
  <c r="J49" i="1"/>
  <c r="R48" i="1"/>
  <c r="T48" i="1" s="1"/>
  <c r="Q48" i="1"/>
  <c r="K48" i="1"/>
  <c r="J48" i="1"/>
  <c r="D48" i="1"/>
  <c r="C48" i="1"/>
  <c r="A48" i="1"/>
  <c r="R47" i="1"/>
  <c r="Q47" i="1"/>
  <c r="K47" i="1"/>
  <c r="J47" i="1"/>
  <c r="R46" i="1"/>
  <c r="Q46" i="1"/>
  <c r="K46" i="1"/>
  <c r="J46" i="1"/>
  <c r="R45" i="1"/>
  <c r="Q45" i="1"/>
  <c r="K45" i="1"/>
  <c r="J45" i="1"/>
  <c r="R44" i="1"/>
  <c r="Q44" i="1"/>
  <c r="K44" i="1"/>
  <c r="J44" i="1"/>
  <c r="R43" i="1"/>
  <c r="T43" i="1" s="1"/>
  <c r="Q43" i="1"/>
  <c r="K43" i="1"/>
  <c r="J43" i="1"/>
  <c r="D43" i="1"/>
  <c r="C43" i="1"/>
  <c r="A43" i="1"/>
  <c r="R42" i="1"/>
  <c r="Q42" i="1"/>
  <c r="K42" i="1"/>
  <c r="J42" i="1"/>
  <c r="R41" i="1"/>
  <c r="Q41" i="1"/>
  <c r="K41" i="1"/>
  <c r="J41" i="1"/>
  <c r="R40" i="1"/>
  <c r="Q40" i="1"/>
  <c r="K40" i="1"/>
  <c r="J40" i="1"/>
  <c r="R39" i="1"/>
  <c r="Q39" i="1"/>
  <c r="K39" i="1"/>
  <c r="J39" i="1"/>
  <c r="R38" i="1"/>
  <c r="T38" i="1" s="1"/>
  <c r="Q38" i="1"/>
  <c r="K38" i="1"/>
  <c r="J38" i="1"/>
  <c r="D38" i="1"/>
  <c r="C38" i="1"/>
  <c r="A38" i="1"/>
  <c r="R37" i="1"/>
  <c r="Q37" i="1"/>
  <c r="K37" i="1"/>
  <c r="J37" i="1"/>
  <c r="R36" i="1"/>
  <c r="Q36" i="1"/>
  <c r="K36" i="1"/>
  <c r="J36" i="1"/>
  <c r="R35" i="1"/>
  <c r="Q35" i="1"/>
  <c r="K35" i="1"/>
  <c r="J35" i="1"/>
  <c r="R34" i="1"/>
  <c r="Q34" i="1"/>
  <c r="K34" i="1"/>
  <c r="J34" i="1"/>
  <c r="R33" i="1"/>
  <c r="T33" i="1" s="1"/>
  <c r="Q33" i="1"/>
  <c r="K33" i="1"/>
  <c r="J33" i="1"/>
  <c r="C33" i="1"/>
  <c r="A33" i="1"/>
  <c r="R32" i="1"/>
  <c r="Q32" i="1"/>
  <c r="K32" i="1"/>
  <c r="J32" i="1"/>
  <c r="R31" i="1"/>
  <c r="Q31" i="1"/>
  <c r="K31" i="1"/>
  <c r="J31" i="1"/>
  <c r="R30" i="1"/>
  <c r="Q30" i="1"/>
  <c r="K30" i="1"/>
  <c r="J30" i="1"/>
  <c r="R29" i="1"/>
  <c r="Q29" i="1"/>
  <c r="K29" i="1"/>
  <c r="J29" i="1"/>
  <c r="R28" i="1"/>
  <c r="T28" i="1" s="1"/>
  <c r="Q28" i="1"/>
  <c r="K28" i="1"/>
  <c r="J28" i="1"/>
  <c r="D28" i="1"/>
  <c r="C28" i="1"/>
  <c r="A28" i="1"/>
  <c r="R27" i="1"/>
  <c r="Q27" i="1"/>
  <c r="K27" i="1"/>
  <c r="J27" i="1"/>
  <c r="R26" i="1"/>
  <c r="Q26" i="1"/>
  <c r="K26" i="1"/>
  <c r="J26" i="1"/>
  <c r="R25" i="1"/>
  <c r="Q25" i="1"/>
  <c r="K25" i="1"/>
  <c r="J25" i="1"/>
  <c r="R24" i="1"/>
  <c r="Q24" i="1"/>
  <c r="K24" i="1"/>
  <c r="J24" i="1"/>
  <c r="R23" i="1"/>
  <c r="T23" i="1" s="1"/>
  <c r="Q23" i="1"/>
  <c r="K23" i="1"/>
  <c r="J23" i="1"/>
  <c r="D23" i="1"/>
  <c r="C23" i="1"/>
  <c r="A23" i="1"/>
  <c r="R22" i="1"/>
  <c r="Q22" i="1"/>
  <c r="K22" i="1"/>
  <c r="J22" i="1"/>
  <c r="R21" i="1"/>
  <c r="Q21" i="1"/>
  <c r="K21" i="1"/>
  <c r="J21" i="1"/>
  <c r="R20" i="1"/>
  <c r="Q20" i="1"/>
  <c r="K20" i="1"/>
  <c r="J20" i="1"/>
  <c r="R19" i="1"/>
  <c r="Q19" i="1"/>
  <c r="K19" i="1"/>
  <c r="J19" i="1"/>
  <c r="R18" i="1"/>
  <c r="Q18" i="1"/>
  <c r="K18" i="1"/>
  <c r="J18" i="1"/>
  <c r="D18" i="1"/>
  <c r="C18" i="1"/>
  <c r="A18" i="1"/>
  <c r="R17" i="1"/>
  <c r="Q17" i="1"/>
  <c r="K17" i="1"/>
  <c r="J17" i="1"/>
  <c r="R16" i="1"/>
  <c r="Q16" i="1"/>
  <c r="K16" i="1"/>
  <c r="J16" i="1"/>
  <c r="R15" i="1"/>
  <c r="Q15" i="1"/>
  <c r="K15" i="1"/>
  <c r="J15" i="1"/>
  <c r="R14" i="1"/>
  <c r="Q14" i="1"/>
  <c r="K14" i="1"/>
  <c r="J14" i="1"/>
  <c r="R13" i="1"/>
  <c r="T13" i="1" s="1"/>
  <c r="Q13" i="1"/>
  <c r="K13" i="1"/>
  <c r="J13" i="1"/>
  <c r="D13" i="1"/>
  <c r="C13" i="1"/>
  <c r="A13" i="1"/>
  <c r="R12" i="1"/>
  <c r="Q12" i="1"/>
  <c r="K12" i="1"/>
  <c r="J12" i="1"/>
  <c r="R11" i="1"/>
  <c r="Q11" i="1"/>
  <c r="K11" i="1"/>
  <c r="J11" i="1"/>
  <c r="R10" i="1"/>
  <c r="Q10" i="1"/>
  <c r="K10" i="1"/>
  <c r="J10" i="1"/>
  <c r="R9" i="1"/>
  <c r="Q9" i="1"/>
  <c r="K9" i="1"/>
  <c r="J9" i="1"/>
  <c r="R8" i="1"/>
  <c r="T8" i="1" s="1"/>
  <c r="Q8" i="1"/>
  <c r="K8" i="1"/>
  <c r="J8" i="1"/>
  <c r="D8" i="1"/>
  <c r="C8" i="1"/>
  <c r="A8" i="1"/>
  <c r="R7" i="1"/>
  <c r="Q7" i="1"/>
  <c r="K7" i="1"/>
  <c r="J7" i="1"/>
  <c r="R6" i="1"/>
  <c r="Q6" i="1"/>
  <c r="K6" i="1"/>
  <c r="J6" i="1"/>
  <c r="R5" i="1"/>
  <c r="Q5" i="1"/>
  <c r="K5" i="1"/>
  <c r="J5" i="1"/>
  <c r="R4" i="1"/>
  <c r="Q4" i="1"/>
  <c r="K4" i="1"/>
  <c r="J4" i="1"/>
  <c r="R3" i="1"/>
  <c r="T3" i="1" s="1"/>
  <c r="Q3" i="1"/>
  <c r="K3" i="1"/>
  <c r="J3" i="1"/>
  <c r="D3" i="1"/>
  <c r="C3" i="1"/>
  <c r="A3" i="1"/>
  <c r="W1" i="1"/>
  <c r="AG453" i="5"/>
  <c r="S453" i="5"/>
  <c r="AG452" i="5"/>
  <c r="S452" i="5"/>
  <c r="R452" i="5"/>
  <c r="AG451" i="5"/>
  <c r="S451" i="5"/>
  <c r="AG450" i="5"/>
  <c r="S450" i="5"/>
  <c r="AH449" i="5"/>
  <c r="AG449" i="5"/>
  <c r="S449" i="5"/>
  <c r="Q449" i="5"/>
  <c r="AG448" i="5"/>
  <c r="S448" i="5"/>
  <c r="AG447" i="5"/>
  <c r="S447" i="5"/>
  <c r="R447" i="5"/>
  <c r="AG446" i="5"/>
  <c r="S446" i="5"/>
  <c r="AG445" i="5"/>
  <c r="S445" i="5"/>
  <c r="AH444" i="5"/>
  <c r="AG444" i="5"/>
  <c r="S444" i="5"/>
  <c r="Q444" i="5"/>
  <c r="AG443" i="5"/>
  <c r="S443" i="5"/>
  <c r="AG442" i="5"/>
  <c r="S442" i="5"/>
  <c r="R442" i="5"/>
  <c r="AG441" i="5"/>
  <c r="S441" i="5"/>
  <c r="AG440" i="5"/>
  <c r="S440" i="5"/>
  <c r="AH439" i="5"/>
  <c r="AG439" i="5"/>
  <c r="S439" i="5"/>
  <c r="Q439" i="5"/>
  <c r="AG438" i="5"/>
  <c r="S438" i="5"/>
  <c r="AG437" i="5"/>
  <c r="S437" i="5"/>
  <c r="R437" i="5"/>
  <c r="AG436" i="5"/>
  <c r="S436" i="5"/>
  <c r="AG435" i="5"/>
  <c r="S435" i="5"/>
  <c r="AH434" i="5"/>
  <c r="AG434" i="5"/>
  <c r="S434" i="5"/>
  <c r="Q434" i="5"/>
  <c r="AG433" i="5"/>
  <c r="S433" i="5"/>
  <c r="AG432" i="5"/>
  <c r="S432" i="5"/>
  <c r="R432" i="5"/>
  <c r="AG431" i="5"/>
  <c r="S431" i="5"/>
  <c r="AG430" i="5"/>
  <c r="S430" i="5"/>
  <c r="AH429" i="5"/>
  <c r="AG429" i="5"/>
  <c r="S429" i="5"/>
  <c r="Q429" i="5"/>
  <c r="AG428" i="5"/>
  <c r="S428" i="5"/>
  <c r="AG427" i="5"/>
  <c r="S427" i="5"/>
  <c r="R427" i="5"/>
  <c r="AG426" i="5"/>
  <c r="S426" i="5"/>
  <c r="AG425" i="5"/>
  <c r="S425" i="5"/>
  <c r="AH424" i="5"/>
  <c r="AG424" i="5"/>
  <c r="S424" i="5"/>
  <c r="Q424" i="5"/>
  <c r="AG423" i="5"/>
  <c r="S423" i="5"/>
  <c r="AG422" i="5"/>
  <c r="S422" i="5"/>
  <c r="R422" i="5"/>
  <c r="AG421" i="5"/>
  <c r="S421" i="5"/>
  <c r="AG420" i="5"/>
  <c r="S420" i="5"/>
  <c r="AH419" i="5"/>
  <c r="AG419" i="5"/>
  <c r="S419" i="5"/>
  <c r="Q419" i="5"/>
  <c r="AG418" i="5"/>
  <c r="S418" i="5"/>
  <c r="AG417" i="5"/>
  <c r="S417" i="5"/>
  <c r="R417" i="5"/>
  <c r="AG416" i="5"/>
  <c r="S416" i="5"/>
  <c r="AG415" i="5"/>
  <c r="S415" i="5"/>
  <c r="AH414" i="5"/>
  <c r="AG414" i="5"/>
  <c r="S414" i="5"/>
  <c r="Q414" i="5"/>
  <c r="AG413" i="5"/>
  <c r="S413" i="5"/>
  <c r="AG412" i="5"/>
  <c r="S412" i="5"/>
  <c r="R412" i="5"/>
  <c r="AG411" i="5"/>
  <c r="S411" i="5"/>
  <c r="AG410" i="5"/>
  <c r="S410" i="5"/>
  <c r="AH409" i="5"/>
  <c r="AG409" i="5"/>
  <c r="S409" i="5"/>
  <c r="Q409" i="5"/>
  <c r="AG408" i="5"/>
  <c r="S408" i="5"/>
  <c r="AG407" i="5"/>
  <c r="S407" i="5"/>
  <c r="R407" i="5"/>
  <c r="AG406" i="5"/>
  <c r="S406" i="5"/>
  <c r="AG405" i="5"/>
  <c r="S405" i="5"/>
  <c r="AH404" i="5"/>
  <c r="AG404" i="5"/>
  <c r="S404" i="5"/>
  <c r="Q404" i="5"/>
  <c r="AG403" i="5"/>
  <c r="S403" i="5"/>
  <c r="AG402" i="5"/>
  <c r="S402" i="5"/>
  <c r="R402" i="5"/>
  <c r="AG401" i="5"/>
  <c r="S401" i="5"/>
  <c r="AG400" i="5"/>
  <c r="S400" i="5"/>
  <c r="AH399" i="5"/>
  <c r="AG399" i="5"/>
  <c r="S399" i="5"/>
  <c r="Q399" i="5"/>
  <c r="AG398" i="5"/>
  <c r="S398" i="5"/>
  <c r="AG397" i="5"/>
  <c r="S397" i="5"/>
  <c r="R397" i="5"/>
  <c r="AG396" i="5"/>
  <c r="S396" i="5"/>
  <c r="AG395" i="5"/>
  <c r="S395" i="5"/>
  <c r="AH394" i="5"/>
  <c r="AG394" i="5"/>
  <c r="S394" i="5"/>
  <c r="Q394" i="5"/>
  <c r="AG393" i="5"/>
  <c r="S393" i="5"/>
  <c r="AG392" i="5"/>
  <c r="S392" i="5"/>
  <c r="R392" i="5"/>
  <c r="AG391" i="5"/>
  <c r="S391" i="5"/>
  <c r="AG390" i="5"/>
  <c r="S390" i="5"/>
  <c r="AH389" i="5"/>
  <c r="AG389" i="5"/>
  <c r="S389" i="5"/>
  <c r="Q389" i="5"/>
  <c r="AG388" i="5"/>
  <c r="S388" i="5"/>
  <c r="AG387" i="5"/>
  <c r="S387" i="5"/>
  <c r="R387" i="5"/>
  <c r="AG386" i="5"/>
  <c r="S386" i="5"/>
  <c r="AG385" i="5"/>
  <c r="S385" i="5"/>
  <c r="AH384" i="5"/>
  <c r="AG384" i="5"/>
  <c r="S384" i="5"/>
  <c r="Q384" i="5"/>
  <c r="AG383" i="5"/>
  <c r="S383" i="5"/>
  <c r="AG382" i="5"/>
  <c r="S382" i="5"/>
  <c r="R382" i="5"/>
  <c r="AG381" i="5"/>
  <c r="S381" i="5"/>
  <c r="AG380" i="5"/>
  <c r="S380" i="5"/>
  <c r="AH379" i="5"/>
  <c r="AG379" i="5"/>
  <c r="S379" i="5"/>
  <c r="Q379" i="5"/>
  <c r="AG378" i="5"/>
  <c r="S378" i="5"/>
  <c r="AG377" i="5"/>
  <c r="S377" i="5"/>
  <c r="R377" i="5"/>
  <c r="AG376" i="5"/>
  <c r="S376" i="5"/>
  <c r="AG375" i="5"/>
  <c r="S375" i="5"/>
  <c r="AH374" i="5"/>
  <c r="AG374" i="5"/>
  <c r="S374" i="5"/>
  <c r="Q374" i="5"/>
  <c r="AG373" i="5"/>
  <c r="S373" i="5"/>
  <c r="AG372" i="5"/>
  <c r="S372" i="5"/>
  <c r="R372" i="5"/>
  <c r="AG371" i="5"/>
  <c r="S371" i="5"/>
  <c r="AG370" i="5"/>
  <c r="S370" i="5"/>
  <c r="AH369" i="5"/>
  <c r="AG369" i="5"/>
  <c r="S369" i="5"/>
  <c r="Q369" i="5"/>
  <c r="AG368" i="5"/>
  <c r="S368" i="5"/>
  <c r="AG367" i="5"/>
  <c r="S367" i="5"/>
  <c r="R367" i="5"/>
  <c r="AG366" i="5"/>
  <c r="S366" i="5"/>
  <c r="AG365" i="5"/>
  <c r="S365" i="5"/>
  <c r="AH364" i="5"/>
  <c r="AG364" i="5"/>
  <c r="S364" i="5"/>
  <c r="Q364" i="5"/>
  <c r="AG363" i="5"/>
  <c r="S363" i="5"/>
  <c r="AG362" i="5"/>
  <c r="S362" i="5"/>
  <c r="AH359" i="5"/>
  <c r="AI359" i="5" s="1"/>
  <c r="R362" i="5" s="1"/>
  <c r="AG361" i="5"/>
  <c r="S361" i="5"/>
  <c r="AG360" i="5"/>
  <c r="S360" i="5"/>
  <c r="AG359" i="5"/>
  <c r="S359" i="5"/>
  <c r="Q359" i="5"/>
  <c r="AG358" i="5"/>
  <c r="S358" i="5"/>
  <c r="AG357" i="5"/>
  <c r="S357" i="5"/>
  <c r="AH354" i="5"/>
  <c r="AG356" i="5"/>
  <c r="S356" i="5"/>
  <c r="AG355" i="5"/>
  <c r="S355" i="5"/>
  <c r="AG354" i="5"/>
  <c r="S354" i="5"/>
  <c r="Q354" i="5"/>
  <c r="AG353" i="5"/>
  <c r="S353" i="5"/>
  <c r="AG352" i="5"/>
  <c r="S352" i="5"/>
  <c r="AH349" i="5"/>
  <c r="AI349" i="5" s="1"/>
  <c r="R352" i="5" s="1"/>
  <c r="AG351" i="5"/>
  <c r="S351" i="5"/>
  <c r="AG350" i="5"/>
  <c r="S350" i="5"/>
  <c r="AG349" i="5"/>
  <c r="S349" i="5"/>
  <c r="Q349" i="5"/>
  <c r="AG348" i="5"/>
  <c r="S348" i="5"/>
  <c r="AG347" i="5"/>
  <c r="S347" i="5"/>
  <c r="AH344" i="5"/>
  <c r="AI344" i="5" s="1"/>
  <c r="R347" i="5" s="1"/>
  <c r="AG346" i="5"/>
  <c r="S346" i="5"/>
  <c r="AG345" i="5"/>
  <c r="S345" i="5"/>
  <c r="AG344" i="5"/>
  <c r="S344" i="5"/>
  <c r="Q344" i="5"/>
  <c r="AG343" i="5"/>
  <c r="S343" i="5"/>
  <c r="AG342" i="5"/>
  <c r="S342" i="5"/>
  <c r="AH339" i="5"/>
  <c r="AG341" i="5"/>
  <c r="S341" i="5"/>
  <c r="AG340" i="5"/>
  <c r="S340" i="5"/>
  <c r="AG339" i="5"/>
  <c r="S339" i="5"/>
  <c r="Q339" i="5"/>
  <c r="AG338" i="5"/>
  <c r="S338" i="5"/>
  <c r="AG337" i="5"/>
  <c r="S337" i="5"/>
  <c r="AH334" i="5"/>
  <c r="AI334" i="5" s="1"/>
  <c r="R337" i="5" s="1"/>
  <c r="AG336" i="5"/>
  <c r="S336" i="5"/>
  <c r="AG335" i="5"/>
  <c r="S335" i="5"/>
  <c r="AG334" i="5"/>
  <c r="S334" i="5"/>
  <c r="Q334" i="5"/>
  <c r="AG333" i="5"/>
  <c r="S333" i="5"/>
  <c r="AG332" i="5"/>
  <c r="S332" i="5"/>
  <c r="AH329" i="5"/>
  <c r="AI329" i="5" s="1"/>
  <c r="R332" i="5" s="1"/>
  <c r="AG331" i="5"/>
  <c r="S331" i="5"/>
  <c r="AG330" i="5"/>
  <c r="S330" i="5"/>
  <c r="AG329" i="5"/>
  <c r="S329" i="5"/>
  <c r="Q329" i="5"/>
  <c r="AG328" i="5"/>
  <c r="S328" i="5"/>
  <c r="AG327" i="5"/>
  <c r="S327" i="5"/>
  <c r="AH324" i="5"/>
  <c r="AI324" i="5" s="1"/>
  <c r="R327" i="5" s="1"/>
  <c r="AG326" i="5"/>
  <c r="S326" i="5"/>
  <c r="AG325" i="5"/>
  <c r="S325" i="5"/>
  <c r="AG324" i="5"/>
  <c r="S324" i="5"/>
  <c r="Q324" i="5"/>
  <c r="AG323" i="5"/>
  <c r="S323" i="5"/>
  <c r="AG322" i="5"/>
  <c r="S322" i="5"/>
  <c r="AH319" i="5"/>
  <c r="AI319" i="5" s="1"/>
  <c r="R322" i="5" s="1"/>
  <c r="AG321" i="5"/>
  <c r="S321" i="5"/>
  <c r="AG320" i="5"/>
  <c r="S320" i="5"/>
  <c r="AG319" i="5"/>
  <c r="T319" i="5" s="1"/>
  <c r="S319" i="5"/>
  <c r="Q319" i="5"/>
  <c r="AG318" i="5"/>
  <c r="S318" i="5"/>
  <c r="AG317" i="5"/>
  <c r="S317" i="5"/>
  <c r="AH314" i="5"/>
  <c r="AI314" i="5" s="1"/>
  <c r="R317" i="5" s="1"/>
  <c r="AG316" i="5"/>
  <c r="S316" i="5"/>
  <c r="AG315" i="5"/>
  <c r="S315" i="5"/>
  <c r="AG314" i="5"/>
  <c r="T314" i="5" s="1"/>
  <c r="S314" i="5"/>
  <c r="Q314" i="5"/>
  <c r="AG313" i="5"/>
  <c r="S313" i="5"/>
  <c r="AG312" i="5"/>
  <c r="S312" i="5"/>
  <c r="AH309" i="5"/>
  <c r="AI309" i="5"/>
  <c r="R312" i="5" s="1"/>
  <c r="AG311" i="5"/>
  <c r="S311" i="5"/>
  <c r="AG310" i="5"/>
  <c r="S310" i="5"/>
  <c r="AG309" i="5"/>
  <c r="S309" i="5"/>
  <c r="Q309" i="5"/>
  <c r="AG308" i="5"/>
  <c r="S308" i="5"/>
  <c r="AG307" i="5"/>
  <c r="S307" i="5"/>
  <c r="AH304" i="5"/>
  <c r="AI304" i="5" s="1"/>
  <c r="R307" i="5" s="1"/>
  <c r="AG306" i="5"/>
  <c r="S306" i="5"/>
  <c r="AG305" i="5"/>
  <c r="S305" i="5"/>
  <c r="AG304" i="5"/>
  <c r="S304" i="5"/>
  <c r="Q304" i="5"/>
  <c r="AG303" i="5"/>
  <c r="S303" i="5"/>
  <c r="AG302" i="5"/>
  <c r="S302" i="5"/>
  <c r="AH299" i="5"/>
  <c r="AI299" i="5" s="1"/>
  <c r="R302" i="5" s="1"/>
  <c r="AG301" i="5"/>
  <c r="S301" i="5"/>
  <c r="AG300" i="5"/>
  <c r="S300" i="5"/>
  <c r="AG299" i="5"/>
  <c r="S299" i="5"/>
  <c r="Q299" i="5"/>
  <c r="AG298" i="5"/>
  <c r="S298" i="5"/>
  <c r="AG297" i="5"/>
  <c r="S297" i="5"/>
  <c r="AH294" i="5"/>
  <c r="AI294" i="5" s="1"/>
  <c r="R297" i="5" s="1"/>
  <c r="AG296" i="5"/>
  <c r="S296" i="5"/>
  <c r="AG295" i="5"/>
  <c r="S295" i="5"/>
  <c r="AG294" i="5"/>
  <c r="S294" i="5"/>
  <c r="Q294" i="5"/>
  <c r="AG293" i="5"/>
  <c r="S293" i="5"/>
  <c r="AG292" i="5"/>
  <c r="S292" i="5"/>
  <c r="AH289" i="5"/>
  <c r="AI289" i="5" s="1"/>
  <c r="R292" i="5" s="1"/>
  <c r="AG291" i="5"/>
  <c r="S291" i="5"/>
  <c r="AG290" i="5"/>
  <c r="S290" i="5"/>
  <c r="AG289" i="5"/>
  <c r="S289" i="5"/>
  <c r="Q289" i="5"/>
  <c r="AG288" i="5"/>
  <c r="S288" i="5"/>
  <c r="AG287" i="5"/>
  <c r="S287" i="5"/>
  <c r="AH284" i="5"/>
  <c r="AI284" i="5" s="1"/>
  <c r="R287" i="5" s="1"/>
  <c r="AG286" i="5"/>
  <c r="S286" i="5"/>
  <c r="AG285" i="5"/>
  <c r="S285" i="5"/>
  <c r="AG284" i="5"/>
  <c r="S284" i="5"/>
  <c r="Q284" i="5"/>
  <c r="AG283" i="5"/>
  <c r="S283" i="5"/>
  <c r="AG282" i="5"/>
  <c r="S282" i="5"/>
  <c r="AH279" i="5"/>
  <c r="AI279" i="5" s="1"/>
  <c r="R282" i="5" s="1"/>
  <c r="AG281" i="5"/>
  <c r="S281" i="5"/>
  <c r="AG280" i="5"/>
  <c r="S280" i="5"/>
  <c r="AG279" i="5"/>
  <c r="S279" i="5"/>
  <c r="Q279" i="5"/>
  <c r="AG278" i="5"/>
  <c r="S278" i="5"/>
  <c r="AG277" i="5"/>
  <c r="S277" i="5"/>
  <c r="AH274" i="5"/>
  <c r="AI274" i="5" s="1"/>
  <c r="R277" i="5" s="1"/>
  <c r="AG276" i="5"/>
  <c r="S276" i="5"/>
  <c r="AG275" i="5"/>
  <c r="S275" i="5"/>
  <c r="AG274" i="5"/>
  <c r="S274" i="5"/>
  <c r="Q274" i="5"/>
  <c r="AG273" i="5"/>
  <c r="S273" i="5"/>
  <c r="AG272" i="5"/>
  <c r="S272" i="5"/>
  <c r="AH269" i="5"/>
  <c r="AI269" i="5" s="1"/>
  <c r="R272" i="5" s="1"/>
  <c r="AG271" i="5"/>
  <c r="S271" i="5"/>
  <c r="AG270" i="5"/>
  <c r="S270" i="5"/>
  <c r="AG269" i="5"/>
  <c r="S269" i="5"/>
  <c r="Q269" i="5"/>
  <c r="AG268" i="5"/>
  <c r="S268" i="5"/>
  <c r="AG267" i="5"/>
  <c r="S267" i="5"/>
  <c r="AH264" i="5"/>
  <c r="AI264" i="5" s="1"/>
  <c r="R267" i="5" s="1"/>
  <c r="S264" i="5"/>
  <c r="S265" i="5"/>
  <c r="S266" i="5"/>
  <c r="AG264" i="5"/>
  <c r="AG266" i="5"/>
  <c r="AG265" i="5"/>
  <c r="Q264" i="5"/>
  <c r="AG263" i="5"/>
  <c r="S263" i="5"/>
  <c r="AG262" i="5"/>
  <c r="S262" i="5"/>
  <c r="AH259" i="5"/>
  <c r="AI259" i="5" s="1"/>
  <c r="R262" i="5" s="1"/>
  <c r="S259" i="5"/>
  <c r="S260" i="5"/>
  <c r="S261" i="5"/>
  <c r="AG259" i="5"/>
  <c r="T259" i="5" s="1"/>
  <c r="AG261" i="5"/>
  <c r="AG260" i="5"/>
  <c r="Q259" i="5"/>
  <c r="AG258" i="5"/>
  <c r="S258" i="5"/>
  <c r="AG257" i="5"/>
  <c r="S257" i="5"/>
  <c r="AH254" i="5"/>
  <c r="AI254" i="5" s="1"/>
  <c r="R257" i="5" s="1"/>
  <c r="S254" i="5"/>
  <c r="S255" i="5"/>
  <c r="S256" i="5"/>
  <c r="S249" i="5"/>
  <c r="S250" i="5"/>
  <c r="S251" i="5"/>
  <c r="S252" i="5"/>
  <c r="S253" i="5"/>
  <c r="AG249" i="5"/>
  <c r="AG254" i="5"/>
  <c r="AG256" i="5"/>
  <c r="AG255" i="5"/>
  <c r="Q254" i="5"/>
  <c r="AG253" i="5"/>
  <c r="AG252" i="5"/>
  <c r="AH249" i="5"/>
  <c r="AI249" i="5" s="1"/>
  <c r="R252" i="5" s="1"/>
  <c r="AG251" i="5"/>
  <c r="AG250" i="5"/>
  <c r="Q249" i="5"/>
  <c r="AG248" i="5"/>
  <c r="S248" i="5"/>
  <c r="AG247" i="5"/>
  <c r="S247" i="5"/>
  <c r="AH244" i="5"/>
  <c r="AI244" i="5" s="1"/>
  <c r="R247" i="5" s="1"/>
  <c r="S244" i="5"/>
  <c r="S245" i="5"/>
  <c r="S246" i="5"/>
  <c r="AG244" i="5"/>
  <c r="AG246" i="5"/>
  <c r="AG245" i="5"/>
  <c r="Q244" i="5"/>
  <c r="AG243" i="5"/>
  <c r="AG242" i="5"/>
  <c r="AH239" i="5"/>
  <c r="AI239" i="5" s="1"/>
  <c r="R242" i="5" s="1"/>
  <c r="AG239" i="5"/>
  <c r="T239" i="5" s="1"/>
  <c r="AG241" i="5"/>
  <c r="AG240" i="5"/>
  <c r="AG238" i="5"/>
  <c r="AG237" i="5"/>
  <c r="AH234" i="5"/>
  <c r="AI234" i="5" s="1"/>
  <c r="R237" i="5" s="1"/>
  <c r="AG234" i="5"/>
  <c r="AG236" i="5"/>
  <c r="AG235" i="5"/>
  <c r="AG233" i="5"/>
  <c r="AG232" i="5"/>
  <c r="AH229" i="5"/>
  <c r="AI229" i="5" s="1"/>
  <c r="R232" i="5" s="1"/>
  <c r="AG229" i="5"/>
  <c r="AG231" i="5"/>
  <c r="AG230" i="5"/>
  <c r="AG228" i="5"/>
  <c r="AG227" i="5"/>
  <c r="AH224" i="5"/>
  <c r="AI224" i="5" s="1"/>
  <c r="R227" i="5" s="1"/>
  <c r="AG224" i="5"/>
  <c r="AG226" i="5"/>
  <c r="AG225" i="5"/>
  <c r="AG223" i="5"/>
  <c r="AG222" i="5"/>
  <c r="AH219" i="5"/>
  <c r="AI219" i="5" s="1"/>
  <c r="R222" i="5" s="1"/>
  <c r="AG219" i="5"/>
  <c r="AG221" i="5"/>
  <c r="AG220" i="5"/>
  <c r="AG218" i="5"/>
  <c r="AG217" i="5"/>
  <c r="AH214" i="5"/>
  <c r="AI214" i="5" s="1"/>
  <c r="R217" i="5" s="1"/>
  <c r="AG214" i="5"/>
  <c r="AG216" i="5"/>
  <c r="AG215" i="5"/>
  <c r="AG213" i="5"/>
  <c r="AG212" i="5"/>
  <c r="AH209" i="5"/>
  <c r="AI209" i="5" s="1"/>
  <c r="R212" i="5" s="1"/>
  <c r="AG204" i="5"/>
  <c r="AG209" i="5"/>
  <c r="AG211" i="5"/>
  <c r="AG210" i="5"/>
  <c r="AG208" i="5"/>
  <c r="AG207" i="5"/>
  <c r="AH204" i="5"/>
  <c r="AI204" i="5" s="1"/>
  <c r="R207" i="5" s="1"/>
  <c r="AG206" i="5"/>
  <c r="AG205" i="5"/>
  <c r="AG203" i="5"/>
  <c r="AG202" i="5"/>
  <c r="AH199" i="5"/>
  <c r="AG199" i="5"/>
  <c r="AG201" i="5"/>
  <c r="AG200" i="5"/>
  <c r="AG198" i="5"/>
  <c r="AG197" i="5"/>
  <c r="AH194" i="5"/>
  <c r="AI194" i="5" s="1"/>
  <c r="R197" i="5" s="1"/>
  <c r="AG194" i="5"/>
  <c r="AG196" i="5"/>
  <c r="AG195" i="5"/>
  <c r="AG193" i="5"/>
  <c r="AG192" i="5"/>
  <c r="AH189" i="5"/>
  <c r="AI189" i="5" s="1"/>
  <c r="R192" i="5" s="1"/>
  <c r="AG189" i="5"/>
  <c r="AG191" i="5"/>
  <c r="AG190" i="5"/>
  <c r="AG188" i="5"/>
  <c r="AG187" i="5"/>
  <c r="AH184" i="5"/>
  <c r="AI184" i="5" s="1"/>
  <c r="R187" i="5" s="1"/>
  <c r="AG184" i="5"/>
  <c r="AG186" i="5"/>
  <c r="AG185" i="5"/>
  <c r="AG183" i="5"/>
  <c r="AG182" i="5"/>
  <c r="AH179" i="5"/>
  <c r="AI179" i="5" s="1"/>
  <c r="R182" i="5" s="1"/>
  <c r="AG179" i="5"/>
  <c r="AG181" i="5"/>
  <c r="AG180" i="5"/>
  <c r="AG178" i="5"/>
  <c r="AG177" i="5"/>
  <c r="AH174" i="5"/>
  <c r="AI174" i="5" s="1"/>
  <c r="R177" i="5" s="1"/>
  <c r="AG174" i="5"/>
  <c r="AG176" i="5"/>
  <c r="AG175" i="5"/>
  <c r="AG173" i="5"/>
  <c r="AG172" i="5"/>
  <c r="AH169" i="5"/>
  <c r="AI169" i="5" s="1"/>
  <c r="R172" i="5" s="1"/>
  <c r="AG169" i="5"/>
  <c r="AG171" i="5"/>
  <c r="AG170" i="5"/>
  <c r="AG168" i="5"/>
  <c r="AG167" i="5"/>
  <c r="AH164" i="5"/>
  <c r="AI164" i="5" s="1"/>
  <c r="R167" i="5" s="1"/>
  <c r="AG164" i="5"/>
  <c r="T164" i="5" s="1"/>
  <c r="AG166" i="5"/>
  <c r="AG165" i="5"/>
  <c r="AG163" i="5"/>
  <c r="AG162" i="5"/>
  <c r="AH159" i="5"/>
  <c r="AI159" i="5" s="1"/>
  <c r="R162" i="5" s="1"/>
  <c r="AG159" i="5"/>
  <c r="AG161" i="5"/>
  <c r="AG160" i="5"/>
  <c r="AG158" i="5"/>
  <c r="AG157" i="5"/>
  <c r="AH154" i="5"/>
  <c r="AI154" i="5" s="1"/>
  <c r="R157" i="5" s="1"/>
  <c r="AG154" i="5"/>
  <c r="T154" i="5" s="1"/>
  <c r="AG156" i="5"/>
  <c r="AG155" i="5"/>
  <c r="AG153" i="5"/>
  <c r="AG152" i="5"/>
  <c r="AH149" i="5"/>
  <c r="AI149" i="5" s="1"/>
  <c r="R152" i="5" s="1"/>
  <c r="AG149" i="5"/>
  <c r="AG151" i="5"/>
  <c r="AG150" i="5"/>
  <c r="AG148" i="5"/>
  <c r="AG147" i="5"/>
  <c r="AH144" i="5"/>
  <c r="AI144" i="5" s="1"/>
  <c r="R147" i="5" s="1"/>
  <c r="AG144" i="5"/>
  <c r="AG146" i="5"/>
  <c r="AG145" i="5"/>
  <c r="AG143" i="5"/>
  <c r="AG142" i="5"/>
  <c r="AH139" i="5"/>
  <c r="AI139" i="5" s="1"/>
  <c r="R142" i="5" s="1"/>
  <c r="AG134" i="5"/>
  <c r="AG139" i="5"/>
  <c r="AG141" i="5"/>
  <c r="AG140" i="5"/>
  <c r="AG138" i="5"/>
  <c r="AG137" i="5"/>
  <c r="AH134" i="5"/>
  <c r="AI134" i="5" s="1"/>
  <c r="R137" i="5" s="1"/>
  <c r="AG136" i="5"/>
  <c r="AG135" i="5"/>
  <c r="AG133" i="5"/>
  <c r="AG132" i="5"/>
  <c r="AH129" i="5"/>
  <c r="AG129" i="5"/>
  <c r="AG131" i="5"/>
  <c r="AG130" i="5"/>
  <c r="AG128" i="5"/>
  <c r="AG127" i="5"/>
  <c r="AG124" i="5"/>
  <c r="AH124" i="5"/>
  <c r="AI124" i="5" s="1"/>
  <c r="R127" i="5" s="1"/>
  <c r="AG126" i="5"/>
  <c r="AG125" i="5"/>
  <c r="AG123" i="5"/>
  <c r="AG122" i="5"/>
  <c r="AG119" i="5"/>
  <c r="AH119" i="5"/>
  <c r="AI119" i="5" s="1"/>
  <c r="R122" i="5" s="1"/>
  <c r="AG121" i="5"/>
  <c r="AG120" i="5"/>
  <c r="AG118" i="5"/>
  <c r="AG117" i="5"/>
  <c r="AG109" i="5"/>
  <c r="AG114" i="5"/>
  <c r="AH114" i="5"/>
  <c r="AI114" i="5" s="1"/>
  <c r="R117" i="5" s="1"/>
  <c r="AG116" i="5"/>
  <c r="AG115" i="5"/>
  <c r="AG113" i="5"/>
  <c r="AG112" i="5"/>
  <c r="AH109" i="5"/>
  <c r="AI109" i="5" s="1"/>
  <c r="R112" i="5" s="1"/>
  <c r="AG111" i="5"/>
  <c r="AG110" i="5"/>
  <c r="AG108" i="5"/>
  <c r="AG107" i="5"/>
  <c r="AG104" i="5"/>
  <c r="AH104" i="5"/>
  <c r="AI104" i="5" s="1"/>
  <c r="R107" i="5" s="1"/>
  <c r="AG106" i="5"/>
  <c r="AG105" i="5"/>
  <c r="AG103" i="5"/>
  <c r="AG102" i="5"/>
  <c r="AG94" i="5"/>
  <c r="AG99" i="5"/>
  <c r="AH99" i="5"/>
  <c r="AI99" i="5" s="1"/>
  <c r="R102" i="5" s="1"/>
  <c r="AG101" i="5"/>
  <c r="AG100" i="5"/>
  <c r="AG98" i="5"/>
  <c r="AG97" i="5"/>
  <c r="AH94" i="5"/>
  <c r="AI94" i="5" s="1"/>
  <c r="R97" i="5" s="1"/>
  <c r="AG96" i="5"/>
  <c r="AG95" i="5"/>
  <c r="AG93" i="5"/>
  <c r="AG92" i="5"/>
  <c r="AG89" i="5"/>
  <c r="AH89" i="5"/>
  <c r="AI89" i="5"/>
  <c r="R92" i="5" s="1"/>
  <c r="AG91" i="5"/>
  <c r="AG90" i="5"/>
  <c r="AG88" i="5"/>
  <c r="AG87" i="5"/>
  <c r="AG84" i="5"/>
  <c r="AH84" i="5"/>
  <c r="AI84" i="5" s="1"/>
  <c r="R87" i="5" s="1"/>
  <c r="AG86" i="5"/>
  <c r="AG85" i="5"/>
  <c r="AG83" i="5"/>
  <c r="AG82" i="5"/>
  <c r="AG79" i="5"/>
  <c r="AH79" i="5"/>
  <c r="AI79" i="5" s="1"/>
  <c r="R82" i="5" s="1"/>
  <c r="AG81" i="5"/>
  <c r="AG80" i="5"/>
  <c r="AG78" i="5"/>
  <c r="AG77" i="5"/>
  <c r="AG74" i="5"/>
  <c r="AH74" i="5"/>
  <c r="AI74" i="5" s="1"/>
  <c r="R77" i="5" s="1"/>
  <c r="AG76" i="5"/>
  <c r="AG75" i="5"/>
  <c r="AG73" i="5"/>
  <c r="AG72" i="5"/>
  <c r="AG34" i="5"/>
  <c r="AG39" i="5"/>
  <c r="AG44" i="5"/>
  <c r="AG49" i="5"/>
  <c r="AG54" i="5"/>
  <c r="AG59" i="5"/>
  <c r="AG64" i="5"/>
  <c r="AG69" i="5"/>
  <c r="AH69" i="5"/>
  <c r="AI69" i="5" s="1"/>
  <c r="R72" i="5" s="1"/>
  <c r="AG71" i="5"/>
  <c r="AG70" i="5"/>
  <c r="AG68" i="5"/>
  <c r="AG67" i="5"/>
  <c r="AH64" i="5"/>
  <c r="AG66" i="5"/>
  <c r="AG65" i="5"/>
  <c r="AG63" i="5"/>
  <c r="AG62" i="5"/>
  <c r="AH59" i="5"/>
  <c r="AI59" i="5" s="1"/>
  <c r="R62" i="5" s="1"/>
  <c r="AG61" i="5"/>
  <c r="AG60" i="5"/>
  <c r="AG58" i="5"/>
  <c r="AG57" i="5"/>
  <c r="AH54" i="5"/>
  <c r="AI54" i="5" s="1"/>
  <c r="R57" i="5" s="1"/>
  <c r="AG56" i="5"/>
  <c r="AG55" i="5"/>
  <c r="AG53" i="5"/>
  <c r="AG52" i="5"/>
  <c r="AH49" i="5"/>
  <c r="AI49" i="5" s="1"/>
  <c r="R52" i="5" s="1"/>
  <c r="AG51" i="5"/>
  <c r="AG50" i="5"/>
  <c r="AG48" i="5"/>
  <c r="AG47" i="5"/>
  <c r="AH44" i="5"/>
  <c r="AI44" i="5" s="1"/>
  <c r="R47" i="5" s="1"/>
  <c r="AG46" i="5"/>
  <c r="AG45" i="5"/>
  <c r="AG43" i="5"/>
  <c r="AG42" i="5"/>
  <c r="AH39" i="5"/>
  <c r="AI39" i="5" s="1"/>
  <c r="R42" i="5" s="1"/>
  <c r="AG41" i="5"/>
  <c r="AG40" i="5"/>
  <c r="AG38" i="5"/>
  <c r="AG37" i="5"/>
  <c r="AH34" i="5"/>
  <c r="AI34" i="5" s="1"/>
  <c r="R37" i="5" s="1"/>
  <c r="AG36" i="5"/>
  <c r="AG35" i="5"/>
  <c r="AG33" i="5"/>
  <c r="AG32" i="5"/>
  <c r="AH29" i="5"/>
  <c r="AG31" i="5"/>
  <c r="AG30" i="5"/>
  <c r="AG28" i="5"/>
  <c r="AG27" i="5"/>
  <c r="AH24" i="5"/>
  <c r="AI24" i="5" s="1"/>
  <c r="R27" i="5" s="1"/>
  <c r="AG26" i="5"/>
  <c r="AG25" i="5"/>
  <c r="AG23" i="5"/>
  <c r="AG22" i="5"/>
  <c r="AH19" i="5"/>
  <c r="AG21" i="5"/>
  <c r="AG20" i="5"/>
  <c r="AG18" i="5"/>
  <c r="AG17" i="5"/>
  <c r="AH14" i="5"/>
  <c r="AG16" i="5"/>
  <c r="AG15" i="5"/>
  <c r="AG13" i="5"/>
  <c r="AG12" i="5"/>
  <c r="AH9" i="5"/>
  <c r="AI9" i="5" s="1"/>
  <c r="R12" i="5" s="1"/>
  <c r="AG11" i="5"/>
  <c r="AG10" i="5"/>
  <c r="AG8" i="5"/>
  <c r="AG7" i="5"/>
  <c r="AH4" i="5"/>
  <c r="AG6" i="5"/>
  <c r="AG5" i="5"/>
  <c r="V1" i="5"/>
  <c r="I4" i="7"/>
  <c r="C25" i="11"/>
  <c r="C19" i="11"/>
  <c r="K2" i="12"/>
  <c r="B2" i="11"/>
  <c r="D2" i="11" s="1"/>
  <c r="A9" i="5"/>
  <c r="A14" i="5"/>
  <c r="A19" i="5" s="1"/>
  <c r="AG9" i="5"/>
  <c r="T9" i="5" s="1"/>
  <c r="AG14" i="5"/>
  <c r="AG19" i="5"/>
  <c r="T19" i="5" s="1"/>
  <c r="AG29" i="5"/>
  <c r="AI29" i="5"/>
  <c r="R32" i="5" s="1"/>
  <c r="G21" i="14"/>
  <c r="Y21" i="14" s="1"/>
  <c r="G23" i="14"/>
  <c r="Y23" i="14" s="1"/>
  <c r="V22" i="14"/>
  <c r="G20" i="14"/>
  <c r="Y20" i="14" s="1"/>
  <c r="D20" i="14"/>
  <c r="V20" i="14"/>
  <c r="E20" i="14"/>
  <c r="W20" i="14" s="1"/>
  <c r="B20" i="14"/>
  <c r="T20" i="14"/>
  <c r="V24" i="14"/>
  <c r="AI14" i="5"/>
  <c r="R17" i="5" s="1"/>
  <c r="AG24" i="5"/>
  <c r="AI19" i="5"/>
  <c r="R22" i="5" s="1"/>
  <c r="E26" i="14"/>
  <c r="W26" i="14" s="1"/>
  <c r="B26" i="14"/>
  <c r="T26" i="14"/>
  <c r="D26" i="14"/>
  <c r="V18" i="14"/>
  <c r="V27" i="14"/>
  <c r="V21" i="14"/>
  <c r="G26" i="14"/>
  <c r="Y26" i="14" s="1"/>
  <c r="J26" i="14"/>
  <c r="I15" i="7"/>
  <c r="D753" i="14"/>
  <c r="G751" i="14"/>
  <c r="Y751" i="14" s="1"/>
  <c r="I743" i="7"/>
  <c r="I741" i="7"/>
  <c r="E750" i="14"/>
  <c r="W750" i="14"/>
  <c r="V748" i="14"/>
  <c r="I735" i="7"/>
  <c r="V744" i="14"/>
  <c r="I731" i="7"/>
  <c r="B740" i="14"/>
  <c r="T740" i="14"/>
  <c r="E738" i="14"/>
  <c r="W738" i="14"/>
  <c r="B736" i="14"/>
  <c r="T736" i="14"/>
  <c r="E734" i="14"/>
  <c r="W734" i="14"/>
  <c r="B732" i="14"/>
  <c r="T732" i="14"/>
  <c r="I721" i="7"/>
  <c r="E730" i="14"/>
  <c r="W730" i="14" s="1"/>
  <c r="B728" i="14"/>
  <c r="T728" i="14" s="1"/>
  <c r="E726" i="14"/>
  <c r="W726" i="14" s="1"/>
  <c r="B724" i="14"/>
  <c r="T724" i="14" s="1"/>
  <c r="E722" i="14"/>
  <c r="W722" i="14" s="1"/>
  <c r="B720" i="14"/>
  <c r="T720" i="14" s="1"/>
  <c r="I709" i="7"/>
  <c r="E718" i="14"/>
  <c r="W718" i="14"/>
  <c r="I713" i="7"/>
  <c r="G730" i="14"/>
  <c r="Y730" i="14" s="1"/>
  <c r="V734" i="14"/>
  <c r="I729" i="7"/>
  <c r="E748" i="14"/>
  <c r="W748" i="14"/>
  <c r="G726" i="14"/>
  <c r="I717" i="7"/>
  <c r="V730" i="14"/>
  <c r="G734" i="14"/>
  <c r="Y734" i="14" s="1"/>
  <c r="I725" i="7"/>
  <c r="V738" i="14"/>
  <c r="B742" i="14"/>
  <c r="T742" i="14"/>
  <c r="B746" i="14"/>
  <c r="T746" i="14"/>
  <c r="V750" i="14"/>
  <c r="D722" i="14"/>
  <c r="D726" i="14"/>
  <c r="D730" i="14"/>
  <c r="D734" i="14"/>
  <c r="D738" i="14"/>
  <c r="D742" i="14"/>
  <c r="E744" i="14"/>
  <c r="W744" i="14" s="1"/>
  <c r="D748" i="14"/>
  <c r="G750" i="14"/>
  <c r="Y750" i="14" s="1"/>
  <c r="D754" i="14"/>
  <c r="G744" i="14"/>
  <c r="Y744" i="14" s="1"/>
  <c r="G748" i="14"/>
  <c r="B752" i="14"/>
  <c r="T752" i="14" s="1"/>
  <c r="B754" i="14"/>
  <c r="T754" i="14" s="1"/>
  <c r="F17" i="7"/>
  <c r="E28" i="14"/>
  <c r="E54" i="12"/>
  <c r="E53" i="12"/>
  <c r="H17" i="7"/>
  <c r="H13" i="7"/>
  <c r="J24" i="14" s="1"/>
  <c r="I13" i="7" s="1"/>
  <c r="H11" i="7"/>
  <c r="J22" i="14" s="1"/>
  <c r="H14" i="7"/>
  <c r="J25" i="14" s="1"/>
  <c r="I14" i="7" s="1"/>
  <c r="E753" i="14"/>
  <c r="W753" i="14" s="1"/>
  <c r="V753" i="14"/>
  <c r="V26" i="14"/>
  <c r="B21" i="14"/>
  <c r="T21" i="14" s="1"/>
  <c r="E24" i="14"/>
  <c r="W24" i="14" s="1"/>
  <c r="G24" i="14"/>
  <c r="Y24" i="14" s="1"/>
  <c r="D21" i="14"/>
  <c r="E21" i="14"/>
  <c r="W21" i="14" s="1"/>
  <c r="V754" i="14"/>
  <c r="E754" i="14"/>
  <c r="W754" i="14" s="1"/>
  <c r="G754" i="14"/>
  <c r="Y754" i="14" s="1"/>
  <c r="V752" i="14"/>
  <c r="E752" i="14"/>
  <c r="W752" i="14" s="1"/>
  <c r="G752" i="14"/>
  <c r="Y752" i="14" s="1"/>
  <c r="D752" i="14"/>
  <c r="I739" i="7"/>
  <c r="B750" i="14"/>
  <c r="T750" i="14" s="1"/>
  <c r="D750" i="14"/>
  <c r="I737" i="7"/>
  <c r="B748" i="14"/>
  <c r="T748" i="14" s="1"/>
  <c r="Y748" i="14"/>
  <c r="V746" i="14"/>
  <c r="E746" i="14"/>
  <c r="W746" i="14" s="1"/>
  <c r="G746" i="14"/>
  <c r="Y746" i="14" s="1"/>
  <c r="D746" i="14"/>
  <c r="B744" i="14"/>
  <c r="T744" i="14" s="1"/>
  <c r="V742" i="14"/>
  <c r="E742" i="14"/>
  <c r="W742" i="14"/>
  <c r="G742" i="14"/>
  <c r="Y742" i="14" s="1"/>
  <c r="V740" i="14"/>
  <c r="E740" i="14"/>
  <c r="W740" i="14" s="1"/>
  <c r="G740" i="14"/>
  <c r="Y740" i="14" s="1"/>
  <c r="D740" i="14"/>
  <c r="B738" i="14"/>
  <c r="T738" i="14" s="1"/>
  <c r="Y738" i="14"/>
  <c r="V736" i="14"/>
  <c r="E736" i="14"/>
  <c r="W736" i="14" s="1"/>
  <c r="G736" i="14"/>
  <c r="Y736" i="14" s="1"/>
  <c r="D736" i="14"/>
  <c r="I723" i="7"/>
  <c r="B734" i="14"/>
  <c r="T734" i="14" s="1"/>
  <c r="V732" i="14"/>
  <c r="E732" i="14"/>
  <c r="W732" i="14" s="1"/>
  <c r="G732" i="14"/>
  <c r="Y732" i="14" s="1"/>
  <c r="D732" i="14"/>
  <c r="I719" i="7"/>
  <c r="B730" i="14"/>
  <c r="T730" i="14" s="1"/>
  <c r="V728" i="14"/>
  <c r="E728" i="14"/>
  <c r="W728" i="14" s="1"/>
  <c r="G728" i="14"/>
  <c r="Y728" i="14" s="1"/>
  <c r="D728" i="14"/>
  <c r="I715" i="7"/>
  <c r="B726" i="14"/>
  <c r="T726" i="14" s="1"/>
  <c r="Y726" i="14"/>
  <c r="V724" i="14"/>
  <c r="E724" i="14"/>
  <c r="W724" i="14" s="1"/>
  <c r="G724" i="14"/>
  <c r="Y724" i="14" s="1"/>
  <c r="D724" i="14"/>
  <c r="B722" i="14"/>
  <c r="T722" i="14" s="1"/>
  <c r="V720" i="14"/>
  <c r="E720" i="14"/>
  <c r="W720" i="14" s="1"/>
  <c r="G720" i="14"/>
  <c r="Y720" i="14" s="1"/>
  <c r="D720" i="14"/>
  <c r="B718" i="14"/>
  <c r="T718" i="14" s="1"/>
  <c r="V716" i="14"/>
  <c r="E716" i="14"/>
  <c r="W716" i="14" s="1"/>
  <c r="G716" i="14"/>
  <c r="Y716" i="14" s="1"/>
  <c r="D716" i="14"/>
  <c r="B714" i="14"/>
  <c r="T714" i="14" s="1"/>
  <c r="V712" i="14"/>
  <c r="E712" i="14"/>
  <c r="W712" i="14" s="1"/>
  <c r="G712" i="14"/>
  <c r="Y712" i="14" s="1"/>
  <c r="D712" i="14"/>
  <c r="B710" i="14"/>
  <c r="T710" i="14" s="1"/>
  <c r="V708" i="14"/>
  <c r="E708" i="14"/>
  <c r="W708" i="14" s="1"/>
  <c r="G708" i="14"/>
  <c r="Y708" i="14" s="1"/>
  <c r="D708" i="14"/>
  <c r="I695" i="7"/>
  <c r="B706" i="14"/>
  <c r="T706" i="14" s="1"/>
  <c r="Y706" i="14"/>
  <c r="V704" i="14"/>
  <c r="E704" i="14"/>
  <c r="W704" i="14" s="1"/>
  <c r="G704" i="14"/>
  <c r="Y704" i="14" s="1"/>
  <c r="D704" i="14"/>
  <c r="B702" i="14"/>
  <c r="T702" i="14" s="1"/>
  <c r="V700" i="14"/>
  <c r="E700" i="14"/>
  <c r="W700" i="14" s="1"/>
  <c r="G700" i="14"/>
  <c r="Y700" i="14" s="1"/>
  <c r="D700" i="14"/>
  <c r="B696" i="14"/>
  <c r="T696" i="14" s="1"/>
  <c r="Y696" i="14"/>
  <c r="V694" i="14"/>
  <c r="E694" i="14"/>
  <c r="W694" i="14" s="1"/>
  <c r="G694" i="14"/>
  <c r="Y694" i="14" s="1"/>
  <c r="D694" i="14"/>
  <c r="B692" i="14"/>
  <c r="T692" i="14" s="1"/>
  <c r="Y692" i="14"/>
  <c r="V690" i="14"/>
  <c r="E690" i="14"/>
  <c r="W690" i="14" s="1"/>
  <c r="G690" i="14"/>
  <c r="Y690" i="14" s="1"/>
  <c r="D690" i="14"/>
  <c r="B688" i="14"/>
  <c r="T688" i="14" s="1"/>
  <c r="Y688" i="14"/>
  <c r="V686" i="14"/>
  <c r="E686" i="14"/>
  <c r="W686" i="14" s="1"/>
  <c r="G686" i="14"/>
  <c r="Y686" i="14" s="1"/>
  <c r="D686" i="14"/>
  <c r="B684" i="14"/>
  <c r="T684" i="14" s="1"/>
  <c r="V682" i="14"/>
  <c r="E682" i="14"/>
  <c r="W682" i="14" s="1"/>
  <c r="G682" i="14"/>
  <c r="Y682" i="14" s="1"/>
  <c r="D682" i="14"/>
  <c r="B680" i="14"/>
  <c r="T680" i="14" s="1"/>
  <c r="Y680" i="14"/>
  <c r="V678" i="14"/>
  <c r="E678" i="14"/>
  <c r="W678" i="14" s="1"/>
  <c r="G678" i="14"/>
  <c r="Y678" i="14" s="1"/>
  <c r="D678" i="14"/>
  <c r="B676" i="14"/>
  <c r="T676" i="14" s="1"/>
  <c r="G674" i="14"/>
  <c r="Y674" i="14" s="1"/>
  <c r="B672" i="14"/>
  <c r="T672" i="14" s="1"/>
  <c r="Y672" i="14"/>
  <c r="V670" i="14"/>
  <c r="E670" i="14"/>
  <c r="W670" i="14" s="1"/>
  <c r="G670" i="14"/>
  <c r="Y670" i="14" s="1"/>
  <c r="D670" i="14"/>
  <c r="B668" i="14"/>
  <c r="T668" i="14" s="1"/>
  <c r="V666" i="14"/>
  <c r="E666" i="14"/>
  <c r="W666" i="14" s="1"/>
  <c r="G666" i="14"/>
  <c r="Y666" i="14" s="1"/>
  <c r="D666" i="14"/>
  <c r="B664" i="14"/>
  <c r="T664" i="14" s="1"/>
  <c r="V662" i="14"/>
  <c r="E662" i="14"/>
  <c r="W662" i="14" s="1"/>
  <c r="G662" i="14"/>
  <c r="Y662" i="14" s="1"/>
  <c r="D662" i="14"/>
  <c r="B660" i="14"/>
  <c r="T660" i="14" s="1"/>
  <c r="V658" i="14"/>
  <c r="E658" i="14"/>
  <c r="W658" i="14" s="1"/>
  <c r="G658" i="14"/>
  <c r="Y658" i="14" s="1"/>
  <c r="D658" i="14"/>
  <c r="I645" i="7"/>
  <c r="B656" i="14"/>
  <c r="T656" i="14" s="1"/>
  <c r="Y656" i="14"/>
  <c r="G654" i="14"/>
  <c r="Y654" i="14" s="1"/>
  <c r="B28" i="14"/>
  <c r="T28" i="14" s="1"/>
  <c r="I11" i="7"/>
  <c r="J27" i="14"/>
  <c r="I16" i="7"/>
  <c r="E27" i="14"/>
  <c r="W27" i="14" s="1"/>
  <c r="B27" i="14"/>
  <c r="T27" i="14"/>
  <c r="G27" i="14"/>
  <c r="Y27" i="14" s="1"/>
  <c r="B24" i="14"/>
  <c r="T24" i="14" s="1"/>
  <c r="B22" i="14"/>
  <c r="T22" i="14" s="1"/>
  <c r="E22" i="14"/>
  <c r="W22" i="14" s="1"/>
  <c r="D22" i="14"/>
  <c r="J28" i="14" l="1"/>
  <c r="I17" i="7" s="1"/>
  <c r="T84" i="5"/>
  <c r="C12" i="11"/>
  <c r="D56" i="11"/>
  <c r="J674" i="14"/>
  <c r="I663" i="7" s="1"/>
  <c r="B674" i="14"/>
  <c r="T674" i="14" s="1"/>
  <c r="J657" i="14"/>
  <c r="I646" i="7" s="1"/>
  <c r="D657" i="14"/>
  <c r="B657" i="14"/>
  <c r="T657" i="14" s="1"/>
  <c r="G657" i="14"/>
  <c r="Y657" i="14" s="1"/>
  <c r="V657" i="14"/>
  <c r="J574" i="14"/>
  <c r="I563" i="7" s="1"/>
  <c r="E574" i="14"/>
  <c r="W574" i="14" s="1"/>
  <c r="B574" i="14"/>
  <c r="T574" i="14" s="1"/>
  <c r="V574" i="14"/>
  <c r="G574" i="14"/>
  <c r="Y574" i="14" s="1"/>
  <c r="D574" i="14"/>
  <c r="J563" i="14"/>
  <c r="I552" i="7" s="1"/>
  <c r="G563" i="14"/>
  <c r="Y563" i="14" s="1"/>
  <c r="B563" i="14"/>
  <c r="T563" i="14" s="1"/>
  <c r="D563" i="14"/>
  <c r="V563" i="14"/>
  <c r="E563" i="14"/>
  <c r="W563" i="14" s="1"/>
  <c r="J555" i="14"/>
  <c r="I544" i="7" s="1"/>
  <c r="G555" i="14"/>
  <c r="Y555" i="14" s="1"/>
  <c r="E555" i="14"/>
  <c r="W555" i="14" s="1"/>
  <c r="D555" i="14"/>
  <c r="B555" i="14"/>
  <c r="T555" i="14" s="1"/>
  <c r="V555" i="14"/>
  <c r="E507" i="14"/>
  <c r="W507" i="14" s="1"/>
  <c r="G507" i="14"/>
  <c r="Y507" i="14" s="1"/>
  <c r="J495" i="14"/>
  <c r="I484" i="7" s="1"/>
  <c r="V495" i="14"/>
  <c r="G495" i="14"/>
  <c r="Y495" i="14" s="1"/>
  <c r="E495" i="14"/>
  <c r="W495" i="14" s="1"/>
  <c r="D495" i="14"/>
  <c r="B495" i="14"/>
  <c r="T495" i="14"/>
  <c r="J246" i="14"/>
  <c r="I235" i="7" s="1"/>
  <c r="B246" i="14"/>
  <c r="T246" i="14" s="1"/>
  <c r="V246" i="14"/>
  <c r="G246" i="14"/>
  <c r="Y246" i="14" s="1"/>
  <c r="D246" i="14"/>
  <c r="E246" i="14"/>
  <c r="W246" i="14" s="1"/>
  <c r="J238" i="14"/>
  <c r="I227" i="7" s="1"/>
  <c r="V238" i="14"/>
  <c r="B238" i="14"/>
  <c r="T238" i="14" s="1"/>
  <c r="G238" i="14"/>
  <c r="Y238" i="14" s="1"/>
  <c r="D238" i="14"/>
  <c r="J212" i="14"/>
  <c r="I201" i="7" s="1"/>
  <c r="E212" i="14"/>
  <c r="W212" i="14" s="1"/>
  <c r="D212" i="14"/>
  <c r="V212" i="14"/>
  <c r="B212" i="14"/>
  <c r="T212" i="14" s="1"/>
  <c r="G212" i="14"/>
  <c r="Y212" i="14" s="1"/>
  <c r="D197" i="14"/>
  <c r="V197" i="14"/>
  <c r="V181" i="14"/>
  <c r="D181" i="14"/>
  <c r="G181" i="14"/>
  <c r="Y181" i="14" s="1"/>
  <c r="D141" i="14"/>
  <c r="G141" i="14"/>
  <c r="Y141" i="14"/>
  <c r="D137" i="14"/>
  <c r="G137" i="14"/>
  <c r="Y137" i="14" s="1"/>
  <c r="D133" i="14"/>
  <c r="B125" i="14"/>
  <c r="T125" i="14"/>
  <c r="D125" i="14"/>
  <c r="D113" i="14"/>
  <c r="G113" i="14"/>
  <c r="Y113" i="14" s="1"/>
  <c r="D101" i="14"/>
  <c r="G101" i="14"/>
  <c r="V89" i="14"/>
  <c r="B89" i="14"/>
  <c r="T89" i="14" s="1"/>
  <c r="V77" i="14"/>
  <c r="B77" i="14"/>
  <c r="T77" i="14"/>
  <c r="W65" i="14"/>
  <c r="V65" i="14"/>
  <c r="B65" i="14"/>
  <c r="T65" i="14" s="1"/>
  <c r="V57" i="14"/>
  <c r="B57" i="14"/>
  <c r="T57" i="14"/>
  <c r="B49" i="14"/>
  <c r="T49" i="14" s="1"/>
  <c r="E49" i="14"/>
  <c r="W49" i="14" s="1"/>
  <c r="V41" i="14"/>
  <c r="B41" i="14"/>
  <c r="T41" i="14" s="1"/>
  <c r="V33" i="14"/>
  <c r="E674" i="14"/>
  <c r="W674" i="14" s="1"/>
  <c r="G165" i="14"/>
  <c r="E89" i="14"/>
  <c r="W89" i="14" s="1"/>
  <c r="B33" i="14"/>
  <c r="T33" i="14" s="1"/>
  <c r="J650" i="14"/>
  <c r="I639" i="7" s="1"/>
  <c r="V650" i="14"/>
  <c r="G650" i="14"/>
  <c r="Y650" i="14" s="1"/>
  <c r="E650" i="14"/>
  <c r="W650" i="14" s="1"/>
  <c r="B650" i="14"/>
  <c r="T650" i="14" s="1"/>
  <c r="D650" i="14"/>
  <c r="E582" i="14"/>
  <c r="W582" i="14" s="1"/>
  <c r="J582" i="14"/>
  <c r="I571" i="7" s="1"/>
  <c r="B582" i="14"/>
  <c r="T582" i="14" s="1"/>
  <c r="J567" i="14"/>
  <c r="I556" i="7" s="1"/>
  <c r="V567" i="14"/>
  <c r="E567" i="14"/>
  <c r="W567" i="14" s="1"/>
  <c r="B567" i="14"/>
  <c r="T567" i="14" s="1"/>
  <c r="G567" i="14"/>
  <c r="Y567" i="14" s="1"/>
  <c r="V503" i="14"/>
  <c r="D503" i="14"/>
  <c r="J491" i="14"/>
  <c r="I480" i="7" s="1"/>
  <c r="V491" i="14"/>
  <c r="D491" i="14"/>
  <c r="B491" i="14"/>
  <c r="T491" i="14" s="1"/>
  <c r="G491" i="14"/>
  <c r="Y491" i="14" s="1"/>
  <c r="J231" i="14"/>
  <c r="I220" i="7" s="1"/>
  <c r="D231" i="14"/>
  <c r="B231" i="14"/>
  <c r="T231" i="14" s="1"/>
  <c r="V231" i="14"/>
  <c r="E231" i="14"/>
  <c r="W231" i="14" s="1"/>
  <c r="J208" i="14"/>
  <c r="I197" i="7" s="1"/>
  <c r="E208" i="14"/>
  <c r="G208" i="14"/>
  <c r="Y208" i="14" s="1"/>
  <c r="B208" i="14"/>
  <c r="T208" i="14" s="1"/>
  <c r="D208" i="14"/>
  <c r="W208" i="14"/>
  <c r="G193" i="14"/>
  <c r="V193" i="14"/>
  <c r="D185" i="14"/>
  <c r="G185" i="14"/>
  <c r="Y185" i="14" s="1"/>
  <c r="G177" i="14"/>
  <c r="Y177" i="14"/>
  <c r="D157" i="14"/>
  <c r="G157" i="14"/>
  <c r="Y157" i="14" s="1"/>
  <c r="Y149" i="14"/>
  <c r="D149" i="14"/>
  <c r="Y129" i="14"/>
  <c r="D129" i="14"/>
  <c r="D121" i="14"/>
  <c r="G121" i="14"/>
  <c r="Y121" i="14" s="1"/>
  <c r="E109" i="14"/>
  <c r="W109" i="14" s="1"/>
  <c r="D109" i="14"/>
  <c r="G109" i="14"/>
  <c r="Y109" i="14" s="1"/>
  <c r="D97" i="14"/>
  <c r="G97" i="14"/>
  <c r="Y97" i="14" s="1"/>
  <c r="B85" i="14"/>
  <c r="T85" i="14"/>
  <c r="E85" i="14"/>
  <c r="W85" i="14" s="1"/>
  <c r="V69" i="14"/>
  <c r="B69" i="14"/>
  <c r="T69" i="14"/>
  <c r="J20" i="14"/>
  <c r="I9" i="7" s="1"/>
  <c r="G28" i="14"/>
  <c r="Y28" i="14" s="1"/>
  <c r="V674" i="14"/>
  <c r="G173" i="14"/>
  <c r="Y173" i="14" s="1"/>
  <c r="G161" i="14"/>
  <c r="Y161" i="14" s="1"/>
  <c r="D145" i="14"/>
  <c r="E69" i="14"/>
  <c r="W69" i="14" s="1"/>
  <c r="E57" i="14"/>
  <c r="W57" i="14" s="1"/>
  <c r="E41" i="14"/>
  <c r="W41" i="14" s="1"/>
  <c r="E193" i="14"/>
  <c r="G231" i="14"/>
  <c r="Y231" i="14" s="1"/>
  <c r="E238" i="14"/>
  <c r="W238" i="14" s="1"/>
  <c r="D61" i="11"/>
  <c r="D62" i="11"/>
  <c r="J677" i="14"/>
  <c r="I666" i="7" s="1"/>
  <c r="D677" i="14"/>
  <c r="B677" i="14"/>
  <c r="T677" i="14" s="1"/>
  <c r="E677" i="14"/>
  <c r="W677" i="14" s="1"/>
  <c r="G677" i="14"/>
  <c r="Y677" i="14" s="1"/>
  <c r="J671" i="14"/>
  <c r="I660" i="7" s="1"/>
  <c r="G671" i="14"/>
  <c r="E671" i="14"/>
  <c r="D671" i="14"/>
  <c r="W671" i="14"/>
  <c r="B671" i="14"/>
  <c r="T671" i="14" s="1"/>
  <c r="Y671" i="14"/>
  <c r="J661" i="14"/>
  <c r="I650" i="7" s="1"/>
  <c r="V661" i="14"/>
  <c r="G661" i="14"/>
  <c r="E661" i="14"/>
  <c r="W661" i="14"/>
  <c r="B661" i="14"/>
  <c r="T661" i="14" s="1"/>
  <c r="D661" i="14"/>
  <c r="B654" i="14"/>
  <c r="D654" i="14"/>
  <c r="J578" i="14"/>
  <c r="I567" i="7" s="1"/>
  <c r="B578" i="14"/>
  <c r="T578" i="14" s="1"/>
  <c r="J570" i="14"/>
  <c r="I559" i="7" s="1"/>
  <c r="V570" i="14"/>
  <c r="G570" i="14"/>
  <c r="Y570" i="14" s="1"/>
  <c r="E570" i="14"/>
  <c r="W570" i="14" s="1"/>
  <c r="D570" i="14"/>
  <c r="B570" i="14"/>
  <c r="T570" i="14" s="1"/>
  <c r="J559" i="14"/>
  <c r="I548" i="7" s="1"/>
  <c r="D559" i="14"/>
  <c r="B559" i="14"/>
  <c r="T559" i="14" s="1"/>
  <c r="V559" i="14"/>
  <c r="G559" i="14"/>
  <c r="Y559" i="14" s="1"/>
  <c r="E559" i="14"/>
  <c r="W559" i="14" s="1"/>
  <c r="J551" i="14"/>
  <c r="I540" i="7" s="1"/>
  <c r="D551" i="14"/>
  <c r="B551" i="14"/>
  <c r="V551" i="14"/>
  <c r="T551" i="14"/>
  <c r="G551" i="14"/>
  <c r="Y551" i="14" s="1"/>
  <c r="E551" i="14"/>
  <c r="W551" i="14" s="1"/>
  <c r="J499" i="14"/>
  <c r="I488" i="7" s="1"/>
  <c r="V499" i="14"/>
  <c r="G499" i="14"/>
  <c r="Y499" i="14" s="1"/>
  <c r="E499" i="14"/>
  <c r="W499" i="14" s="1"/>
  <c r="D499" i="14"/>
  <c r="B499" i="14"/>
  <c r="T499" i="14" s="1"/>
  <c r="J487" i="14"/>
  <c r="I476" i="7" s="1"/>
  <c r="B487" i="14"/>
  <c r="T487" i="14" s="1"/>
  <c r="V487" i="14"/>
  <c r="D487" i="14"/>
  <c r="E487" i="14"/>
  <c r="W487" i="14" s="1"/>
  <c r="V189" i="14"/>
  <c r="E189" i="14"/>
  <c r="Y165" i="14"/>
  <c r="D165" i="14"/>
  <c r="D153" i="14"/>
  <c r="G153" i="14"/>
  <c r="Y153" i="14" s="1"/>
  <c r="E105" i="14"/>
  <c r="D105" i="14"/>
  <c r="G105" i="14"/>
  <c r="Y105" i="14" s="1"/>
  <c r="B93" i="14"/>
  <c r="V93" i="14"/>
  <c r="T93" i="14"/>
  <c r="E93" i="14"/>
  <c r="W93" i="14" s="1"/>
  <c r="E81" i="14"/>
  <c r="W81" i="14"/>
  <c r="V81" i="14"/>
  <c r="E73" i="14"/>
  <c r="W73" i="14" s="1"/>
  <c r="V73" i="14"/>
  <c r="G73" i="14"/>
  <c r="Y73" i="14" s="1"/>
  <c r="B73" i="14"/>
  <c r="T73" i="14" s="1"/>
  <c r="E61" i="14"/>
  <c r="W61" i="14" s="1"/>
  <c r="V61" i="14"/>
  <c r="E53" i="14"/>
  <c r="W53" i="14" s="1"/>
  <c r="V53" i="14"/>
  <c r="E45" i="14"/>
  <c r="W45" i="14" s="1"/>
  <c r="V45" i="14"/>
  <c r="B45" i="14"/>
  <c r="W37" i="14"/>
  <c r="V37" i="14"/>
  <c r="B37" i="14"/>
  <c r="T37" i="14" s="1"/>
  <c r="B29" i="14"/>
  <c r="T29" i="14" s="1"/>
  <c r="E29" i="14"/>
  <c r="E654" i="14"/>
  <c r="W654" i="14" s="1"/>
  <c r="D674" i="14"/>
  <c r="D177" i="14"/>
  <c r="G133" i="14"/>
  <c r="Y133" i="14" s="1"/>
  <c r="G125" i="14"/>
  <c r="Y125" i="14" s="1"/>
  <c r="D117" i="14"/>
  <c r="Y101" i="14"/>
  <c r="V85" i="14"/>
  <c r="E77" i="14"/>
  <c r="W77" i="14" s="1"/>
  <c r="V49" i="14"/>
  <c r="T45" i="14"/>
  <c r="G189" i="14"/>
  <c r="E491" i="14"/>
  <c r="W491" i="14" s="1"/>
  <c r="E657" i="14"/>
  <c r="W657" i="14" s="1"/>
  <c r="Y661" i="14"/>
  <c r="V671" i="14"/>
  <c r="D3" i="11"/>
  <c r="D12" i="11"/>
  <c r="D24" i="11"/>
  <c r="C64" i="11"/>
  <c r="T566" i="14"/>
  <c r="T562" i="14"/>
  <c r="T254" i="5"/>
  <c r="T179" i="5"/>
  <c r="T189" i="5"/>
  <c r="T249" i="5"/>
  <c r="D664" i="14"/>
  <c r="E664" i="14"/>
  <c r="W664" i="14" s="1"/>
  <c r="V592" i="14"/>
  <c r="J592" i="14"/>
  <c r="I581" i="7" s="1"/>
  <c r="B592" i="14"/>
  <c r="T592" i="14" s="1"/>
  <c r="D592" i="14"/>
  <c r="J506" i="14"/>
  <c r="I495" i="7" s="1"/>
  <c r="G506" i="14"/>
  <c r="E506" i="14"/>
  <c r="W506" i="14" s="1"/>
  <c r="D506" i="14"/>
  <c r="B506" i="14"/>
  <c r="T506" i="14" s="1"/>
  <c r="Y506" i="14"/>
  <c r="V506" i="14"/>
  <c r="J502" i="14"/>
  <c r="I491" i="7" s="1"/>
  <c r="D502" i="14"/>
  <c r="B502" i="14"/>
  <c r="T502" i="14" s="1"/>
  <c r="Y502" i="14"/>
  <c r="V502" i="14"/>
  <c r="E502" i="14"/>
  <c r="W502" i="14" s="1"/>
  <c r="J498" i="14"/>
  <c r="I487" i="7" s="1"/>
  <c r="G498" i="14"/>
  <c r="E498" i="14"/>
  <c r="W498" i="14" s="1"/>
  <c r="D498" i="14"/>
  <c r="B498" i="14"/>
  <c r="T498" i="14" s="1"/>
  <c r="Y498" i="14"/>
  <c r="J494" i="14"/>
  <c r="I483" i="7" s="1"/>
  <c r="V494" i="14"/>
  <c r="G494" i="14"/>
  <c r="E494" i="14"/>
  <c r="W494" i="14" s="1"/>
  <c r="B494" i="14"/>
  <c r="T494" i="14" s="1"/>
  <c r="J310" i="14"/>
  <c r="I299" i="7" s="1"/>
  <c r="V310" i="14"/>
  <c r="G310" i="14"/>
  <c r="Y310" i="14" s="1"/>
  <c r="J302" i="14"/>
  <c r="I291" i="7" s="1"/>
  <c r="G302" i="14"/>
  <c r="Y302" i="14" s="1"/>
  <c r="V302" i="14"/>
  <c r="D302" i="14"/>
  <c r="J276" i="14"/>
  <c r="I265" i="7" s="1"/>
  <c r="V276" i="14"/>
  <c r="T276" i="14"/>
  <c r="E276" i="14"/>
  <c r="G276" i="14"/>
  <c r="Y276" i="14" s="1"/>
  <c r="J272" i="14"/>
  <c r="I261" i="7" s="1"/>
  <c r="G272" i="14"/>
  <c r="Y272" i="14" s="1"/>
  <c r="V272" i="14"/>
  <c r="D272" i="14"/>
  <c r="J218" i="14"/>
  <c r="I207" i="7" s="1"/>
  <c r="V218" i="14"/>
  <c r="G218" i="14"/>
  <c r="Y218" i="14" s="1"/>
  <c r="B531" i="14"/>
  <c r="T531" i="14" s="1"/>
  <c r="B569" i="14"/>
  <c r="T569" i="14" s="1"/>
  <c r="G569" i="14"/>
  <c r="Y569" i="14" s="1"/>
  <c r="B573" i="14"/>
  <c r="T573" i="14" s="1"/>
  <c r="D573" i="14"/>
  <c r="E577" i="14"/>
  <c r="W577" i="14" s="1"/>
  <c r="B581" i="14"/>
  <c r="T581" i="14" s="1"/>
  <c r="Y581" i="14"/>
  <c r="D683" i="14"/>
  <c r="G180" i="14"/>
  <c r="Y180" i="14" s="1"/>
  <c r="D164" i="14"/>
  <c r="G160" i="14"/>
  <c r="Y160" i="14" s="1"/>
  <c r="D156" i="14"/>
  <c r="D152" i="14"/>
  <c r="D148" i="14"/>
  <c r="G144" i="14"/>
  <c r="Y144" i="14" s="1"/>
  <c r="G132" i="14"/>
  <c r="Y132" i="14" s="1"/>
  <c r="G128" i="14"/>
  <c r="Y128" i="14" s="1"/>
  <c r="D108" i="14"/>
  <c r="D104" i="14"/>
  <c r="D100" i="14"/>
  <c r="D92" i="14"/>
  <c r="G80" i="14"/>
  <c r="Y80" i="14" s="1"/>
  <c r="D76" i="14"/>
  <c r="E72" i="14"/>
  <c r="W72" i="14" s="1"/>
  <c r="B68" i="14"/>
  <c r="T68" i="14" s="1"/>
  <c r="B64" i="14"/>
  <c r="T64" i="14" s="1"/>
  <c r="V56" i="14"/>
  <c r="V52" i="14"/>
  <c r="E44" i="14"/>
  <c r="W44" i="14" s="1"/>
  <c r="G188" i="14"/>
  <c r="Y188" i="14" s="1"/>
  <c r="V188" i="14"/>
  <c r="G196" i="14"/>
  <c r="Y196" i="14" s="1"/>
  <c r="V196" i="14"/>
  <c r="E218" i="14"/>
  <c r="W218" i="14" s="1"/>
  <c r="B272" i="14"/>
  <c r="T272" i="14" s="1"/>
  <c r="D276" i="14"/>
  <c r="B302" i="14"/>
  <c r="T302" i="14" s="1"/>
  <c r="B310" i="14"/>
  <c r="T310" i="14" s="1"/>
  <c r="G588" i="14"/>
  <c r="Y588" i="14" s="1"/>
  <c r="E592" i="14"/>
  <c r="W592" i="14" s="1"/>
  <c r="E680" i="14"/>
  <c r="W680" i="14" s="1"/>
  <c r="J739" i="14"/>
  <c r="I728" i="7" s="1"/>
  <c r="D739" i="14"/>
  <c r="V739" i="14"/>
  <c r="J735" i="14"/>
  <c r="I724" i="7" s="1"/>
  <c r="V735" i="14"/>
  <c r="B735" i="14"/>
  <c r="T735" i="14" s="1"/>
  <c r="D735" i="14"/>
  <c r="J731" i="14"/>
  <c r="I720" i="7" s="1"/>
  <c r="B731" i="14"/>
  <c r="T731" i="14" s="1"/>
  <c r="D731" i="14"/>
  <c r="J727" i="14"/>
  <c r="I716" i="7" s="1"/>
  <c r="D727" i="14"/>
  <c r="B727" i="14"/>
  <c r="T727" i="14" s="1"/>
  <c r="J466" i="14"/>
  <c r="I455" i="7" s="1"/>
  <c r="D466" i="14"/>
  <c r="B466" i="14"/>
  <c r="T466" i="14" s="1"/>
  <c r="Y466" i="14"/>
  <c r="J462" i="14"/>
  <c r="I451" i="7" s="1"/>
  <c r="Y462" i="14"/>
  <c r="V462" i="14"/>
  <c r="J420" i="14"/>
  <c r="I409" i="7" s="1"/>
  <c r="V420" i="14"/>
  <c r="E420" i="14"/>
  <c r="W420" i="14" s="1"/>
  <c r="J416" i="14"/>
  <c r="I405" i="7" s="1"/>
  <c r="E416" i="14"/>
  <c r="W416" i="14" s="1"/>
  <c r="G416" i="14"/>
  <c r="Y416" i="14" s="1"/>
  <c r="B416" i="14"/>
  <c r="T416" i="14" s="1"/>
  <c r="J394" i="14"/>
  <c r="I383" i="7" s="1"/>
  <c r="V394" i="14"/>
  <c r="W394" i="14"/>
  <c r="G394" i="14"/>
  <c r="Y394" i="14" s="1"/>
  <c r="J390" i="14"/>
  <c r="I379" i="7" s="1"/>
  <c r="V390" i="14"/>
  <c r="G390" i="14"/>
  <c r="Y390" i="14" s="1"/>
  <c r="E390" i="14"/>
  <c r="W390" i="14" s="1"/>
  <c r="D390" i="14"/>
  <c r="J386" i="14"/>
  <c r="I375" i="7" s="1"/>
  <c r="T386" i="14"/>
  <c r="V386" i="14"/>
  <c r="G386" i="14"/>
  <c r="Y386" i="14" s="1"/>
  <c r="J382" i="14"/>
  <c r="I371" i="7" s="1"/>
  <c r="V382" i="14"/>
  <c r="G382" i="14"/>
  <c r="Y382" i="14" s="1"/>
  <c r="E382" i="14"/>
  <c r="W382" i="14" s="1"/>
  <c r="D382" i="14"/>
  <c r="J378" i="14"/>
  <c r="I367" i="7" s="1"/>
  <c r="T378" i="14"/>
  <c r="V378" i="14"/>
  <c r="G378" i="14"/>
  <c r="Y378" i="14" s="1"/>
  <c r="J374" i="14"/>
  <c r="I363" i="7" s="1"/>
  <c r="V374" i="14"/>
  <c r="G374" i="14"/>
  <c r="Y374" i="14" s="1"/>
  <c r="E374" i="14"/>
  <c r="W374" i="14" s="1"/>
  <c r="D374" i="14"/>
  <c r="J366" i="14"/>
  <c r="I355" i="7" s="1"/>
  <c r="V366" i="14"/>
  <c r="G366" i="14"/>
  <c r="Y366" i="14" s="1"/>
  <c r="D366" i="14"/>
  <c r="J340" i="14"/>
  <c r="I329" i="7" s="1"/>
  <c r="G340" i="14"/>
  <c r="V340" i="14"/>
  <c r="Y340" i="14"/>
  <c r="J336" i="14"/>
  <c r="I325" i="7" s="1"/>
  <c r="W336" i="14"/>
  <c r="V336" i="14"/>
  <c r="G336" i="14"/>
  <c r="Y336" i="14" s="1"/>
  <c r="J282" i="14"/>
  <c r="I271" i="7" s="1"/>
  <c r="E282" i="14"/>
  <c r="W282" i="14" s="1"/>
  <c r="D282" i="14"/>
  <c r="B282" i="14"/>
  <c r="T282" i="14" s="1"/>
  <c r="V258" i="14"/>
  <c r="G258" i="14"/>
  <c r="Y258" i="14" s="1"/>
  <c r="E258" i="14"/>
  <c r="W258" i="14" s="1"/>
  <c r="D258" i="14"/>
  <c r="E252" i="14"/>
  <c r="W252" i="14" s="1"/>
  <c r="D252" i="14"/>
  <c r="B252" i="14"/>
  <c r="T252" i="14" s="1"/>
  <c r="E569" i="14"/>
  <c r="W569" i="14" s="1"/>
  <c r="W573" i="14"/>
  <c r="G573" i="14"/>
  <c r="Y573" i="14" s="1"/>
  <c r="V577" i="14"/>
  <c r="W581" i="14"/>
  <c r="D581" i="14"/>
  <c r="E683" i="14"/>
  <c r="W683" i="14" s="1"/>
  <c r="G683" i="14"/>
  <c r="Y683" i="14" s="1"/>
  <c r="D180" i="14"/>
  <c r="G176" i="14"/>
  <c r="Y176" i="14" s="1"/>
  <c r="G172" i="14"/>
  <c r="Y172" i="14" s="1"/>
  <c r="Y168" i="14"/>
  <c r="D160" i="14"/>
  <c r="D144" i="14"/>
  <c r="Y136" i="14"/>
  <c r="D132" i="14"/>
  <c r="D128" i="14"/>
  <c r="G124" i="14"/>
  <c r="Y124" i="14" s="1"/>
  <c r="G120" i="14"/>
  <c r="Y120" i="14" s="1"/>
  <c r="G116" i="14"/>
  <c r="Y116" i="14" s="1"/>
  <c r="Y112" i="14"/>
  <c r="G84" i="14"/>
  <c r="Y84" i="14" s="1"/>
  <c r="D80" i="14"/>
  <c r="B72" i="14"/>
  <c r="T72" i="14" s="1"/>
  <c r="V68" i="14"/>
  <c r="V60" i="14"/>
  <c r="B60" i="14"/>
  <c r="T60" i="14" s="1"/>
  <c r="E56" i="14"/>
  <c r="W56" i="14" s="1"/>
  <c r="E52" i="14"/>
  <c r="W52" i="14" s="1"/>
  <c r="V48" i="14"/>
  <c r="B44" i="14"/>
  <c r="T44" i="14" s="1"/>
  <c r="V40" i="14"/>
  <c r="E36" i="14"/>
  <c r="W36" i="14" s="1"/>
  <c r="V32" i="14"/>
  <c r="W188" i="14"/>
  <c r="B192" i="14"/>
  <c r="T192" i="14" s="1"/>
  <c r="W196" i="14"/>
  <c r="D218" i="14"/>
  <c r="E272" i="14"/>
  <c r="W272" i="14" s="1"/>
  <c r="W276" i="14"/>
  <c r="E302" i="14"/>
  <c r="W302" i="14" s="1"/>
  <c r="E310" i="14"/>
  <c r="W310" i="14" s="1"/>
  <c r="Y494" i="14"/>
  <c r="V727" i="14"/>
  <c r="J753" i="14"/>
  <c r="I742" i="7" s="1"/>
  <c r="G753" i="14"/>
  <c r="Y753" i="14" s="1"/>
  <c r="E484" i="14"/>
  <c r="W484" i="14" s="1"/>
  <c r="G484" i="14"/>
  <c r="Y484" i="14" s="1"/>
  <c r="B484" i="14"/>
  <c r="T484" i="14" s="1"/>
  <c r="J484" i="14"/>
  <c r="I473" i="7" s="1"/>
  <c r="J480" i="14"/>
  <c r="I469" i="7" s="1"/>
  <c r="G480" i="14"/>
  <c r="Y480" i="14" s="1"/>
  <c r="B480" i="14"/>
  <c r="T480" i="14" s="1"/>
  <c r="D480" i="14"/>
  <c r="E404" i="14"/>
  <c r="W404" i="14" s="1"/>
  <c r="B404" i="14"/>
  <c r="T404" i="14" s="1"/>
  <c r="J400" i="14"/>
  <c r="I389" i="7" s="1"/>
  <c r="V400" i="14"/>
  <c r="G400" i="14"/>
  <c r="E400" i="14"/>
  <c r="W400" i="14" s="1"/>
  <c r="Y400" i="14"/>
  <c r="J346" i="14"/>
  <c r="I335" i="7" s="1"/>
  <c r="E346" i="14"/>
  <c r="W346" i="14" s="1"/>
  <c r="D346" i="14"/>
  <c r="B346" i="14"/>
  <c r="T346" i="14" s="1"/>
  <c r="W322" i="14"/>
  <c r="V322" i="14"/>
  <c r="T322" i="14"/>
  <c r="E316" i="14"/>
  <c r="W316" i="14" s="1"/>
  <c r="G316" i="14"/>
  <c r="Y316" i="14" s="1"/>
  <c r="B316" i="14"/>
  <c r="T316" i="14" s="1"/>
  <c r="D316" i="14"/>
  <c r="B747" i="14"/>
  <c r="T747" i="14" s="1"/>
  <c r="V718" i="14"/>
  <c r="J718" i="14"/>
  <c r="I707" i="7" s="1"/>
  <c r="G718" i="14"/>
  <c r="Y718" i="14" s="1"/>
  <c r="J714" i="14"/>
  <c r="I703" i="7" s="1"/>
  <c r="D714" i="14"/>
  <c r="J710" i="14"/>
  <c r="I699" i="7" s="1"/>
  <c r="J707" i="14"/>
  <c r="I696" i="7" s="1"/>
  <c r="V707" i="14"/>
  <c r="B707" i="14"/>
  <c r="T707" i="14" s="1"/>
  <c r="J703" i="14"/>
  <c r="I692" i="7" s="1"/>
  <c r="V703" i="14"/>
  <c r="B703" i="14"/>
  <c r="T703" i="14" s="1"/>
  <c r="J699" i="14"/>
  <c r="I688" i="7" s="1"/>
  <c r="Y699" i="14"/>
  <c r="B699" i="14"/>
  <c r="T699" i="14" s="1"/>
  <c r="V699" i="14"/>
  <c r="J648" i="14"/>
  <c r="I637" i="7" s="1"/>
  <c r="V648" i="14"/>
  <c r="G648" i="14"/>
  <c r="Y648" i="14" s="1"/>
  <c r="E648" i="14"/>
  <c r="W648" i="14" s="1"/>
  <c r="D648" i="14"/>
  <c r="B612" i="14"/>
  <c r="T612" i="14" s="1"/>
  <c r="D612" i="14"/>
  <c r="B584" i="14"/>
  <c r="T584" i="14" s="1"/>
  <c r="G584" i="14"/>
  <c r="Y584" i="14" s="1"/>
  <c r="V524" i="14"/>
  <c r="E524" i="14"/>
  <c r="W524" i="14" s="1"/>
  <c r="J520" i="14"/>
  <c r="I509" i="7" s="1"/>
  <c r="E520" i="14"/>
  <c r="W520" i="14" s="1"/>
  <c r="G520" i="14"/>
  <c r="Y520" i="14" s="1"/>
  <c r="B520" i="14"/>
  <c r="T520" i="14" s="1"/>
  <c r="J725" i="14"/>
  <c r="I714" i="7" s="1"/>
  <c r="D725" i="14"/>
  <c r="V725" i="14"/>
  <c r="J721" i="14"/>
  <c r="I710" i="7" s="1"/>
  <c r="D721" i="14"/>
  <c r="V721" i="14"/>
  <c r="J717" i="14"/>
  <c r="I706" i="7" s="1"/>
  <c r="D717" i="14"/>
  <c r="V717" i="14"/>
  <c r="J713" i="14"/>
  <c r="I702" i="7" s="1"/>
  <c r="T713" i="14"/>
  <c r="D713" i="14"/>
  <c r="D688" i="14"/>
  <c r="V688" i="14"/>
  <c r="J662" i="14"/>
  <c r="I651" i="7" s="1"/>
  <c r="B662" i="14"/>
  <c r="T662" i="14" s="1"/>
  <c r="V644" i="14"/>
  <c r="B644" i="14"/>
  <c r="T644" i="14" s="1"/>
  <c r="J618" i="14"/>
  <c r="I607" i="7" s="1"/>
  <c r="V618" i="14"/>
  <c r="G618" i="14"/>
  <c r="V608" i="14"/>
  <c r="G608" i="14"/>
  <c r="Y608" i="14" s="1"/>
  <c r="E608" i="14"/>
  <c r="W608" i="14" s="1"/>
  <c r="D608" i="14"/>
  <c r="V604" i="14"/>
  <c r="B604" i="14"/>
  <c r="T604" i="14" s="1"/>
  <c r="J594" i="14"/>
  <c r="I583" i="7" s="1"/>
  <c r="B594" i="14"/>
  <c r="T594" i="14" s="1"/>
  <c r="G594" i="14"/>
  <c r="Y594" i="14" s="1"/>
  <c r="J560" i="14"/>
  <c r="I549" i="7" s="1"/>
  <c r="V560" i="14"/>
  <c r="G560" i="14"/>
  <c r="Y560" i="14" s="1"/>
  <c r="E560" i="14"/>
  <c r="W560" i="14" s="1"/>
  <c r="D560" i="14"/>
  <c r="J556" i="14"/>
  <c r="I545" i="7" s="1"/>
  <c r="V556" i="14"/>
  <c r="G556" i="14"/>
  <c r="Y556" i="14" s="1"/>
  <c r="E556" i="14"/>
  <c r="W556" i="14" s="1"/>
  <c r="D556" i="14"/>
  <c r="J548" i="14"/>
  <c r="I537" i="7" s="1"/>
  <c r="T548" i="14"/>
  <c r="V548" i="14"/>
  <c r="G548" i="14"/>
  <c r="Y548" i="14" s="1"/>
  <c r="J492" i="14"/>
  <c r="I481" i="7" s="1"/>
  <c r="D492" i="14"/>
  <c r="V492" i="14"/>
  <c r="J488" i="14"/>
  <c r="I477" i="7" s="1"/>
  <c r="V488" i="14"/>
  <c r="E488" i="14"/>
  <c r="W488" i="14" s="1"/>
  <c r="J474" i="14"/>
  <c r="I463" i="7" s="1"/>
  <c r="G474" i="14"/>
  <c r="Y474" i="14" s="1"/>
  <c r="E474" i="14"/>
  <c r="W474" i="14" s="1"/>
  <c r="J470" i="14"/>
  <c r="I459" i="7" s="1"/>
  <c r="D470" i="14"/>
  <c r="D5" i="11"/>
  <c r="D17" i="11"/>
  <c r="D23" i="11"/>
  <c r="C45" i="11"/>
  <c r="D27" i="11"/>
  <c r="T64" i="5"/>
  <c r="T59" i="5"/>
  <c r="T29" i="5"/>
  <c r="T34" i="5"/>
  <c r="T224" i="5"/>
  <c r="T359" i="5"/>
  <c r="T404" i="5"/>
  <c r="T424" i="5"/>
  <c r="T444" i="5"/>
  <c r="C8" i="11"/>
  <c r="C10" i="11"/>
  <c r="C13" i="11"/>
  <c r="C15" i="11"/>
  <c r="C22" i="11"/>
  <c r="D91" i="11"/>
  <c r="D89" i="11"/>
  <c r="D84" i="11"/>
  <c r="D83" i="11"/>
  <c r="D81" i="11"/>
  <c r="D76" i="11"/>
  <c r="D75" i="11"/>
  <c r="D73" i="11"/>
  <c r="D68" i="11"/>
  <c r="D66" i="11"/>
  <c r="D65" i="11"/>
  <c r="D63" i="11"/>
  <c r="D60" i="11"/>
  <c r="D59" i="11"/>
  <c r="D54" i="11"/>
  <c r="D52" i="11"/>
  <c r="D40" i="11"/>
  <c r="D39" i="11"/>
  <c r="T49" i="5"/>
  <c r="T274" i="5"/>
  <c r="T279" i="5"/>
  <c r="T324" i="5"/>
  <c r="T369" i="5"/>
  <c r="T389" i="5"/>
  <c r="T429" i="5"/>
  <c r="T449" i="5"/>
  <c r="T149" i="5"/>
  <c r="T159" i="5"/>
  <c r="T174" i="5"/>
  <c r="T184" i="5"/>
  <c r="T229" i="5"/>
  <c r="T284" i="5"/>
  <c r="T289" i="5"/>
  <c r="T294" i="5"/>
  <c r="D4" i="11"/>
  <c r="D6" i="11"/>
  <c r="D7" i="11"/>
  <c r="D10" i="11"/>
  <c r="D11" i="11"/>
  <c r="D15" i="11"/>
  <c r="D18" i="11"/>
  <c r="D21" i="11"/>
  <c r="C91" i="11"/>
  <c r="C90" i="11"/>
  <c r="C87" i="11"/>
  <c r="C83" i="11"/>
  <c r="C82" i="11"/>
  <c r="C79" i="11"/>
  <c r="C77" i="11"/>
  <c r="C75" i="11"/>
  <c r="C74" i="11"/>
  <c r="C71" i="11"/>
  <c r="C69" i="11"/>
  <c r="C67" i="11"/>
  <c r="C66" i="11"/>
  <c r="C63" i="11"/>
  <c r="C61" i="11"/>
  <c r="C59" i="11"/>
  <c r="C54" i="11"/>
  <c r="C52" i="11"/>
  <c r="C46" i="11"/>
  <c r="C41" i="11"/>
  <c r="C38" i="11"/>
  <c r="C3" i="11"/>
  <c r="T94" i="5"/>
  <c r="T109" i="5"/>
  <c r="T214" i="5"/>
  <c r="T244" i="5"/>
  <c r="T349" i="5"/>
  <c r="T379" i="5"/>
  <c r="T399" i="5"/>
  <c r="T419" i="5"/>
  <c r="T439" i="5"/>
  <c r="C24" i="11"/>
  <c r="D17" i="14"/>
  <c r="J17" i="14"/>
  <c r="I6" i="7" s="1"/>
  <c r="E17" i="14"/>
  <c r="W17" i="14" s="1"/>
  <c r="B17" i="14"/>
  <c r="T17" i="14" s="1"/>
  <c r="G17" i="14"/>
  <c r="Y17" i="14" s="1"/>
  <c r="J18" i="14"/>
  <c r="I7" i="7" s="1"/>
  <c r="G18" i="14"/>
  <c r="Y18" i="14" s="1"/>
  <c r="E18" i="14"/>
  <c r="W18" i="14" s="1"/>
  <c r="B18" i="14"/>
  <c r="T18" i="14" s="1"/>
  <c r="D18" i="14"/>
  <c r="T39" i="5"/>
  <c r="D13" i="11"/>
  <c r="D14" i="11"/>
  <c r="C85" i="11"/>
  <c r="C86" i="11"/>
  <c r="C49" i="11"/>
  <c r="C50" i="11"/>
  <c r="B19" i="14"/>
  <c r="T19" i="14" s="1"/>
  <c r="E19" i="14"/>
  <c r="W19" i="14"/>
  <c r="G19" i="14"/>
  <c r="Y19" i="14" s="1"/>
  <c r="D19" i="14"/>
  <c r="V19" i="14"/>
  <c r="J19" i="14"/>
  <c r="I8" i="7" s="1"/>
  <c r="T124" i="5"/>
  <c r="G665" i="14"/>
  <c r="E665" i="14"/>
  <c r="J665" i="14"/>
  <c r="I654" i="7" s="1"/>
  <c r="V665" i="14"/>
  <c r="Y665" i="14"/>
  <c r="W665" i="14"/>
  <c r="D630" i="14"/>
  <c r="J630" i="14"/>
  <c r="I619" i="7" s="1"/>
  <c r="B630" i="14"/>
  <c r="T630" i="14" s="1"/>
  <c r="J626" i="14"/>
  <c r="I615" i="7" s="1"/>
  <c r="B626" i="14"/>
  <c r="T626" i="14" s="1"/>
  <c r="D626" i="14"/>
  <c r="G626" i="14"/>
  <c r="Y626" i="14" s="1"/>
  <c r="E626" i="14"/>
  <c r="W626" i="14" s="1"/>
  <c r="J623" i="14"/>
  <c r="I612" i="7" s="1"/>
  <c r="D623" i="14"/>
  <c r="W623" i="14"/>
  <c r="B623" i="14"/>
  <c r="T623" i="14" s="1"/>
  <c r="J619" i="14"/>
  <c r="I608" i="7" s="1"/>
  <c r="D619" i="14"/>
  <c r="Y619" i="14"/>
  <c r="B619" i="14"/>
  <c r="J552" i="14"/>
  <c r="I541" i="7" s="1"/>
  <c r="B552" i="14"/>
  <c r="T552" i="14" s="1"/>
  <c r="D552" i="14"/>
  <c r="G552" i="14"/>
  <c r="Y552" i="14"/>
  <c r="E552" i="14"/>
  <c r="W552" i="14" s="1"/>
  <c r="V552" i="14"/>
  <c r="J549" i="14"/>
  <c r="I538" i="7" s="1"/>
  <c r="D549" i="14"/>
  <c r="W549" i="14"/>
  <c r="B549" i="14"/>
  <c r="T549" i="14" s="1"/>
  <c r="J545" i="14"/>
  <c r="I534" i="7" s="1"/>
  <c r="Y545" i="14"/>
  <c r="V545" i="14"/>
  <c r="J542" i="14"/>
  <c r="I531" i="7" s="1"/>
  <c r="V542" i="14"/>
  <c r="D542" i="14"/>
  <c r="G542" i="14"/>
  <c r="Y542" i="14"/>
  <c r="B542" i="14"/>
  <c r="T542" i="14" s="1"/>
  <c r="E542" i="14"/>
  <c r="W542" i="14" s="1"/>
  <c r="J538" i="14"/>
  <c r="I527" i="7" s="1"/>
  <c r="V538" i="14"/>
  <c r="B538" i="14"/>
  <c r="T538" i="14" s="1"/>
  <c r="E538" i="14"/>
  <c r="W538" i="14" s="1"/>
  <c r="D538" i="14"/>
  <c r="J534" i="14"/>
  <c r="I523" i="7" s="1"/>
  <c r="B534" i="14"/>
  <c r="T534" i="14" s="1"/>
  <c r="G534" i="14"/>
  <c r="Y534" i="14" s="1"/>
  <c r="D534" i="14"/>
  <c r="E534" i="14"/>
  <c r="W534" i="14" s="1"/>
  <c r="J531" i="14"/>
  <c r="I520" i="7" s="1"/>
  <c r="V531" i="14"/>
  <c r="G531" i="14"/>
  <c r="J528" i="14"/>
  <c r="I517" i="7" s="1"/>
  <c r="B528" i="14"/>
  <c r="T528" i="14" s="1"/>
  <c r="D528" i="14"/>
  <c r="E528" i="14"/>
  <c r="W528" i="14" s="1"/>
  <c r="G528" i="14"/>
  <c r="Y528" i="14" s="1"/>
  <c r="V528" i="14"/>
  <c r="J521" i="14"/>
  <c r="I510" i="7" s="1"/>
  <c r="V521" i="14"/>
  <c r="E521" i="14"/>
  <c r="W521" i="14" s="1"/>
  <c r="D521" i="14"/>
  <c r="J517" i="14"/>
  <c r="I506" i="7" s="1"/>
  <c r="W517" i="14"/>
  <c r="V517" i="14"/>
  <c r="G517" i="14"/>
  <c r="J514" i="14"/>
  <c r="I503" i="7" s="1"/>
  <c r="G514" i="14"/>
  <c r="E514" i="14"/>
  <c r="W514" i="14" s="1"/>
  <c r="V514" i="14"/>
  <c r="D514" i="14"/>
  <c r="Y514" i="14"/>
  <c r="J510" i="14"/>
  <c r="I499" i="7" s="1"/>
  <c r="G510" i="14"/>
  <c r="E510" i="14"/>
  <c r="W510" i="14" s="1"/>
  <c r="V510" i="14"/>
  <c r="D510" i="14"/>
  <c r="Y510" i="14"/>
  <c r="B510" i="14"/>
  <c r="T510" i="14" s="1"/>
  <c r="J507" i="14"/>
  <c r="I496" i="7" s="1"/>
  <c r="B507" i="14"/>
  <c r="T507" i="14"/>
  <c r="J503" i="14"/>
  <c r="I492" i="7" s="1"/>
  <c r="B503" i="14"/>
  <c r="T503" i="14" s="1"/>
  <c r="J412" i="14"/>
  <c r="I401" i="7" s="1"/>
  <c r="B412" i="14"/>
  <c r="T412" i="14" s="1"/>
  <c r="D412" i="14"/>
  <c r="E412" i="14"/>
  <c r="W412" i="14" s="1"/>
  <c r="Y412" i="14"/>
  <c r="J408" i="14"/>
  <c r="I397" i="7" s="1"/>
  <c r="V408" i="14"/>
  <c r="G408" i="14"/>
  <c r="Y408" i="14" s="1"/>
  <c r="E408" i="14"/>
  <c r="W408" i="14" s="1"/>
  <c r="D408" i="14"/>
  <c r="T408" i="14"/>
  <c r="J360" i="14"/>
  <c r="I349" i="7" s="1"/>
  <c r="E360" i="14"/>
  <c r="W360" i="14" s="1"/>
  <c r="B360" i="14"/>
  <c r="T360" i="14" s="1"/>
  <c r="D360" i="14"/>
  <c r="V360" i="14"/>
  <c r="G360" i="14"/>
  <c r="Y360" i="14" s="1"/>
  <c r="J357" i="14"/>
  <c r="I346" i="7" s="1"/>
  <c r="V357" i="14"/>
  <c r="G357" i="14"/>
  <c r="Y357" i="14" s="1"/>
  <c r="E357" i="14"/>
  <c r="W357" i="14" s="1"/>
  <c r="J328" i="14"/>
  <c r="I317" i="7" s="1"/>
  <c r="V328" i="14"/>
  <c r="B328" i="14"/>
  <c r="T328" i="14" s="1"/>
  <c r="D328" i="14"/>
  <c r="E328" i="14"/>
  <c r="W328" i="14" s="1"/>
  <c r="J325" i="14"/>
  <c r="I314" i="7" s="1"/>
  <c r="V325" i="14"/>
  <c r="E325" i="14"/>
  <c r="W325" i="14" s="1"/>
  <c r="J296" i="14"/>
  <c r="I285" i="7" s="1"/>
  <c r="V296" i="14"/>
  <c r="E296" i="14"/>
  <c r="W296" i="14" s="1"/>
  <c r="G296" i="14"/>
  <c r="Y296" i="14" s="1"/>
  <c r="D296" i="14"/>
  <c r="J293" i="14"/>
  <c r="I282" i="7" s="1"/>
  <c r="E293" i="14"/>
  <c r="W293" i="14" s="1"/>
  <c r="G293" i="14"/>
  <c r="Y293" i="14" s="1"/>
  <c r="B293" i="14"/>
  <c r="J264" i="14"/>
  <c r="I253" i="7" s="1"/>
  <c r="V264" i="14"/>
  <c r="G264" i="14"/>
  <c r="Y264" i="14" s="1"/>
  <c r="E264" i="14"/>
  <c r="W264" i="14" s="1"/>
  <c r="D264" i="14"/>
  <c r="B264" i="14"/>
  <c r="T264" i="14" s="1"/>
  <c r="J261" i="14"/>
  <c r="I250" i="7" s="1"/>
  <c r="V261" i="14"/>
  <c r="E261" i="14"/>
  <c r="W261" i="14" s="1"/>
  <c r="J232" i="14"/>
  <c r="I221" i="7" s="1"/>
  <c r="V232" i="14"/>
  <c r="G232" i="14"/>
  <c r="Y232" i="14" s="1"/>
  <c r="B232" i="14"/>
  <c r="T232" i="14" s="1"/>
  <c r="D232" i="14"/>
  <c r="J229" i="14"/>
  <c r="I218" i="7" s="1"/>
  <c r="E229" i="14"/>
  <c r="W229" i="14" s="1"/>
  <c r="G229" i="14"/>
  <c r="Y229" i="14" s="1"/>
  <c r="B229" i="14"/>
  <c r="T229" i="14" s="1"/>
  <c r="J200" i="14"/>
  <c r="I189" i="7" s="1"/>
  <c r="V200" i="14"/>
  <c r="B200" i="14"/>
  <c r="T200" i="14" s="1"/>
  <c r="D200" i="14"/>
  <c r="E200" i="14"/>
  <c r="W200" i="14" s="1"/>
  <c r="G200" i="14"/>
  <c r="Y200" i="14" s="1"/>
  <c r="J197" i="14"/>
  <c r="I186" i="7" s="1"/>
  <c r="E197" i="14"/>
  <c r="W197" i="14" s="1"/>
  <c r="G197" i="14"/>
  <c r="Y197" i="14" s="1"/>
  <c r="B197" i="14"/>
  <c r="T197" i="14" s="1"/>
  <c r="J193" i="14"/>
  <c r="I182" i="7" s="1"/>
  <c r="D193" i="14"/>
  <c r="W193" i="14"/>
  <c r="Y193" i="14"/>
  <c r="B193" i="14"/>
  <c r="T193" i="14" s="1"/>
  <c r="J189" i="14"/>
  <c r="I178" i="7" s="1"/>
  <c r="D189" i="14"/>
  <c r="W189" i="14"/>
  <c r="Y189" i="14"/>
  <c r="B189" i="14"/>
  <c r="T189" i="14" s="1"/>
  <c r="J185" i="14"/>
  <c r="I174" i="7" s="1"/>
  <c r="E185" i="14"/>
  <c r="W185" i="14" s="1"/>
  <c r="B185" i="14"/>
  <c r="T185" i="14" s="1"/>
  <c r="J181" i="14"/>
  <c r="I170" i="7" s="1"/>
  <c r="E181" i="14"/>
  <c r="W181" i="14" s="1"/>
  <c r="B181" i="14"/>
  <c r="T181" i="14" s="1"/>
  <c r="J177" i="14"/>
  <c r="I166" i="7" s="1"/>
  <c r="V177" i="14"/>
  <c r="E177" i="14"/>
  <c r="W177" i="14" s="1"/>
  <c r="J173" i="14"/>
  <c r="I162" i="7" s="1"/>
  <c r="V173" i="14"/>
  <c r="E173" i="14"/>
  <c r="W173" i="14" s="1"/>
  <c r="B173" i="14"/>
  <c r="T173" i="14" s="1"/>
  <c r="J169" i="14"/>
  <c r="I158" i="7" s="1"/>
  <c r="B169" i="14"/>
  <c r="V169" i="14"/>
  <c r="E169" i="14"/>
  <c r="W169" i="14" s="1"/>
  <c r="T169" i="14"/>
  <c r="J165" i="14"/>
  <c r="I154" i="7" s="1"/>
  <c r="B165" i="14"/>
  <c r="T165" i="14" s="1"/>
  <c r="V165" i="14"/>
  <c r="J161" i="14"/>
  <c r="I150" i="7" s="1"/>
  <c r="E161" i="14"/>
  <c r="W161" i="14" s="1"/>
  <c r="B161" i="14"/>
  <c r="T161" i="14" s="1"/>
  <c r="V161" i="14"/>
  <c r="J157" i="14"/>
  <c r="I146" i="7" s="1"/>
  <c r="B157" i="14"/>
  <c r="T157" i="14" s="1"/>
  <c r="E157" i="14"/>
  <c r="W157" i="14" s="1"/>
  <c r="V157" i="14"/>
  <c r="J153" i="14"/>
  <c r="I142" i="7" s="1"/>
  <c r="B153" i="14"/>
  <c r="T153" i="14" s="1"/>
  <c r="E153" i="14"/>
  <c r="W153" i="14" s="1"/>
  <c r="J149" i="14"/>
  <c r="I138" i="7" s="1"/>
  <c r="B149" i="14"/>
  <c r="T149" i="14" s="1"/>
  <c r="E149" i="14"/>
  <c r="W149" i="14" s="1"/>
  <c r="J145" i="14"/>
  <c r="I134" i="7" s="1"/>
  <c r="V145" i="14"/>
  <c r="E145" i="14"/>
  <c r="W145" i="14" s="1"/>
  <c r="B145" i="14"/>
  <c r="T145" i="14" s="1"/>
  <c r="J141" i="14"/>
  <c r="I130" i="7" s="1"/>
  <c r="E141" i="14"/>
  <c r="W141" i="14" s="1"/>
  <c r="B141" i="14"/>
  <c r="T141" i="14" s="1"/>
  <c r="V141" i="14"/>
  <c r="J137" i="14"/>
  <c r="I126" i="7" s="1"/>
  <c r="B137" i="14"/>
  <c r="T137" i="14" s="1"/>
  <c r="V137" i="14"/>
  <c r="E137" i="14"/>
  <c r="W137" i="14" s="1"/>
  <c r="J133" i="14"/>
  <c r="I122" i="7" s="1"/>
  <c r="V133" i="14"/>
  <c r="E133" i="14"/>
  <c r="W133" i="14" s="1"/>
  <c r="B133" i="14"/>
  <c r="T133" i="14" s="1"/>
  <c r="J129" i="14"/>
  <c r="I118" i="7" s="1"/>
  <c r="V129" i="14"/>
  <c r="E129" i="14"/>
  <c r="W129" i="14" s="1"/>
  <c r="B129" i="14"/>
  <c r="T129" i="14" s="1"/>
  <c r="J125" i="14"/>
  <c r="I114" i="7" s="1"/>
  <c r="V125" i="14"/>
  <c r="E125" i="14"/>
  <c r="W125" i="14" s="1"/>
  <c r="J121" i="14"/>
  <c r="I110" i="7" s="1"/>
  <c r="V121" i="14"/>
  <c r="E121" i="14"/>
  <c r="W121" i="14" s="1"/>
  <c r="J117" i="14"/>
  <c r="I106" i="7" s="1"/>
  <c r="V117" i="14"/>
  <c r="E117" i="14"/>
  <c r="W117" i="14" s="1"/>
  <c r="B117" i="14"/>
  <c r="T117" i="14" s="1"/>
  <c r="J113" i="14"/>
  <c r="I102" i="7" s="1"/>
  <c r="B113" i="14"/>
  <c r="T113" i="14" s="1"/>
  <c r="V113" i="14"/>
  <c r="E113" i="14"/>
  <c r="W113" i="14" s="1"/>
  <c r="J109" i="14"/>
  <c r="I98" i="7" s="1"/>
  <c r="B109" i="14"/>
  <c r="T109" i="14" s="1"/>
  <c r="V109" i="14"/>
  <c r="J105" i="14"/>
  <c r="I94" i="7" s="1"/>
  <c r="B105" i="14"/>
  <c r="T105" i="14" s="1"/>
  <c r="V105" i="14"/>
  <c r="W105" i="14"/>
  <c r="J101" i="14"/>
  <c r="I90" i="7" s="1"/>
  <c r="B101" i="14"/>
  <c r="T101" i="14" s="1"/>
  <c r="V101" i="14"/>
  <c r="E101" i="14"/>
  <c r="W101" i="14" s="1"/>
  <c r="J97" i="14"/>
  <c r="I86" i="7" s="1"/>
  <c r="B97" i="14"/>
  <c r="T97" i="14" s="1"/>
  <c r="E97" i="14"/>
  <c r="W97" i="14" s="1"/>
  <c r="V97" i="14"/>
  <c r="J93" i="14"/>
  <c r="I82" i="7" s="1"/>
  <c r="G93" i="14"/>
  <c r="Y93" i="14" s="1"/>
  <c r="D93" i="14"/>
  <c r="J89" i="14"/>
  <c r="I78" i="7" s="1"/>
  <c r="D89" i="14"/>
  <c r="G89" i="14"/>
  <c r="Y89" i="14" s="1"/>
  <c r="J85" i="14"/>
  <c r="I74" i="7" s="1"/>
  <c r="G85" i="14"/>
  <c r="Y85" i="14" s="1"/>
  <c r="D85" i="14"/>
  <c r="J81" i="14"/>
  <c r="I70" i="7" s="1"/>
  <c r="D81" i="14"/>
  <c r="G81" i="14"/>
  <c r="Y81" i="14" s="1"/>
  <c r="J77" i="14"/>
  <c r="I66" i="7" s="1"/>
  <c r="G77" i="14"/>
  <c r="Y77" i="14" s="1"/>
  <c r="D77" i="14"/>
  <c r="J73" i="14"/>
  <c r="I62" i="7" s="1"/>
  <c r="D73" i="14"/>
  <c r="J69" i="14"/>
  <c r="I58" i="7" s="1"/>
  <c r="G69" i="14"/>
  <c r="Y69" i="14"/>
  <c r="D69" i="14"/>
  <c r="J65" i="14"/>
  <c r="I54" i="7" s="1"/>
  <c r="D65" i="14"/>
  <c r="G65" i="14"/>
  <c r="Y65" i="14" s="1"/>
  <c r="J61" i="14"/>
  <c r="I50" i="7" s="1"/>
  <c r="G61" i="14"/>
  <c r="Y61" i="14" s="1"/>
  <c r="J57" i="14"/>
  <c r="I46" i="7" s="1"/>
  <c r="D57" i="14"/>
  <c r="G57" i="14"/>
  <c r="Y57" i="14" s="1"/>
  <c r="J53" i="14"/>
  <c r="I42" i="7" s="1"/>
  <c r="D53" i="14"/>
  <c r="J49" i="14"/>
  <c r="I38" i="7" s="1"/>
  <c r="G49" i="14"/>
  <c r="Y49" i="14" s="1"/>
  <c r="D49" i="14"/>
  <c r="J45" i="14"/>
  <c r="I34" i="7" s="1"/>
  <c r="G45" i="14"/>
  <c r="Y45" i="14" s="1"/>
  <c r="D45" i="14"/>
  <c r="J41" i="14"/>
  <c r="I30" i="7" s="1"/>
  <c r="D41" i="14"/>
  <c r="G41" i="14"/>
  <c r="Y41" i="14" s="1"/>
  <c r="J37" i="14"/>
  <c r="I26" i="7" s="1"/>
  <c r="D37" i="14"/>
  <c r="G37" i="14"/>
  <c r="Y37" i="14" s="1"/>
  <c r="J33" i="14"/>
  <c r="I22" i="7" s="1"/>
  <c r="G33" i="14"/>
  <c r="Y33" i="14" s="1"/>
  <c r="D33" i="14"/>
  <c r="E33" i="14"/>
  <c r="W33" i="14" s="1"/>
  <c r="J29" i="14"/>
  <c r="I18" i="7" s="1"/>
  <c r="G29" i="14"/>
  <c r="Y29" i="14" s="1"/>
  <c r="D29" i="14"/>
  <c r="W29" i="14"/>
  <c r="V29" i="14"/>
  <c r="T54" i="5"/>
  <c r="T69" i="5"/>
  <c r="T119" i="5"/>
  <c r="T139" i="5"/>
  <c r="T144" i="5"/>
  <c r="T204" i="5"/>
  <c r="T304" i="5"/>
  <c r="T329" i="5"/>
  <c r="C80" i="11"/>
  <c r="C58" i="11"/>
  <c r="C40" i="11"/>
  <c r="C37" i="11"/>
  <c r="C34" i="11"/>
  <c r="G503" i="14"/>
  <c r="Y503" i="14" s="1"/>
  <c r="V507" i="14"/>
  <c r="Y517" i="14"/>
  <c r="E531" i="14"/>
  <c r="W531" i="14" s="1"/>
  <c r="B545" i="14"/>
  <c r="T545" i="14" s="1"/>
  <c r="V549" i="14"/>
  <c r="T619" i="14"/>
  <c r="V623" i="14"/>
  <c r="B177" i="14"/>
  <c r="T177" i="14" s="1"/>
  <c r="V153" i="14"/>
  <c r="B121" i="14"/>
  <c r="T121" i="14" s="1"/>
  <c r="V412" i="14"/>
  <c r="T79" i="5"/>
  <c r="T209" i="5"/>
  <c r="W28" i="14"/>
  <c r="V28" i="14"/>
  <c r="D28" i="14"/>
  <c r="T24" i="5"/>
  <c r="T14" i="5"/>
  <c r="T44" i="5"/>
  <c r="T74" i="5"/>
  <c r="T89" i="5"/>
  <c r="T104" i="5"/>
  <c r="T114" i="5"/>
  <c r="T134" i="5"/>
  <c r="T169" i="5"/>
  <c r="T194" i="5"/>
  <c r="T234" i="5"/>
  <c r="T264" i="5"/>
  <c r="T269" i="5"/>
  <c r="T309" i="5"/>
  <c r="T334" i="5"/>
  <c r="T344" i="5"/>
  <c r="T414" i="5"/>
  <c r="D47" i="11"/>
  <c r="D45" i="11"/>
  <c r="D43" i="11"/>
  <c r="D42" i="11"/>
  <c r="D37" i="11"/>
  <c r="D36" i="11"/>
  <c r="D33" i="11"/>
  <c r="D31" i="11"/>
  <c r="D29" i="11"/>
  <c r="C28" i="11"/>
  <c r="D261" i="14"/>
  <c r="T293" i="14"/>
  <c r="T325" i="14"/>
  <c r="B357" i="14"/>
  <c r="T357" i="14" s="1"/>
  <c r="E503" i="14"/>
  <c r="W503" i="14" s="1"/>
  <c r="D507" i="14"/>
  <c r="B517" i="14"/>
  <c r="T517" i="14" s="1"/>
  <c r="G521" i="14"/>
  <c r="Y521" i="14" s="1"/>
  <c r="Y531" i="14"/>
  <c r="E545" i="14"/>
  <c r="W545" i="14" s="1"/>
  <c r="G549" i="14"/>
  <c r="Y549" i="14" s="1"/>
  <c r="E619" i="14"/>
  <c r="W619" i="14" s="1"/>
  <c r="G623" i="14"/>
  <c r="Y623" i="14" s="1"/>
  <c r="B665" i="14"/>
  <c r="T665" i="14" s="1"/>
  <c r="V185" i="14"/>
  <c r="V149" i="14"/>
  <c r="D61" i="14"/>
  <c r="G53" i="14"/>
  <c r="Y53" i="14" s="1"/>
  <c r="B296" i="14"/>
  <c r="T296" i="14" s="1"/>
  <c r="G538" i="14"/>
  <c r="Y538" i="14" s="1"/>
  <c r="J679" i="14"/>
  <c r="I668" i="7" s="1"/>
  <c r="G679" i="14"/>
  <c r="Y679" i="14" s="1"/>
  <c r="E679" i="14"/>
  <c r="D679" i="14"/>
  <c r="W679" i="14"/>
  <c r="V679" i="14"/>
  <c r="T679" i="14"/>
  <c r="G676" i="14"/>
  <c r="Y676" i="14" s="1"/>
  <c r="E676" i="14"/>
  <c r="W676" i="14" s="1"/>
  <c r="J723" i="14"/>
  <c r="I712" i="7" s="1"/>
  <c r="B723" i="14"/>
  <c r="T723" i="14" s="1"/>
  <c r="D723" i="14"/>
  <c r="V723" i="14"/>
  <c r="J719" i="14"/>
  <c r="I708" i="7" s="1"/>
  <c r="D719" i="14"/>
  <c r="V719" i="14"/>
  <c r="J712" i="14"/>
  <c r="I701" i="7" s="1"/>
  <c r="B712" i="14"/>
  <c r="J709" i="14"/>
  <c r="I698" i="7" s="1"/>
  <c r="B709" i="14"/>
  <c r="T709" i="14" s="1"/>
  <c r="D709" i="14"/>
  <c r="J705" i="14"/>
  <c r="I694" i="7" s="1"/>
  <c r="D705" i="14"/>
  <c r="B705" i="14"/>
  <c r="T705" i="14" s="1"/>
  <c r="J701" i="14"/>
  <c r="I690" i="7" s="1"/>
  <c r="V701" i="14"/>
  <c r="D701" i="14"/>
  <c r="B701" i="14"/>
  <c r="T701" i="14" s="1"/>
  <c r="J697" i="14"/>
  <c r="I686" i="7" s="1"/>
  <c r="G697" i="14"/>
  <c r="Y697" i="14" s="1"/>
  <c r="E697" i="14"/>
  <c r="W697" i="14" s="1"/>
  <c r="D697" i="14"/>
  <c r="V697" i="14"/>
  <c r="T697" i="14"/>
  <c r="J702" i="14"/>
  <c r="I691" i="7" s="1"/>
  <c r="D702" i="14"/>
  <c r="J698" i="14"/>
  <c r="I687" i="7" s="1"/>
  <c r="V698" i="14"/>
  <c r="V668" i="14"/>
  <c r="D668" i="14"/>
  <c r="G668" i="14"/>
  <c r="Y668" i="14" s="1"/>
  <c r="W616" i="14"/>
  <c r="J616" i="14"/>
  <c r="I605" i="7" s="1"/>
  <c r="B616" i="14"/>
  <c r="T616" i="14" s="1"/>
  <c r="D616" i="14"/>
  <c r="J606" i="14"/>
  <c r="I595" i="7" s="1"/>
  <c r="D606" i="14"/>
  <c r="J602" i="14"/>
  <c r="I591" i="7" s="1"/>
  <c r="V602" i="14"/>
  <c r="G602" i="14"/>
  <c r="Y602" i="14" s="1"/>
  <c r="W602" i="14"/>
  <c r="D596" i="14"/>
  <c r="T596" i="14"/>
  <c r="Y500" i="14"/>
  <c r="J500" i="14"/>
  <c r="I489" i="7" s="1"/>
  <c r="D500" i="14"/>
  <c r="B500" i="14"/>
  <c r="T500" i="14" s="1"/>
  <c r="J496" i="14"/>
  <c r="I485" i="7" s="1"/>
  <c r="Y496" i="14"/>
  <c r="D496" i="14"/>
  <c r="B496" i="14"/>
  <c r="T496" i="14" s="1"/>
  <c r="J482" i="14"/>
  <c r="I471" i="7" s="1"/>
  <c r="G482" i="14"/>
  <c r="Y482" i="14" s="1"/>
  <c r="E482" i="14"/>
  <c r="W482" i="14" s="1"/>
  <c r="V482" i="14"/>
  <c r="J478" i="14"/>
  <c r="I467" i="7" s="1"/>
  <c r="G478" i="14"/>
  <c r="Y478" i="14" s="1"/>
  <c r="V478" i="14"/>
  <c r="J751" i="14"/>
  <c r="I740" i="7" s="1"/>
  <c r="B751" i="14"/>
  <c r="T751" i="14" s="1"/>
  <c r="V751" i="14"/>
  <c r="J741" i="14"/>
  <c r="I730" i="7" s="1"/>
  <c r="B741" i="14"/>
  <c r="T741" i="14" s="1"/>
  <c r="J737" i="14"/>
  <c r="I726" i="7" s="1"/>
  <c r="V737" i="14"/>
  <c r="D737" i="14"/>
  <c r="J733" i="14"/>
  <c r="I722" i="7" s="1"/>
  <c r="B733" i="14"/>
  <c r="T733" i="14" s="1"/>
  <c r="J729" i="14"/>
  <c r="I718" i="7" s="1"/>
  <c r="V729" i="14"/>
  <c r="D729" i="14"/>
  <c r="G722" i="14"/>
  <c r="Y722" i="14" s="1"/>
  <c r="V722" i="14"/>
  <c r="J715" i="14"/>
  <c r="I704" i="7" s="1"/>
  <c r="V715" i="14"/>
  <c r="D715" i="14"/>
  <c r="J711" i="14"/>
  <c r="I700" i="7" s="1"/>
  <c r="B711" i="14"/>
  <c r="T711" i="14" s="1"/>
  <c r="V711" i="14"/>
  <c r="B704" i="14"/>
  <c r="T704" i="14" s="1"/>
  <c r="W684" i="14"/>
  <c r="V684" i="14"/>
  <c r="E640" i="14"/>
  <c r="W640" i="14" s="1"/>
  <c r="J640" i="14"/>
  <c r="I629" i="7" s="1"/>
  <c r="V640" i="14"/>
  <c r="G640" i="14"/>
  <c r="Y640" i="14" s="1"/>
  <c r="V636" i="14"/>
  <c r="D636" i="14"/>
  <c r="E566" i="14"/>
  <c r="W566" i="14" s="1"/>
  <c r="D566" i="14"/>
  <c r="J566" i="14"/>
  <c r="I555" i="7" s="1"/>
  <c r="V566" i="14"/>
  <c r="G566" i="14"/>
  <c r="Y566" i="14" s="1"/>
  <c r="J562" i="14"/>
  <c r="I551" i="7" s="1"/>
  <c r="E562" i="14"/>
  <c r="W562" i="14" s="1"/>
  <c r="D562" i="14"/>
  <c r="V562" i="14"/>
  <c r="G562" i="14"/>
  <c r="Y562" i="14" s="1"/>
  <c r="B729" i="14"/>
  <c r="T729" i="14" s="1"/>
  <c r="V733" i="14"/>
  <c r="D751" i="14"/>
  <c r="J747" i="14"/>
  <c r="I736" i="7" s="1"/>
  <c r="D747" i="14"/>
  <c r="J743" i="14"/>
  <c r="I732" i="7" s="1"/>
  <c r="B743" i="14"/>
  <c r="T743" i="14" s="1"/>
  <c r="V743" i="14"/>
  <c r="V692" i="14"/>
  <c r="D692" i="14"/>
  <c r="E660" i="14"/>
  <c r="W660" i="14" s="1"/>
  <c r="J576" i="14"/>
  <c r="I565" i="7" s="1"/>
  <c r="B576" i="14"/>
  <c r="T576" i="14" s="1"/>
  <c r="J572" i="14"/>
  <c r="I561" i="7" s="1"/>
  <c r="B572" i="14"/>
  <c r="T572" i="14" s="1"/>
  <c r="G554" i="14"/>
  <c r="Y554" i="14" s="1"/>
  <c r="V554" i="14"/>
  <c r="G558" i="14"/>
  <c r="Y558" i="14" s="1"/>
  <c r="V558" i="14"/>
  <c r="B568" i="14"/>
  <c r="T568" i="14" s="1"/>
  <c r="G578" i="14"/>
  <c r="Y578" i="14" s="1"/>
  <c r="V578" i="14"/>
  <c r="G582" i="14"/>
  <c r="Y582" i="14" s="1"/>
  <c r="V582" i="14"/>
  <c r="B588" i="14"/>
  <c r="T588" i="14" s="1"/>
  <c r="V612" i="14"/>
  <c r="Y618" i="14"/>
  <c r="E618" i="14"/>
  <c r="W618" i="14" s="1"/>
  <c r="V622" i="14"/>
  <c r="G632" i="14"/>
  <c r="V632" i="14"/>
  <c r="W642" i="14"/>
  <c r="V652" i="14"/>
  <c r="W656" i="14"/>
  <c r="D554" i="14"/>
  <c r="E554" i="14"/>
  <c r="W554" i="14" s="1"/>
  <c r="D558" i="14"/>
  <c r="E558" i="14"/>
  <c r="W558" i="14" s="1"/>
  <c r="D578" i="14"/>
  <c r="E578" i="14"/>
  <c r="W578" i="14" s="1"/>
  <c r="D582" i="14"/>
  <c r="G592" i="14"/>
  <c r="Y592" i="14" s="1"/>
  <c r="D618" i="14"/>
  <c r="B618" i="14"/>
  <c r="T618" i="14" s="1"/>
  <c r="B622" i="14"/>
  <c r="T622" i="14" s="1"/>
  <c r="Y632" i="14"/>
  <c r="G642" i="14"/>
  <c r="Y642" i="14" s="1"/>
  <c r="V642" i="14"/>
  <c r="T18" i="1"/>
  <c r="AG4" i="5"/>
  <c r="AI4" i="5" s="1"/>
  <c r="R7" i="5" s="1"/>
  <c r="T313" i="1"/>
  <c r="T443" i="1"/>
  <c r="T83" i="1"/>
  <c r="T363" i="1"/>
  <c r="T418" i="1"/>
  <c r="T409" i="5"/>
  <c r="T199" i="5"/>
  <c r="T4" i="5"/>
  <c r="T354" i="5"/>
  <c r="T374" i="5"/>
  <c r="T364" i="5"/>
  <c r="T129" i="5"/>
  <c r="T384" i="5"/>
  <c r="T339" i="5"/>
  <c r="T394" i="5"/>
  <c r="T434" i="5"/>
  <c r="C4" i="11"/>
  <c r="J23" i="14"/>
  <c r="I12" i="7" s="1"/>
  <c r="B23" i="14"/>
  <c r="T23" i="14" s="1"/>
  <c r="E23" i="14"/>
  <c r="W23" i="14" s="1"/>
  <c r="D23" i="14"/>
  <c r="D41" i="11"/>
  <c r="C70" i="11"/>
  <c r="C88" i="11"/>
  <c r="D44" i="11"/>
  <c r="C81" i="11"/>
  <c r="C17" i="11"/>
  <c r="D25" i="11"/>
  <c r="C9" i="11"/>
  <c r="C26" i="11"/>
  <c r="C72" i="11"/>
  <c r="D46" i="11"/>
  <c r="C65" i="11"/>
  <c r="C56" i="11"/>
  <c r="D48" i="11"/>
  <c r="C36" i="11"/>
  <c r="C33" i="11"/>
  <c r="C30" i="11"/>
  <c r="D80" i="11"/>
  <c r="D55" i="11"/>
  <c r="D38" i="11"/>
  <c r="D22" i="11"/>
  <c r="D57" i="11"/>
  <c r="C53" i="11"/>
  <c r="C44" i="11"/>
  <c r="C5" i="11"/>
  <c r="C6" i="11"/>
  <c r="C7" i="11"/>
  <c r="C20" i="11"/>
  <c r="C21" i="11"/>
  <c r="D86" i="11"/>
  <c r="D87" i="11"/>
  <c r="D70" i="11"/>
  <c r="D71" i="11"/>
  <c r="D50" i="11"/>
  <c r="D51" i="11"/>
  <c r="D26" i="11"/>
  <c r="D72" i="11"/>
  <c r="D82" i="11"/>
  <c r="C18" i="11"/>
  <c r="D67" i="11"/>
  <c r="D64" i="11"/>
  <c r="C14" i="11"/>
  <c r="D8" i="11"/>
  <c r="D16" i="11"/>
  <c r="C84" i="11"/>
  <c r="C76" i="11"/>
  <c r="C68" i="11"/>
  <c r="C60" i="11"/>
  <c r="D53" i="11"/>
  <c r="C43" i="11"/>
  <c r="C42" i="11"/>
  <c r="C31" i="11"/>
  <c r="C32" i="11"/>
  <c r="C23" i="11"/>
  <c r="D9" i="11"/>
  <c r="D74" i="11"/>
  <c r="D88" i="11"/>
  <c r="D49" i="11"/>
  <c r="D69" i="11"/>
  <c r="D85" i="11"/>
  <c r="C62" i="11"/>
  <c r="C78" i="11"/>
  <c r="D28" i="11"/>
  <c r="C57" i="11"/>
  <c r="C73" i="11"/>
  <c r="C89" i="11"/>
  <c r="D34" i="11"/>
  <c r="D35" i="11"/>
  <c r="D32" i="11"/>
  <c r="D78" i="11"/>
  <c r="D79" i="11"/>
  <c r="D58" i="11"/>
  <c r="D90" i="11"/>
  <c r="C11" i="11"/>
  <c r="D30" i="11"/>
  <c r="C29" i="11"/>
  <c r="D19" i="11"/>
  <c r="D20" i="11"/>
  <c r="C47" i="11"/>
  <c r="C48" i="11"/>
  <c r="C51" i="11"/>
  <c r="C35" i="11"/>
  <c r="C55" i="11"/>
  <c r="C39" i="11"/>
  <c r="A24" i="5"/>
  <c r="A29" i="5" s="1"/>
  <c r="A34" i="5" s="1"/>
  <c r="A39" i="5" s="1"/>
  <c r="A44" i="5" s="1"/>
  <c r="A49" i="5" s="1"/>
  <c r="A54" i="5" s="1"/>
  <c r="A59" i="5" s="1"/>
  <c r="A64" i="5" s="1"/>
  <c r="A69" i="5" s="1"/>
  <c r="A74" i="5" s="1"/>
  <c r="A79" i="5" s="1"/>
  <c r="A84" i="5" s="1"/>
  <c r="A89" i="5" s="1"/>
  <c r="A94" i="5" s="1"/>
  <c r="A99" i="5" s="1"/>
  <c r="A104" i="5" s="1"/>
  <c r="A109" i="5" s="1"/>
  <c r="A114" i="5" s="1"/>
  <c r="A119" i="5" s="1"/>
  <c r="A124" i="5" s="1"/>
  <c r="A129" i="5" s="1"/>
  <c r="A134" i="5" s="1"/>
  <c r="A139" i="5" s="1"/>
  <c r="A144" i="5" s="1"/>
  <c r="A149" i="5" s="1"/>
  <c r="A154" i="5" s="1"/>
  <c r="A159" i="5" s="1"/>
  <c r="A164" i="5" s="1"/>
  <c r="A169" i="5" s="1"/>
  <c r="A174" i="5" s="1"/>
  <c r="A179" i="5" s="1"/>
  <c r="A184" i="5" s="1"/>
  <c r="A189" i="5" s="1"/>
  <c r="A194" i="5" s="1"/>
  <c r="A199" i="5" s="1"/>
  <c r="A204" i="5" s="1"/>
  <c r="A209" i="5" s="1"/>
  <c r="A214" i="5" s="1"/>
  <c r="A219" i="5" s="1"/>
  <c r="A224" i="5" s="1"/>
  <c r="A229" i="5" s="1"/>
  <c r="A234" i="5" s="1"/>
  <c r="A239" i="5" s="1"/>
  <c r="A244" i="5" s="1"/>
  <c r="A249" i="5" s="1"/>
  <c r="A254" i="5" s="1"/>
  <c r="A259" i="5" s="1"/>
  <c r="A264" i="5" s="1"/>
  <c r="A269" i="5" s="1"/>
  <c r="A274" i="5" s="1"/>
  <c r="A279" i="5" s="1"/>
  <c r="A284" i="5" s="1"/>
  <c r="A289" i="5" s="1"/>
  <c r="A294" i="5" s="1"/>
  <c r="A299" i="5" s="1"/>
  <c r="A304" i="5" s="1"/>
  <c r="A309" i="5" s="1"/>
  <c r="A314" i="5" s="1"/>
  <c r="A319" i="5" s="1"/>
  <c r="A324" i="5" s="1"/>
  <c r="A329" i="5" s="1"/>
  <c r="A334" i="5" s="1"/>
  <c r="A339" i="5" s="1"/>
  <c r="A344" i="5" s="1"/>
  <c r="A349" i="5" s="1"/>
  <c r="A354" i="5" s="1"/>
  <c r="A359" i="5" s="1"/>
  <c r="A364" i="5" s="1"/>
  <c r="A369" i="5" s="1"/>
  <c r="A374" i="5" s="1"/>
  <c r="A379" i="5" s="1"/>
  <c r="A384" i="5" s="1"/>
  <c r="A389" i="5" s="1"/>
  <c r="A394" i="5" s="1"/>
  <c r="A399" i="5" s="1"/>
  <c r="A404" i="5" s="1"/>
  <c r="A409" i="5" s="1"/>
  <c r="A414" i="5" s="1"/>
  <c r="A419" i="5" s="1"/>
  <c r="A424" i="5" s="1"/>
  <c r="A429" i="5" s="1"/>
  <c r="A434" i="5" s="1"/>
  <c r="A439" i="5" s="1"/>
  <c r="A444" i="5" s="1"/>
  <c r="A449" i="5" s="1"/>
  <c r="T299" i="5"/>
  <c r="T219" i="5"/>
  <c r="T99" i="5"/>
  <c r="AI64" i="5"/>
  <c r="R67" i="5" s="1"/>
  <c r="AI129" i="5"/>
  <c r="R132" i="5" s="1"/>
  <c r="AI339" i="5"/>
  <c r="R342" i="5" s="1"/>
  <c r="AI354" i="5"/>
  <c r="R357" i="5" s="1"/>
  <c r="AI199" i="5"/>
  <c r="R202" i="5" s="1"/>
  <c r="G22" i="14"/>
  <c r="Y22" i="14" s="1"/>
  <c r="J633" i="14"/>
  <c r="I622" i="7" s="1"/>
  <c r="D633" i="14"/>
  <c r="B633" i="14"/>
  <c r="T633" i="14" s="1"/>
  <c r="G633" i="14"/>
  <c r="Y633" i="14" s="1"/>
  <c r="E633" i="14"/>
  <c r="W633" i="14" s="1"/>
  <c r="J627" i="14"/>
  <c r="I616" i="7" s="1"/>
  <c r="D627" i="14"/>
  <c r="B627" i="14"/>
  <c r="T627" i="14" s="1"/>
  <c r="G627" i="14"/>
  <c r="Y627" i="14" s="1"/>
  <c r="E627" i="14"/>
  <c r="W627" i="14" s="1"/>
  <c r="J405" i="14"/>
  <c r="I394" i="7" s="1"/>
  <c r="B405" i="14"/>
  <c r="T405" i="14" s="1"/>
  <c r="G405" i="14"/>
  <c r="Y405" i="14" s="1"/>
  <c r="E405" i="14"/>
  <c r="W405" i="14" s="1"/>
  <c r="J399" i="14"/>
  <c r="I388" i="7" s="1"/>
  <c r="D399" i="14"/>
  <c r="E399" i="14"/>
  <c r="W399" i="14" s="1"/>
  <c r="V399" i="14"/>
  <c r="B399" i="14"/>
  <c r="T399" i="14" s="1"/>
  <c r="J392" i="14"/>
  <c r="I381" i="7" s="1"/>
  <c r="E392" i="14"/>
  <c r="W392" i="14" s="1"/>
  <c r="G392" i="14"/>
  <c r="Y392" i="14" s="1"/>
  <c r="B392" i="14"/>
  <c r="T392" i="14" s="1"/>
  <c r="V392" i="14"/>
  <c r="B700" i="14"/>
  <c r="T700" i="14" s="1"/>
  <c r="J700" i="14"/>
  <c r="I689" i="7" s="1"/>
  <c r="B716" i="14"/>
  <c r="T716" i="14" s="1"/>
  <c r="J716" i="14"/>
  <c r="I705" i="7" s="1"/>
  <c r="J708" i="14"/>
  <c r="I697" i="7" s="1"/>
  <c r="B708" i="14"/>
  <c r="T708" i="14" s="1"/>
  <c r="J694" i="14"/>
  <c r="I683" i="7" s="1"/>
  <c r="T694" i="14"/>
  <c r="J686" i="14"/>
  <c r="I675" i="7" s="1"/>
  <c r="B686" i="14"/>
  <c r="T686" i="14" s="1"/>
  <c r="J678" i="14"/>
  <c r="I667" i="7" s="1"/>
  <c r="B678" i="14"/>
  <c r="T678" i="14" s="1"/>
  <c r="J670" i="14"/>
  <c r="I659" i="7" s="1"/>
  <c r="B670" i="14"/>
  <c r="T670" i="14" s="1"/>
  <c r="V638" i="14"/>
  <c r="T654" i="14"/>
  <c r="G660" i="14"/>
  <c r="Y660" i="14" s="1"/>
  <c r="E668" i="14"/>
  <c r="D684" i="14"/>
  <c r="D698" i="14"/>
  <c r="V714" i="14"/>
  <c r="J744" i="14"/>
  <c r="I733" i="7" s="1"/>
  <c r="G710" i="14"/>
  <c r="Y710" i="14" s="1"/>
  <c r="V710" i="14"/>
  <c r="D710" i="14"/>
  <c r="J704" i="14"/>
  <c r="I693" i="7" s="1"/>
  <c r="E702" i="14"/>
  <c r="W702" i="14" s="1"/>
  <c r="J696" i="14"/>
  <c r="I685" i="7" s="1"/>
  <c r="V696" i="14"/>
  <c r="D696" i="14"/>
  <c r="J688" i="14"/>
  <c r="I677" i="7" s="1"/>
  <c r="W688" i="14"/>
  <c r="J680" i="14"/>
  <c r="I669" i="7" s="1"/>
  <c r="V680" i="14"/>
  <c r="D680" i="14"/>
  <c r="J672" i="14"/>
  <c r="I661" i="7" s="1"/>
  <c r="E672" i="14"/>
  <c r="W672" i="14" s="1"/>
  <c r="J664" i="14"/>
  <c r="I653" i="7" s="1"/>
  <c r="G664" i="14"/>
  <c r="Y664" i="14" s="1"/>
  <c r="J652" i="14"/>
  <c r="I641" i="7" s="1"/>
  <c r="E652" i="14"/>
  <c r="W652" i="14" s="1"/>
  <c r="G652" i="14"/>
  <c r="Y652" i="14" s="1"/>
  <c r="E646" i="14"/>
  <c r="W646" i="14" s="1"/>
  <c r="G646" i="14"/>
  <c r="Y646" i="14" s="1"/>
  <c r="J636" i="14"/>
  <c r="I625" i="7" s="1"/>
  <c r="E636" i="14"/>
  <c r="W636" i="14" s="1"/>
  <c r="G636" i="14"/>
  <c r="Y636" i="14" s="1"/>
  <c r="E630" i="14"/>
  <c r="W630" i="14" s="1"/>
  <c r="G630" i="14"/>
  <c r="Y630" i="14" s="1"/>
  <c r="J620" i="14"/>
  <c r="I609" i="7" s="1"/>
  <c r="E620" i="14"/>
  <c r="W620" i="14" s="1"/>
  <c r="G620" i="14"/>
  <c r="Y620" i="14" s="1"/>
  <c r="E614" i="14"/>
  <c r="W614" i="14" s="1"/>
  <c r="G614" i="14"/>
  <c r="Y614" i="14" s="1"/>
  <c r="J604" i="14"/>
  <c r="I593" i="7" s="1"/>
  <c r="E604" i="14"/>
  <c r="W604" i="14" s="1"/>
  <c r="G604" i="14"/>
  <c r="Y604" i="14" s="1"/>
  <c r="E598" i="14"/>
  <c r="W598" i="14" s="1"/>
  <c r="G598" i="14"/>
  <c r="Y598" i="14" s="1"/>
  <c r="J588" i="14"/>
  <c r="I577" i="7" s="1"/>
  <c r="E588" i="14"/>
  <c r="W588" i="14" s="1"/>
  <c r="E698" i="14"/>
  <c r="W698" i="14" s="1"/>
  <c r="J738" i="14"/>
  <c r="I727" i="7" s="1"/>
  <c r="J722" i="14"/>
  <c r="I711" i="7" s="1"/>
  <c r="T712" i="14"/>
  <c r="J690" i="14"/>
  <c r="I679" i="7" s="1"/>
  <c r="B690" i="14"/>
  <c r="T690" i="14" s="1"/>
  <c r="J666" i="14"/>
  <c r="I655" i="7" s="1"/>
  <c r="T666" i="14"/>
  <c r="J654" i="14"/>
  <c r="I643" i="7" s="1"/>
  <c r="W714" i="14"/>
  <c r="G714" i="14"/>
  <c r="Y714" i="14" s="1"/>
  <c r="V706" i="14"/>
  <c r="D706" i="14"/>
  <c r="E706" i="14"/>
  <c r="W706" i="14" s="1"/>
  <c r="G698" i="14"/>
  <c r="Y698" i="14" s="1"/>
  <c r="B698" i="14"/>
  <c r="T698" i="14" s="1"/>
  <c r="J692" i="14"/>
  <c r="I681" i="7" s="1"/>
  <c r="E692" i="14"/>
  <c r="W692" i="14" s="1"/>
  <c r="J684" i="14"/>
  <c r="I673" i="7" s="1"/>
  <c r="G684" i="14"/>
  <c r="Y684" i="14" s="1"/>
  <c r="J676" i="14"/>
  <c r="I665" i="7" s="1"/>
  <c r="V676" i="14"/>
  <c r="D676" i="14"/>
  <c r="J668" i="14"/>
  <c r="I657" i="7" s="1"/>
  <c r="W668" i="14"/>
  <c r="J660" i="14"/>
  <c r="I649" i="7" s="1"/>
  <c r="V660" i="14"/>
  <c r="D660" i="14"/>
  <c r="J644" i="14"/>
  <c r="I633" i="7" s="1"/>
  <c r="E644" i="14"/>
  <c r="W644" i="14" s="1"/>
  <c r="G644" i="14"/>
  <c r="Y644" i="14" s="1"/>
  <c r="E638" i="14"/>
  <c r="W638" i="14" s="1"/>
  <c r="G638" i="14"/>
  <c r="Y638" i="14" s="1"/>
  <c r="J628" i="14"/>
  <c r="I617" i="7" s="1"/>
  <c r="E628" i="14"/>
  <c r="W628" i="14" s="1"/>
  <c r="G628" i="14"/>
  <c r="Y628" i="14" s="1"/>
  <c r="E622" i="14"/>
  <c r="W622" i="14" s="1"/>
  <c r="G622" i="14"/>
  <c r="Y622" i="14" s="1"/>
  <c r="J612" i="14"/>
  <c r="I601" i="7" s="1"/>
  <c r="E612" i="14"/>
  <c r="W612" i="14" s="1"/>
  <c r="G612" i="14"/>
  <c r="Y612" i="14" s="1"/>
  <c r="E606" i="14"/>
  <c r="W606" i="14" s="1"/>
  <c r="G606" i="14"/>
  <c r="Y606" i="14" s="1"/>
  <c r="J596" i="14"/>
  <c r="I585" i="7" s="1"/>
  <c r="E596" i="14"/>
  <c r="W596" i="14" s="1"/>
  <c r="G596" i="14"/>
  <c r="Y596" i="14" s="1"/>
  <c r="E590" i="14"/>
  <c r="W590" i="14" s="1"/>
  <c r="G590" i="14"/>
  <c r="Y590" i="14" s="1"/>
  <c r="E701" i="14"/>
  <c r="W701" i="14" s="1"/>
  <c r="G701" i="14"/>
  <c r="Y701" i="14" s="1"/>
  <c r="E703" i="14"/>
  <c r="W703" i="14" s="1"/>
  <c r="G703" i="14"/>
  <c r="Y703" i="14" s="1"/>
  <c r="E705" i="14"/>
  <c r="W705" i="14" s="1"/>
  <c r="G705" i="14"/>
  <c r="Y705" i="14" s="1"/>
  <c r="E707" i="14"/>
  <c r="W707" i="14" s="1"/>
  <c r="G707" i="14"/>
  <c r="Y707" i="14" s="1"/>
  <c r="E709" i="14"/>
  <c r="W709" i="14" s="1"/>
  <c r="G709" i="14"/>
  <c r="Y709" i="14" s="1"/>
  <c r="E711" i="14"/>
  <c r="W711" i="14" s="1"/>
  <c r="G711" i="14"/>
  <c r="Y711" i="14" s="1"/>
  <c r="E713" i="14"/>
  <c r="W713" i="14" s="1"/>
  <c r="G713" i="14"/>
  <c r="Y713" i="14" s="1"/>
  <c r="E715" i="14"/>
  <c r="W715" i="14" s="1"/>
  <c r="G715" i="14"/>
  <c r="Y715" i="14" s="1"/>
  <c r="E717" i="14"/>
  <c r="W717" i="14" s="1"/>
  <c r="G717" i="14"/>
  <c r="Y717" i="14" s="1"/>
  <c r="E719" i="14"/>
  <c r="W719" i="14" s="1"/>
  <c r="G719" i="14"/>
  <c r="Y719" i="14" s="1"/>
  <c r="E721" i="14"/>
  <c r="W721" i="14" s="1"/>
  <c r="G721" i="14"/>
  <c r="Y721" i="14" s="1"/>
  <c r="E723" i="14"/>
  <c r="W723" i="14" s="1"/>
  <c r="G723" i="14"/>
  <c r="Y723" i="14" s="1"/>
  <c r="E725" i="14"/>
  <c r="W725" i="14" s="1"/>
  <c r="G725" i="14"/>
  <c r="Y725" i="14" s="1"/>
  <c r="E727" i="14"/>
  <c r="W727" i="14" s="1"/>
  <c r="G727" i="14"/>
  <c r="Y727" i="14" s="1"/>
  <c r="E729" i="14"/>
  <c r="W729" i="14" s="1"/>
  <c r="G729" i="14"/>
  <c r="Y729" i="14" s="1"/>
  <c r="E731" i="14"/>
  <c r="W731" i="14" s="1"/>
  <c r="G731" i="14"/>
  <c r="Y731" i="14" s="1"/>
  <c r="E733" i="14"/>
  <c r="W733" i="14" s="1"/>
  <c r="G733" i="14"/>
  <c r="Y733" i="14" s="1"/>
  <c r="E735" i="14"/>
  <c r="W735" i="14" s="1"/>
  <c r="G735" i="14"/>
  <c r="Y735" i="14" s="1"/>
  <c r="E737" i="14"/>
  <c r="W737" i="14" s="1"/>
  <c r="G737" i="14"/>
  <c r="Y737" i="14" s="1"/>
  <c r="E739" i="14"/>
  <c r="W739" i="14" s="1"/>
  <c r="G739" i="14"/>
  <c r="Y739" i="14" s="1"/>
  <c r="E741" i="14"/>
  <c r="W741" i="14" s="1"/>
  <c r="G741" i="14"/>
  <c r="Y741" i="14" s="1"/>
  <c r="E743" i="14"/>
  <c r="W743" i="14" s="1"/>
  <c r="G743" i="14"/>
  <c r="Y743" i="14" s="1"/>
  <c r="E745" i="14"/>
  <c r="W745" i="14" s="1"/>
  <c r="G745" i="14"/>
  <c r="Y745" i="14" s="1"/>
  <c r="E747" i="14"/>
  <c r="W747" i="14" s="1"/>
  <c r="G747" i="14"/>
  <c r="Y747" i="14" s="1"/>
  <c r="E749" i="14"/>
  <c r="W749" i="14" s="1"/>
  <c r="G749" i="14"/>
  <c r="Y749" i="14" s="1"/>
  <c r="E751" i="14"/>
  <c r="W751" i="14" s="1"/>
  <c r="B753" i="14"/>
  <c r="T753" i="14" s="1"/>
  <c r="D1"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Marcelo Molina 92494272</author>
  </authors>
  <commentList>
    <comment ref="I10" authorId="0" shapeId="0" xr:uid="{00000000-0006-0000-0100-000001000000}">
      <text>
        <r>
          <rPr>
            <b/>
            <sz val="9"/>
            <color indexed="81"/>
            <rFont val="Tahoma"/>
            <family val="2"/>
          </rPr>
          <t xml:space="preserve">FECHA DE ENVÍO A MUTUAL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Marcelo Molina</author>
    <author>Marcelo Molina I</author>
    <author>INGENIERIA Y GESTION EN SSO</author>
  </authors>
  <commentList>
    <comment ref="B2" authorId="0" shapeId="0" xr:uid="{00000000-0006-0000-0200-000001000000}">
      <text>
        <r>
          <rPr>
            <b/>
            <sz val="8"/>
            <color indexed="81"/>
            <rFont val="Tahoma"/>
            <family val="2"/>
          </rPr>
          <t xml:space="preserve">Marcelo Molina: 
Etapa en que se encuentran áreas donde se desempeña más tiempo.
Si es mixta, se escoge O. Gruesa
</t>
        </r>
        <r>
          <rPr>
            <b/>
            <sz val="12"/>
            <color indexed="81"/>
            <rFont val="Tahoma"/>
            <family val="2"/>
          </rPr>
          <t xml:space="preserve">
</t>
        </r>
      </text>
    </comment>
    <comment ref="C2" authorId="0" shapeId="0" xr:uid="{00000000-0006-0000-0200-000002000000}">
      <text>
        <r>
          <rPr>
            <b/>
            <sz val="8"/>
            <color indexed="81"/>
            <rFont val="Tahoma"/>
            <family val="2"/>
          </rPr>
          <t>Marcelo Molina:</t>
        </r>
        <r>
          <rPr>
            <sz val="8"/>
            <color indexed="81"/>
            <rFont val="Tahoma"/>
            <family val="2"/>
          </rPr>
          <t xml:space="preserve">
Cargo Estandarizado en Base Estadística de Ruido en la Construcción</t>
        </r>
      </text>
    </comment>
    <comment ref="D2" authorId="0" shapeId="0" xr:uid="{00000000-0006-0000-0200-000003000000}">
      <text>
        <r>
          <rPr>
            <b/>
            <sz val="8"/>
            <color indexed="81"/>
            <rFont val="Tahoma"/>
            <family val="2"/>
          </rPr>
          <t>Marcelo Molina:</t>
        </r>
        <r>
          <rPr>
            <sz val="8"/>
            <color indexed="81"/>
            <rFont val="Tahoma"/>
            <family val="2"/>
          </rPr>
          <t xml:space="preserve">
</t>
        </r>
        <r>
          <rPr>
            <sz val="9"/>
            <color indexed="81"/>
            <rFont val="Tahoma"/>
            <family val="2"/>
          </rPr>
          <t>El Nombre del Grupo de exposición similar, debe ser específico y dar pistas de las tareas que realiza</t>
        </r>
      </text>
    </comment>
    <comment ref="E2" authorId="0" shapeId="0" xr:uid="{00000000-0006-0000-0200-000004000000}">
      <text>
        <r>
          <rPr>
            <b/>
            <sz val="10"/>
            <color indexed="81"/>
            <rFont val="Tahoma"/>
            <family val="2"/>
          </rPr>
          <t>N° total de trabajadores que se desempeñan en el respectivo GES</t>
        </r>
        <r>
          <rPr>
            <sz val="12"/>
            <color indexed="81"/>
            <rFont val="Tahoma"/>
            <family val="2"/>
          </rPr>
          <t xml:space="preserve">
</t>
        </r>
      </text>
    </comment>
    <comment ref="F2" authorId="0" shapeId="0" xr:uid="{00000000-0006-0000-0200-000005000000}">
      <text>
        <r>
          <rPr>
            <b/>
            <sz val="10"/>
            <color indexed="81"/>
            <rFont val="Tahoma"/>
            <family val="2"/>
          </rPr>
          <t>N° de trabajadores que debieran estar presentes al momento de efectuar la medición de ruido diurna</t>
        </r>
        <r>
          <rPr>
            <sz val="10"/>
            <color indexed="81"/>
            <rFont val="Tahoma"/>
            <family val="2"/>
          </rPr>
          <t xml:space="preserve">
</t>
        </r>
      </text>
    </comment>
    <comment ref="G2" authorId="0" shapeId="0" xr:uid="{00000000-0006-0000-0200-000006000000}">
      <text>
        <r>
          <rPr>
            <b/>
            <sz val="8"/>
            <color indexed="81"/>
            <rFont val="Tahoma"/>
            <family val="2"/>
          </rPr>
          <t>Marcelo Molina:</t>
        </r>
        <r>
          <rPr>
            <sz val="8"/>
            <color indexed="81"/>
            <rFont val="Tahoma"/>
            <family val="2"/>
          </rPr>
          <t xml:space="preserve">
</t>
        </r>
        <r>
          <rPr>
            <sz val="9"/>
            <color indexed="81"/>
            <rFont val="Tahoma"/>
            <family val="2"/>
          </rPr>
          <t>Horas trabajadas en período de lunes a domingo. Se excluye almuerzo.</t>
        </r>
      </text>
    </comment>
    <comment ref="H2" authorId="0" shapeId="0" xr:uid="{00000000-0006-0000-0200-000007000000}">
      <text>
        <r>
          <rPr>
            <b/>
            <sz val="8"/>
            <color indexed="81"/>
            <rFont val="Tahoma"/>
            <family val="2"/>
          </rPr>
          <t>Marcelo Molina:</t>
        </r>
        <r>
          <rPr>
            <sz val="8"/>
            <color indexed="81"/>
            <rFont val="Tahoma"/>
            <family val="2"/>
          </rPr>
          <t xml:space="preserve">
Días trabajados por semana (de lunes a domingo)</t>
        </r>
      </text>
    </comment>
    <comment ref="J2" authorId="1" shapeId="0" xr:uid="{00000000-0006-0000-0200-000008000000}">
      <text>
        <r>
          <rPr>
            <b/>
            <sz val="8"/>
            <color indexed="81"/>
            <rFont val="Tahoma"/>
            <family val="2"/>
          </rPr>
          <t>Marcelo Molina I:</t>
        </r>
        <r>
          <rPr>
            <sz val="8"/>
            <color indexed="81"/>
            <rFont val="Tahoma"/>
            <family val="2"/>
          </rPr>
          <t xml:space="preserve">
Indicar numero cuando corresponda a fuentes directas solamente.</t>
        </r>
      </text>
    </comment>
    <comment ref="K2" authorId="0" shapeId="0" xr:uid="{00000000-0006-0000-0200-000009000000}">
      <text>
        <r>
          <rPr>
            <b/>
            <sz val="12"/>
            <color indexed="81"/>
            <rFont val="Tahoma"/>
            <family val="2"/>
          </rPr>
          <t>Directa: Operada por trabajador del GES respectivo.
Indirecta: El trabajador del GES, no controla la fuente. Ésta opera independiente de las tareas que realizan los trabajadores del respectivo GES</t>
        </r>
      </text>
    </comment>
    <comment ref="M2" authorId="1" shapeId="0" xr:uid="{00000000-0006-0000-0200-00000A000000}">
      <text>
        <r>
          <rPr>
            <b/>
            <sz val="10"/>
            <color indexed="81"/>
            <rFont val="Tahoma"/>
            <family val="2"/>
          </rPr>
          <t>Marcelo Molina I:</t>
        </r>
        <r>
          <rPr>
            <sz val="10"/>
            <color indexed="81"/>
            <rFont val="Tahoma"/>
            <family val="2"/>
          </rPr>
          <t xml:space="preserve">
Se debe describir la condición o procedimiento  que influye en la mayor o menor exposición a ruido durante la realización de cada tarea.</t>
        </r>
      </text>
    </comment>
    <comment ref="N2" authorId="1" shapeId="0" xr:uid="{00000000-0006-0000-0200-00000B000000}">
      <text>
        <r>
          <rPr>
            <b/>
            <sz val="8"/>
            <color indexed="81"/>
            <rFont val="Tahoma"/>
            <family val="2"/>
          </rPr>
          <t>Marcelo Molina I:</t>
        </r>
        <r>
          <rPr>
            <sz val="8"/>
            <color indexed="81"/>
            <rFont val="Tahoma"/>
            <family val="2"/>
          </rPr>
          <t xml:space="preserve">
Basta la presencia del agente. Revisar Ev. cualitativa, pues aquí se valida la presencia de estos agentes.</t>
        </r>
      </text>
    </comment>
    <comment ref="O2" authorId="0" shapeId="0" xr:uid="{00000000-0006-0000-0200-00000C000000}">
      <text>
        <r>
          <rPr>
            <b/>
            <sz val="11"/>
            <color indexed="81"/>
            <rFont val="Tahoma"/>
            <family val="2"/>
          </rPr>
          <t>Marcelo Molina I.
Para cada tarea 
se ingresas en horas o en minutos</t>
        </r>
      </text>
    </comment>
    <comment ref="R2" authorId="0" shapeId="0" xr:uid="{00000000-0006-0000-0200-00000D000000}">
      <text>
        <r>
          <rPr>
            <sz val="9"/>
            <color indexed="81"/>
            <rFont val="Tahoma"/>
            <family val="2"/>
          </rPr>
          <t>Si el cilco excede la jornada, entonces será un valor menor a 1</t>
        </r>
      </text>
    </comment>
    <comment ref="W2" authorId="1" shapeId="0" xr:uid="{00000000-0006-0000-0200-00000E000000}">
      <text>
        <r>
          <rPr>
            <b/>
            <sz val="11"/>
            <color indexed="81"/>
            <rFont val="Tahoma"/>
            <family val="2"/>
          </rPr>
          <t>Marcelo Molina I:
Se debe señalar quienes participaron en la descripción de tareas de cada uno de los GES, con observación in situ de procedimientos, aporte de información de producción, mediciones y cálculos de tiempos, detalles de fuentes de ruido...</t>
        </r>
      </text>
    </comment>
    <comment ref="J3" authorId="1" shapeId="0" xr:uid="{00000000-0006-0000-0200-00000F000000}">
      <text>
        <r>
          <rPr>
            <b/>
            <sz val="10"/>
            <color indexed="81"/>
            <rFont val="Tahoma"/>
            <family val="2"/>
          </rPr>
          <t>Marcelo Molina I:</t>
        </r>
        <r>
          <rPr>
            <sz val="10"/>
            <color indexed="81"/>
            <rFont val="Tahoma"/>
            <family val="2"/>
          </rPr>
          <t xml:space="preserve">
Si son herramientas o máquinas muy numerosas y de distintas marcas, se puede señalar el total de fuentes. Pero si hay una marca/modelo más ruidosa que otra, deben separarse del resto. Pudiera ser el caso de que esto implique crear un nuevo GES de trabajadores que trabajan con esas máquinas más ruidosas.</t>
        </r>
      </text>
    </comment>
    <comment ref="K3" authorId="1" shapeId="0" xr:uid="{00000000-0006-0000-0200-000010000000}">
      <text>
        <r>
          <rPr>
            <b/>
            <sz val="8"/>
            <color indexed="81"/>
            <rFont val="Tahoma"/>
            <family val="2"/>
          </rPr>
          <t xml:space="preserve">Marcelo Molina I:
Directa: </t>
        </r>
        <r>
          <rPr>
            <sz val="8"/>
            <color indexed="81"/>
            <rFont val="Tahoma"/>
            <family val="2"/>
          </rPr>
          <t>La máquina o herramienta es operada por trabajador del GES respectivo. él la enciende o la apaga.</t>
        </r>
        <r>
          <rPr>
            <b/>
            <sz val="8"/>
            <color indexed="81"/>
            <rFont val="Tahoma"/>
            <family val="2"/>
          </rPr>
          <t xml:space="preserve">
Indirecta: </t>
        </r>
        <r>
          <rPr>
            <sz val="8"/>
            <color indexed="81"/>
            <rFont val="Tahoma"/>
            <family val="2"/>
          </rPr>
          <t xml:space="preserve">El trabajador del GES, no controla la fuente. Esta fuente opera independiente de las tareas que realizan los trabajadores del respectivo GES
</t>
        </r>
      </text>
    </comment>
    <comment ref="L3" authorId="1" shapeId="0" xr:uid="{00000000-0006-0000-0200-000011000000}">
      <text>
        <r>
          <rPr>
            <b/>
            <sz val="10"/>
            <color indexed="81"/>
            <rFont val="Tahoma"/>
            <family val="2"/>
          </rPr>
          <t>Marcelo Molina I: 
Cada tarea debe ubicarse frente a la fuente directa respectiva.</t>
        </r>
      </text>
    </comment>
    <comment ref="M3" authorId="1" shapeId="0" xr:uid="{00000000-0006-0000-0200-000012000000}">
      <text>
        <r>
          <rPr>
            <b/>
            <sz val="10"/>
            <color indexed="81"/>
            <rFont val="Tahoma"/>
            <family val="2"/>
          </rPr>
          <t>Marcelo Molina I:</t>
        </r>
        <r>
          <rPr>
            <sz val="10"/>
            <color indexed="81"/>
            <rFont val="Tahoma"/>
            <family val="2"/>
          </rPr>
          <t xml:space="preserve">
Las descricpiones deben permitir entender qué producto resulta al final de la tarea y/o ciclo. Por ej: Rotor limpio de arena tras uso de esmeril angular/Lectura de niveles de 40 relojes de planta de solventes de 2500 m2/Puntereo de muro con rotomartillo 7kg de Dpto. completando 345 m2/Mantenimiento camión: recepción, desarme, lavado de masas, rectificación motor (1 día).... total ciclo 2 semanas. En este caso se debe analizar ciclo completo y registrar días con exposición más relevante.
</t>
        </r>
      </text>
    </comment>
    <comment ref="N3" authorId="1" shapeId="0" xr:uid="{00000000-0006-0000-0200-000013000000}">
      <text>
        <r>
          <rPr>
            <b/>
            <sz val="10"/>
            <color indexed="81"/>
            <rFont val="Tahoma"/>
            <family val="2"/>
          </rPr>
          <t>Marcelo Molina I:
Se debe indicar el ototóxico asociado a la tarea correspondiente, salvo que sean varios agentes y se deban ocupar celdas adicionales hacia abajo.</t>
        </r>
      </text>
    </comment>
    <comment ref="R3" authorId="2" shapeId="0" xr:uid="{00000000-0006-0000-0200-000014000000}">
      <text>
        <r>
          <rPr>
            <b/>
            <sz val="10"/>
            <color indexed="81"/>
            <rFont val="Tahoma"/>
            <family val="2"/>
          </rPr>
          <t>Si el ciclo excede la jornada, entonces será un valor &lt; 1</t>
        </r>
        <r>
          <rPr>
            <sz val="9"/>
            <color indexed="81"/>
            <rFont val="Tahoma"/>
            <family val="2"/>
          </rPr>
          <t xml:space="preserve">
</t>
        </r>
      </text>
    </comment>
    <comment ref="R7" authorId="0" shapeId="0" xr:uid="{00000000-0006-0000-0200-000015000000}">
      <text>
        <r>
          <rPr>
            <b/>
            <sz val="8"/>
            <color indexed="81"/>
            <rFont val="Tahoma"/>
            <family val="2"/>
          </rPr>
          <t>Avisa cuando en este GES falta describir otros ciclos y tareas con sus tiempos, para completar la jornada de trabajo</t>
        </r>
        <r>
          <rPr>
            <sz val="8"/>
            <color indexed="81"/>
            <rFont val="Tahoma"/>
            <family val="2"/>
          </rPr>
          <t xml:space="preserve">
</t>
        </r>
      </text>
    </comment>
    <comment ref="R12" authorId="0" shapeId="0" xr:uid="{00000000-0006-0000-0200-000016000000}">
      <text>
        <r>
          <rPr>
            <sz val="8"/>
            <color indexed="81"/>
            <rFont val="Tahoma"/>
            <family val="2"/>
          </rPr>
          <t>Avisa cuando en este GES falta describir otros ciclos y tareas con sus tiempos, para completar la jornada de trabajo</t>
        </r>
      </text>
    </comment>
    <comment ref="R17" authorId="0" shapeId="0" xr:uid="{00000000-0006-0000-0200-000017000000}">
      <text>
        <r>
          <rPr>
            <sz val="8"/>
            <color indexed="81"/>
            <rFont val="Tahoma"/>
            <family val="2"/>
          </rPr>
          <t>Avisa cuando en este GES falta describir otros ciclos y tareas con sus tiempos, para completar la jornada de trabajo</t>
        </r>
      </text>
    </comment>
    <comment ref="R22" authorId="0" shapeId="0" xr:uid="{00000000-0006-0000-0200-000018000000}">
      <text>
        <r>
          <rPr>
            <sz val="8"/>
            <color indexed="81"/>
            <rFont val="Tahoma"/>
            <family val="2"/>
          </rPr>
          <t xml:space="preserve">Avisa cuando en este GES falta describir otros ciclos y tareas con sus tiempos, para completar la jornada de trabajo
</t>
        </r>
      </text>
    </comment>
    <comment ref="R27" authorId="0" shapeId="0" xr:uid="{00000000-0006-0000-0200-000019000000}">
      <text>
        <r>
          <rPr>
            <sz val="8"/>
            <color indexed="81"/>
            <rFont val="Tahoma"/>
            <family val="2"/>
          </rPr>
          <t xml:space="preserve">Avisa cuando en este GES falta describir otros ciclos y tareas con sus tiempos, para completar la jornada de trabajo
</t>
        </r>
      </text>
    </comment>
    <comment ref="R32" authorId="0" shapeId="0" xr:uid="{00000000-0006-0000-0200-00001A000000}">
      <text>
        <r>
          <rPr>
            <b/>
            <sz val="8"/>
            <color indexed="81"/>
            <rFont val="Tahoma"/>
            <family val="2"/>
          </rPr>
          <t>Avisa cuando en este GES falta describir otros ciclos y tareas con sus tiempos, para completar la jornada de trabajo</t>
        </r>
        <r>
          <rPr>
            <sz val="8"/>
            <color indexed="81"/>
            <rFont val="Tahoma"/>
            <family val="2"/>
          </rPr>
          <t xml:space="preserve">
</t>
        </r>
      </text>
    </comment>
    <comment ref="R37" authorId="0" shapeId="0" xr:uid="{00000000-0006-0000-0200-00001B000000}">
      <text>
        <r>
          <rPr>
            <sz val="8"/>
            <color indexed="81"/>
            <rFont val="Tahoma"/>
            <family val="2"/>
          </rPr>
          <t>Avisa cuando en este GES falta describir otros ciclos y tareas con sus tiempos, para completar la jornada de trabajo</t>
        </r>
      </text>
    </comment>
    <comment ref="R42" authorId="0" shapeId="0" xr:uid="{00000000-0006-0000-0200-00001C000000}">
      <text>
        <r>
          <rPr>
            <sz val="8"/>
            <color indexed="81"/>
            <rFont val="Tahoma"/>
            <family val="2"/>
          </rPr>
          <t>Avisa cuando en este GES falta describir otros ciclos y tareas con sus tiempos, para completar la jornada de trabajo</t>
        </r>
      </text>
    </comment>
    <comment ref="R47" authorId="0" shapeId="0" xr:uid="{00000000-0006-0000-0200-00001D000000}">
      <text>
        <r>
          <rPr>
            <sz val="8"/>
            <color indexed="81"/>
            <rFont val="Tahoma"/>
            <family val="2"/>
          </rPr>
          <t xml:space="preserve">Avisa cuando en este GES falta describir otros ciclos y tareas con sus tiempos, para completar la jornada de trabajo
</t>
        </r>
      </text>
    </comment>
    <comment ref="R52" authorId="0" shapeId="0" xr:uid="{00000000-0006-0000-0200-00001E000000}">
      <text>
        <r>
          <rPr>
            <sz val="8"/>
            <color indexed="81"/>
            <rFont val="Tahoma"/>
            <family val="2"/>
          </rPr>
          <t xml:space="preserve">Avisa cuando en este GES falta describir otros ciclos y tareas con sus tiempos, para completar la jornada de trabajo
</t>
        </r>
      </text>
    </comment>
    <comment ref="R57" authorId="0" shapeId="0" xr:uid="{00000000-0006-0000-0200-00001F000000}">
      <text>
        <r>
          <rPr>
            <b/>
            <sz val="8"/>
            <color indexed="81"/>
            <rFont val="Tahoma"/>
            <family val="2"/>
          </rPr>
          <t>Avisa cuando en este GES falta describir otros ciclos y tareas con sus tiempos, para completar la jornada de trabajo</t>
        </r>
        <r>
          <rPr>
            <sz val="8"/>
            <color indexed="81"/>
            <rFont val="Tahoma"/>
            <family val="2"/>
          </rPr>
          <t xml:space="preserve">
</t>
        </r>
      </text>
    </comment>
    <comment ref="R62" authorId="0" shapeId="0" xr:uid="{00000000-0006-0000-0200-000020000000}">
      <text>
        <r>
          <rPr>
            <sz val="8"/>
            <color indexed="81"/>
            <rFont val="Tahoma"/>
            <family val="2"/>
          </rPr>
          <t>Avisa cuando en este GES falta describir otros ciclos y tareas con sus tiempos, para completar la jornada de trabajo</t>
        </r>
      </text>
    </comment>
    <comment ref="R67" authorId="0" shapeId="0" xr:uid="{00000000-0006-0000-0200-000021000000}">
      <text>
        <r>
          <rPr>
            <sz val="8"/>
            <color indexed="81"/>
            <rFont val="Tahoma"/>
            <family val="2"/>
          </rPr>
          <t>Avisa cuando en este GES falta describir otros ciclos y tareas con sus tiempos, para completar la jornada de trabajo</t>
        </r>
      </text>
    </comment>
    <comment ref="R72" authorId="0" shapeId="0" xr:uid="{00000000-0006-0000-0200-000022000000}">
      <text>
        <r>
          <rPr>
            <sz val="8"/>
            <color indexed="81"/>
            <rFont val="Tahoma"/>
            <family val="2"/>
          </rPr>
          <t xml:space="preserve">Avisa cuando en este GES falta describir otros ciclos y tareas con sus tiempos, para completar la jornada de trabajo
</t>
        </r>
      </text>
    </comment>
    <comment ref="R77" authorId="0" shapeId="0" xr:uid="{00000000-0006-0000-0200-000023000000}">
      <text>
        <r>
          <rPr>
            <sz val="8"/>
            <color indexed="81"/>
            <rFont val="Tahoma"/>
            <family val="2"/>
          </rPr>
          <t xml:space="preserve">Avisa cuando en este GES falta describir otros ciclos y tareas con sus tiempos, para completar la jornada de trabajo
</t>
        </r>
      </text>
    </comment>
    <comment ref="R82" authorId="0" shapeId="0" xr:uid="{00000000-0006-0000-0200-000024000000}">
      <text>
        <r>
          <rPr>
            <b/>
            <sz val="8"/>
            <color indexed="81"/>
            <rFont val="Tahoma"/>
            <family val="2"/>
          </rPr>
          <t>Avisa cuando en este GES falta describir otros ciclos y tareas con sus tiempos, para completar la jornada de trabajo</t>
        </r>
        <r>
          <rPr>
            <sz val="8"/>
            <color indexed="81"/>
            <rFont val="Tahoma"/>
            <family val="2"/>
          </rPr>
          <t xml:space="preserve">
</t>
        </r>
      </text>
    </comment>
    <comment ref="R87" authorId="0" shapeId="0" xr:uid="{00000000-0006-0000-0200-000025000000}">
      <text>
        <r>
          <rPr>
            <sz val="8"/>
            <color indexed="81"/>
            <rFont val="Tahoma"/>
            <family val="2"/>
          </rPr>
          <t>Avisa cuando en este GES falta describir otros ciclos y tareas con sus tiempos, para completar la jornada de trabajo</t>
        </r>
      </text>
    </comment>
    <comment ref="R92" authorId="0" shapeId="0" xr:uid="{00000000-0006-0000-0200-000026000000}">
      <text>
        <r>
          <rPr>
            <sz val="8"/>
            <color indexed="81"/>
            <rFont val="Tahoma"/>
            <family val="2"/>
          </rPr>
          <t>Avisa cuando en este GES falta describir otros ciclos y tareas con sus tiempos, para completar la jornada de trabajo</t>
        </r>
      </text>
    </comment>
    <comment ref="R97" authorId="0" shapeId="0" xr:uid="{00000000-0006-0000-0200-000027000000}">
      <text>
        <r>
          <rPr>
            <sz val="8"/>
            <color indexed="81"/>
            <rFont val="Tahoma"/>
            <family val="2"/>
          </rPr>
          <t xml:space="preserve">Avisa cuando en este GES falta describir otros ciclos y tareas con sus tiempos, para completar la jornada de trabajo
</t>
        </r>
      </text>
    </comment>
    <comment ref="R102" authorId="0" shapeId="0" xr:uid="{00000000-0006-0000-0200-000028000000}">
      <text>
        <r>
          <rPr>
            <sz val="8"/>
            <color indexed="81"/>
            <rFont val="Tahoma"/>
            <family val="2"/>
          </rPr>
          <t xml:space="preserve">Avisa cuando en este GES falta describir otros ciclos y tareas con sus tiempos, para completar la jornada de trabajo
</t>
        </r>
      </text>
    </comment>
    <comment ref="R107" authorId="0" shapeId="0" xr:uid="{00000000-0006-0000-0200-000029000000}">
      <text>
        <r>
          <rPr>
            <b/>
            <sz val="8"/>
            <color indexed="81"/>
            <rFont val="Tahoma"/>
            <family val="2"/>
          </rPr>
          <t>Avisa cuando en este GES falta describir otros ciclos y tareas con sus tiempos, para completar la jornada de trabajo</t>
        </r>
        <r>
          <rPr>
            <sz val="8"/>
            <color indexed="81"/>
            <rFont val="Tahoma"/>
            <family val="2"/>
          </rPr>
          <t xml:space="preserve">
</t>
        </r>
      </text>
    </comment>
    <comment ref="R112" authorId="0" shapeId="0" xr:uid="{00000000-0006-0000-0200-00002A000000}">
      <text>
        <r>
          <rPr>
            <sz val="8"/>
            <color indexed="81"/>
            <rFont val="Tahoma"/>
            <family val="2"/>
          </rPr>
          <t>Avisa cuando en este GES falta describir otros ciclos y tareas con sus tiempos, para completar la jornada de trabajo</t>
        </r>
      </text>
    </comment>
    <comment ref="R117" authorId="0" shapeId="0" xr:uid="{00000000-0006-0000-0200-00002B000000}">
      <text>
        <r>
          <rPr>
            <sz val="8"/>
            <color indexed="81"/>
            <rFont val="Tahoma"/>
            <family val="2"/>
          </rPr>
          <t>Avisa cuando en este GES falta describir otros ciclos y tareas con sus tiempos, para completar la jornada de trabajo</t>
        </r>
      </text>
    </comment>
    <comment ref="R122" authorId="0" shapeId="0" xr:uid="{00000000-0006-0000-0200-00002C000000}">
      <text>
        <r>
          <rPr>
            <sz val="8"/>
            <color indexed="81"/>
            <rFont val="Tahoma"/>
            <family val="2"/>
          </rPr>
          <t xml:space="preserve">Avisa cuando en este GES falta describir otros ciclos y tareas con sus tiempos, para completar la jornada de trabajo
</t>
        </r>
      </text>
    </comment>
    <comment ref="R127" authorId="0" shapeId="0" xr:uid="{00000000-0006-0000-0200-00002D000000}">
      <text>
        <r>
          <rPr>
            <sz val="8"/>
            <color indexed="81"/>
            <rFont val="Tahoma"/>
            <family val="2"/>
          </rPr>
          <t xml:space="preserve">Avisa cuando en este GES falta describir otros ciclos y tareas con sus tiempos, para completar la jornada de trabajo
</t>
        </r>
      </text>
    </comment>
    <comment ref="R132" authorId="0" shapeId="0" xr:uid="{00000000-0006-0000-0200-00002E000000}">
      <text>
        <r>
          <rPr>
            <b/>
            <sz val="8"/>
            <color indexed="81"/>
            <rFont val="Tahoma"/>
            <family val="2"/>
          </rPr>
          <t>Avisa cuando en este GES falta describir otros ciclos y tareas con sus tiempos, para completar la jornada de trabajo</t>
        </r>
        <r>
          <rPr>
            <sz val="8"/>
            <color indexed="81"/>
            <rFont val="Tahoma"/>
            <family val="2"/>
          </rPr>
          <t xml:space="preserve">
</t>
        </r>
      </text>
    </comment>
    <comment ref="R137" authorId="0" shapeId="0" xr:uid="{00000000-0006-0000-0200-00002F000000}">
      <text>
        <r>
          <rPr>
            <sz val="8"/>
            <color indexed="81"/>
            <rFont val="Tahoma"/>
            <family val="2"/>
          </rPr>
          <t>Avisa cuando en este GES falta describir otros ciclos y tareas con sus tiempos, para completar la jornada de trabajo</t>
        </r>
      </text>
    </comment>
    <comment ref="R142" authorId="0" shapeId="0" xr:uid="{00000000-0006-0000-0200-000030000000}">
      <text>
        <r>
          <rPr>
            <sz val="8"/>
            <color indexed="81"/>
            <rFont val="Tahoma"/>
            <family val="2"/>
          </rPr>
          <t>Avisa cuando en este GES falta describir otros ciclos y tareas con sus tiempos, para completar la jornada de trabajo</t>
        </r>
      </text>
    </comment>
    <comment ref="R147" authorId="0" shapeId="0" xr:uid="{00000000-0006-0000-0200-000031000000}">
      <text>
        <r>
          <rPr>
            <sz val="8"/>
            <color indexed="81"/>
            <rFont val="Tahoma"/>
            <family val="2"/>
          </rPr>
          <t xml:space="preserve">Avisa cuando en este GES falta describir otros ciclos y tareas con sus tiempos, para completar la jornada de trabajo
</t>
        </r>
      </text>
    </comment>
    <comment ref="R152" authorId="0" shapeId="0" xr:uid="{00000000-0006-0000-0200-000032000000}">
      <text>
        <r>
          <rPr>
            <sz val="8"/>
            <color indexed="81"/>
            <rFont val="Tahoma"/>
            <family val="2"/>
          </rPr>
          <t xml:space="preserve">Avisa cuando en este GES falta describir otros ciclos y tareas con sus tiempos, para completar la jornada de trabajo
</t>
        </r>
      </text>
    </comment>
    <comment ref="R157" authorId="0" shapeId="0" xr:uid="{00000000-0006-0000-0200-000033000000}">
      <text>
        <r>
          <rPr>
            <b/>
            <sz val="8"/>
            <color indexed="81"/>
            <rFont val="Tahoma"/>
            <family val="2"/>
          </rPr>
          <t>Avisa cuando en este GES falta describir otros ciclos y tareas con sus tiempos, para completar la jornada de trabajo</t>
        </r>
        <r>
          <rPr>
            <sz val="8"/>
            <color indexed="81"/>
            <rFont val="Tahoma"/>
            <family val="2"/>
          </rPr>
          <t xml:space="preserve">
</t>
        </r>
      </text>
    </comment>
    <comment ref="R162" authorId="0" shapeId="0" xr:uid="{00000000-0006-0000-0200-000034000000}">
      <text>
        <r>
          <rPr>
            <sz val="8"/>
            <color indexed="81"/>
            <rFont val="Tahoma"/>
            <family val="2"/>
          </rPr>
          <t>Avisa cuando en este GES falta describir otros ciclos y tareas con sus tiempos, para completar la jornada de trabajo</t>
        </r>
      </text>
    </comment>
    <comment ref="R167" authorId="0" shapeId="0" xr:uid="{00000000-0006-0000-0200-000035000000}">
      <text>
        <r>
          <rPr>
            <sz val="8"/>
            <color indexed="81"/>
            <rFont val="Tahoma"/>
            <family val="2"/>
          </rPr>
          <t>Avisa cuando en este GES falta describir otros ciclos y tareas con sus tiempos, para completar la jornada de trabajo</t>
        </r>
      </text>
    </comment>
    <comment ref="R172" authorId="0" shapeId="0" xr:uid="{00000000-0006-0000-0200-000036000000}">
      <text>
        <r>
          <rPr>
            <sz val="8"/>
            <color indexed="81"/>
            <rFont val="Tahoma"/>
            <family val="2"/>
          </rPr>
          <t xml:space="preserve">Avisa cuando en este GES falta describir otros ciclos y tareas con sus tiempos, para completar la jornada de trabajo
</t>
        </r>
      </text>
    </comment>
    <comment ref="R177" authorId="0" shapeId="0" xr:uid="{00000000-0006-0000-0200-000037000000}">
      <text>
        <r>
          <rPr>
            <sz val="8"/>
            <color indexed="81"/>
            <rFont val="Tahoma"/>
            <family val="2"/>
          </rPr>
          <t xml:space="preserve">Avisa cuando en este GES falta describir otros ciclos y tareas con sus tiempos, para completar la jornada de trabajo
</t>
        </r>
      </text>
    </comment>
    <comment ref="R182" authorId="0" shapeId="0" xr:uid="{00000000-0006-0000-0200-000038000000}">
      <text>
        <r>
          <rPr>
            <b/>
            <sz val="8"/>
            <color indexed="81"/>
            <rFont val="Tahoma"/>
            <family val="2"/>
          </rPr>
          <t>Avisa cuando en este GES falta describir otros ciclos y tareas con sus tiempos, para completar la jornada de trabajo</t>
        </r>
        <r>
          <rPr>
            <sz val="8"/>
            <color indexed="81"/>
            <rFont val="Tahoma"/>
            <family val="2"/>
          </rPr>
          <t xml:space="preserve">
</t>
        </r>
      </text>
    </comment>
    <comment ref="R187" authorId="0" shapeId="0" xr:uid="{00000000-0006-0000-0200-000039000000}">
      <text>
        <r>
          <rPr>
            <sz val="8"/>
            <color indexed="81"/>
            <rFont val="Tahoma"/>
            <family val="2"/>
          </rPr>
          <t>Avisa cuando en este GES falta describir otros ciclos y tareas con sus tiempos, para completar la jornada de trabajo</t>
        </r>
      </text>
    </comment>
    <comment ref="R192" authorId="0" shapeId="0" xr:uid="{00000000-0006-0000-0200-00003A000000}">
      <text>
        <r>
          <rPr>
            <sz val="8"/>
            <color indexed="81"/>
            <rFont val="Tahoma"/>
            <family val="2"/>
          </rPr>
          <t>Avisa cuando en este GES falta describir otros ciclos y tareas con sus tiempos, para completar la jornada de trabajo</t>
        </r>
      </text>
    </comment>
    <comment ref="R197" authorId="0" shapeId="0" xr:uid="{00000000-0006-0000-0200-00003B000000}">
      <text>
        <r>
          <rPr>
            <sz val="8"/>
            <color indexed="81"/>
            <rFont val="Tahoma"/>
            <family val="2"/>
          </rPr>
          <t xml:space="preserve">Avisa cuando en este GES falta describir otros ciclos y tareas con sus tiempos, para completar la jornada de trabajo
</t>
        </r>
      </text>
    </comment>
    <comment ref="R202" authorId="0" shapeId="0" xr:uid="{00000000-0006-0000-0200-00003C000000}">
      <text>
        <r>
          <rPr>
            <sz val="8"/>
            <color indexed="81"/>
            <rFont val="Tahoma"/>
            <family val="2"/>
          </rPr>
          <t xml:space="preserve">Avisa cuando en este GES falta describir otros ciclos y tareas con sus tiempos, para completar la jornada de trabajo
</t>
        </r>
      </text>
    </comment>
    <comment ref="R207" authorId="0" shapeId="0" xr:uid="{00000000-0006-0000-0200-00003D000000}">
      <text>
        <r>
          <rPr>
            <b/>
            <sz val="8"/>
            <color indexed="81"/>
            <rFont val="Tahoma"/>
            <family val="2"/>
          </rPr>
          <t>Avisa cuando en este GES falta describir otros ciclos y tareas con sus tiempos, para completar la jornada de trabajo</t>
        </r>
        <r>
          <rPr>
            <sz val="8"/>
            <color indexed="81"/>
            <rFont val="Tahoma"/>
            <family val="2"/>
          </rPr>
          <t xml:space="preserve">
</t>
        </r>
      </text>
    </comment>
    <comment ref="R212" authorId="0" shapeId="0" xr:uid="{00000000-0006-0000-0200-00003E000000}">
      <text>
        <r>
          <rPr>
            <sz val="8"/>
            <color indexed="81"/>
            <rFont val="Tahoma"/>
            <family val="2"/>
          </rPr>
          <t>Avisa cuando en este GES falta describir otros ciclos y tareas con sus tiempos, para completar la jornada de trabajo</t>
        </r>
      </text>
    </comment>
    <comment ref="R217" authorId="0" shapeId="0" xr:uid="{00000000-0006-0000-0200-00003F000000}">
      <text>
        <r>
          <rPr>
            <sz val="8"/>
            <color indexed="81"/>
            <rFont val="Tahoma"/>
            <family val="2"/>
          </rPr>
          <t>Avisa cuando en este GES falta describir otros ciclos y tareas con sus tiempos, para completar la jornada de trabajo</t>
        </r>
      </text>
    </comment>
    <comment ref="R222" authorId="0" shapeId="0" xr:uid="{00000000-0006-0000-0200-000040000000}">
      <text>
        <r>
          <rPr>
            <sz val="8"/>
            <color indexed="81"/>
            <rFont val="Tahoma"/>
            <family val="2"/>
          </rPr>
          <t xml:space="preserve">Avisa cuando en este GES falta describir otros ciclos y tareas con sus tiempos, para completar la jornada de trabajo
</t>
        </r>
      </text>
    </comment>
    <comment ref="R227" authorId="0" shapeId="0" xr:uid="{00000000-0006-0000-0200-000041000000}">
      <text>
        <r>
          <rPr>
            <sz val="8"/>
            <color indexed="81"/>
            <rFont val="Tahoma"/>
            <family val="2"/>
          </rPr>
          <t xml:space="preserve">Avisa cuando en este GES falta describir otros ciclos y tareas con sus tiempos, para completar la jornada de trabajo
</t>
        </r>
      </text>
    </comment>
    <comment ref="R232" authorId="0" shapeId="0" xr:uid="{00000000-0006-0000-0200-000042000000}">
      <text>
        <r>
          <rPr>
            <b/>
            <sz val="8"/>
            <color indexed="81"/>
            <rFont val="Tahoma"/>
            <family val="2"/>
          </rPr>
          <t>Avisa cuando en este GES falta describir otros ciclos y tareas con sus tiempos, para completar la jornada de trabajo</t>
        </r>
        <r>
          <rPr>
            <sz val="8"/>
            <color indexed="81"/>
            <rFont val="Tahoma"/>
            <family val="2"/>
          </rPr>
          <t xml:space="preserve">
</t>
        </r>
      </text>
    </comment>
    <comment ref="R237" authorId="0" shapeId="0" xr:uid="{00000000-0006-0000-0200-000043000000}">
      <text>
        <r>
          <rPr>
            <sz val="8"/>
            <color indexed="81"/>
            <rFont val="Tahoma"/>
            <family val="2"/>
          </rPr>
          <t>Avisa cuando en este GES falta describir otros ciclos y tareas con sus tiempos, para completar la jornada de trabajo</t>
        </r>
      </text>
    </comment>
    <comment ref="R242" authorId="0" shapeId="0" xr:uid="{00000000-0006-0000-0200-000044000000}">
      <text>
        <r>
          <rPr>
            <sz val="8"/>
            <color indexed="81"/>
            <rFont val="Tahoma"/>
            <family val="2"/>
          </rPr>
          <t>Avisa cuando en este GES falta describir otros ciclos y tareas con sus tiempos, para completar la jornada de trabajo</t>
        </r>
      </text>
    </comment>
    <comment ref="R247" authorId="0" shapeId="0" xr:uid="{00000000-0006-0000-0200-000045000000}">
      <text>
        <r>
          <rPr>
            <sz val="8"/>
            <color indexed="81"/>
            <rFont val="Tahoma"/>
            <family val="2"/>
          </rPr>
          <t xml:space="preserve">Avisa cuando en este GES falta describir otros ciclos y tareas con sus tiempos, para completar la jornada de trabajo
</t>
        </r>
      </text>
    </comment>
    <comment ref="R252" authorId="0" shapeId="0" xr:uid="{00000000-0006-0000-0200-000046000000}">
      <text>
        <r>
          <rPr>
            <sz val="8"/>
            <color indexed="81"/>
            <rFont val="Tahoma"/>
            <family val="2"/>
          </rPr>
          <t xml:space="preserve">Avisa cuando en este GES falta describir otros ciclos y tareas con sus tiempos, para completar la jornada de trabajo
</t>
        </r>
      </text>
    </comment>
    <comment ref="R257" authorId="0" shapeId="0" xr:uid="{00000000-0006-0000-0200-000047000000}">
      <text>
        <r>
          <rPr>
            <b/>
            <sz val="8"/>
            <color indexed="81"/>
            <rFont val="Tahoma"/>
            <family val="2"/>
          </rPr>
          <t>Avisa cuando en este GES falta describir otros ciclos y tareas con sus tiempos, para completar la jornada de trabajo</t>
        </r>
        <r>
          <rPr>
            <sz val="8"/>
            <color indexed="81"/>
            <rFont val="Tahoma"/>
            <family val="2"/>
          </rPr>
          <t xml:space="preserve">
</t>
        </r>
      </text>
    </comment>
    <comment ref="R262" authorId="0" shapeId="0" xr:uid="{00000000-0006-0000-0200-000048000000}">
      <text>
        <r>
          <rPr>
            <sz val="8"/>
            <color indexed="81"/>
            <rFont val="Tahoma"/>
            <family val="2"/>
          </rPr>
          <t>Avisa cuando en este GES falta describir otros ciclos y tareas con sus tiempos, para completar la jornada de trabajo</t>
        </r>
      </text>
    </comment>
    <comment ref="R267" authorId="0" shapeId="0" xr:uid="{00000000-0006-0000-0200-000049000000}">
      <text>
        <r>
          <rPr>
            <sz val="8"/>
            <color indexed="81"/>
            <rFont val="Tahoma"/>
            <family val="2"/>
          </rPr>
          <t>Avisa cuando en este GES falta describir otros ciclos y tareas con sus tiempos, para completar la jornada de trabajo</t>
        </r>
      </text>
    </comment>
    <comment ref="R272" authorId="0" shapeId="0" xr:uid="{00000000-0006-0000-0200-00004A000000}">
      <text>
        <r>
          <rPr>
            <sz val="8"/>
            <color indexed="81"/>
            <rFont val="Tahoma"/>
            <family val="2"/>
          </rPr>
          <t>Avisa cuando en este GES falta describir otros ciclos y tareas con sus tiempos, para completar la jornada de trabajo</t>
        </r>
      </text>
    </comment>
    <comment ref="R277" authorId="0" shapeId="0" xr:uid="{00000000-0006-0000-0200-00004B000000}">
      <text>
        <r>
          <rPr>
            <sz val="8"/>
            <color indexed="81"/>
            <rFont val="Tahoma"/>
            <family val="2"/>
          </rPr>
          <t>Avisa cuando en este GES falta describir otros ciclos y tareas con sus tiempos, para completar la jornada de trabajo</t>
        </r>
      </text>
    </comment>
    <comment ref="R282" authorId="0" shapeId="0" xr:uid="{00000000-0006-0000-0200-00004C000000}">
      <text>
        <r>
          <rPr>
            <sz val="8"/>
            <color indexed="81"/>
            <rFont val="Tahoma"/>
            <family val="2"/>
          </rPr>
          <t xml:space="preserve">Avisa cuando en este GES falta describir otros ciclos y tareas con sus tiempos, para completar la jornada de trabajo
</t>
        </r>
      </text>
    </comment>
    <comment ref="R287" authorId="0" shapeId="0" xr:uid="{00000000-0006-0000-0200-00004D000000}">
      <text>
        <r>
          <rPr>
            <sz val="8"/>
            <color indexed="81"/>
            <rFont val="Tahoma"/>
            <family val="2"/>
          </rPr>
          <t xml:space="preserve">Avisa cuando en este GES falta describir otros ciclos y tareas con sus tiempos, para completar la jornada de trabajo
</t>
        </r>
      </text>
    </comment>
    <comment ref="R292" authorId="0" shapeId="0" xr:uid="{00000000-0006-0000-0200-00004E000000}">
      <text>
        <r>
          <rPr>
            <b/>
            <sz val="8"/>
            <color indexed="81"/>
            <rFont val="Tahoma"/>
            <family val="2"/>
          </rPr>
          <t>Avisa cuando en este GES falta describir otros ciclos y tareas con sus tiempos, para completar la jornada de trabajo</t>
        </r>
        <r>
          <rPr>
            <sz val="8"/>
            <color indexed="81"/>
            <rFont val="Tahoma"/>
            <family val="2"/>
          </rPr>
          <t xml:space="preserve">
</t>
        </r>
      </text>
    </comment>
    <comment ref="R297" authorId="0" shapeId="0" xr:uid="{00000000-0006-0000-0200-00004F000000}">
      <text>
        <r>
          <rPr>
            <sz val="8"/>
            <color indexed="81"/>
            <rFont val="Tahoma"/>
            <family val="2"/>
          </rPr>
          <t>Avisa cuando en este GES falta describir otros ciclos y tareas con sus tiempos, para completar la jornada de trabajo</t>
        </r>
      </text>
    </comment>
    <comment ref="R302" authorId="0" shapeId="0" xr:uid="{00000000-0006-0000-0200-000050000000}">
      <text>
        <r>
          <rPr>
            <sz val="8"/>
            <color indexed="81"/>
            <rFont val="Tahoma"/>
            <family val="2"/>
          </rPr>
          <t>Avisa cuando en este GES falta describir otros ciclos y tareas con sus tiempos, para completar la jornada de trabajo</t>
        </r>
      </text>
    </comment>
    <comment ref="R307" authorId="0" shapeId="0" xr:uid="{00000000-0006-0000-0200-000051000000}">
      <text>
        <r>
          <rPr>
            <sz val="8"/>
            <color indexed="81"/>
            <rFont val="Tahoma"/>
            <family val="2"/>
          </rPr>
          <t xml:space="preserve">Avisa cuando en este GES falta describir otros ciclos y tareas con sus tiempos, para completar la jornada de trabajo
</t>
        </r>
      </text>
    </comment>
    <comment ref="R312" authorId="0" shapeId="0" xr:uid="{00000000-0006-0000-0200-000052000000}">
      <text>
        <r>
          <rPr>
            <sz val="8"/>
            <color indexed="81"/>
            <rFont val="Tahoma"/>
            <family val="2"/>
          </rPr>
          <t xml:space="preserve">Avisa cuando en este GES falta describir otros ciclos y tareas con sus tiempos, para completar la jornada de trabajo
</t>
        </r>
      </text>
    </comment>
    <comment ref="R317" authorId="0" shapeId="0" xr:uid="{00000000-0006-0000-0200-000053000000}">
      <text>
        <r>
          <rPr>
            <b/>
            <sz val="8"/>
            <color indexed="81"/>
            <rFont val="Tahoma"/>
            <family val="2"/>
          </rPr>
          <t>Avisa cuando en este GES falta describir otros ciclos y tareas con sus tiempos, para completar la jornada de trabajo</t>
        </r>
        <r>
          <rPr>
            <sz val="8"/>
            <color indexed="81"/>
            <rFont val="Tahoma"/>
            <family val="2"/>
          </rPr>
          <t xml:space="preserve">
</t>
        </r>
      </text>
    </comment>
    <comment ref="R322" authorId="0" shapeId="0" xr:uid="{00000000-0006-0000-0200-000054000000}">
      <text>
        <r>
          <rPr>
            <sz val="8"/>
            <color indexed="81"/>
            <rFont val="Tahoma"/>
            <family val="2"/>
          </rPr>
          <t>Avisa cuando en este GES falta describir otros ciclos y tareas con sus tiempos, para completar la jornada de trabajo</t>
        </r>
      </text>
    </comment>
    <comment ref="R327" authorId="0" shapeId="0" xr:uid="{00000000-0006-0000-0200-000055000000}">
      <text>
        <r>
          <rPr>
            <sz val="8"/>
            <color indexed="81"/>
            <rFont val="Tahoma"/>
            <family val="2"/>
          </rPr>
          <t>Avisa cuando en este GES falta describir otros ciclos y tareas con sus tiempos, para completar la jornada de trabajo</t>
        </r>
      </text>
    </comment>
    <comment ref="R332" authorId="0" shapeId="0" xr:uid="{00000000-0006-0000-0200-000056000000}">
      <text>
        <r>
          <rPr>
            <sz val="8"/>
            <color indexed="81"/>
            <rFont val="Tahoma"/>
            <family val="2"/>
          </rPr>
          <t xml:space="preserve">Avisa cuando en este GES falta describir otros ciclos y tareas con sus tiempos, para completar la jornada de trabajo
</t>
        </r>
      </text>
    </comment>
    <comment ref="R337" authorId="0" shapeId="0" xr:uid="{00000000-0006-0000-0200-000057000000}">
      <text>
        <r>
          <rPr>
            <sz val="8"/>
            <color indexed="81"/>
            <rFont val="Tahoma"/>
            <family val="2"/>
          </rPr>
          <t xml:space="preserve">Avisa cuando en este GES falta describir otros ciclos y tareas con sus tiempos, para completar la jornada de trabajo
</t>
        </r>
      </text>
    </comment>
    <comment ref="R342" authorId="0" shapeId="0" xr:uid="{00000000-0006-0000-0200-000058000000}">
      <text>
        <r>
          <rPr>
            <b/>
            <sz val="8"/>
            <color indexed="81"/>
            <rFont val="Tahoma"/>
            <family val="2"/>
          </rPr>
          <t>Avisa cuando en este GES falta describir otros ciclos y tareas con sus tiempos, para completar la jornada de trabajo</t>
        </r>
        <r>
          <rPr>
            <sz val="8"/>
            <color indexed="81"/>
            <rFont val="Tahoma"/>
            <family val="2"/>
          </rPr>
          <t xml:space="preserve">
</t>
        </r>
      </text>
    </comment>
    <comment ref="R347" authorId="0" shapeId="0" xr:uid="{00000000-0006-0000-0200-000059000000}">
      <text>
        <r>
          <rPr>
            <sz val="8"/>
            <color indexed="81"/>
            <rFont val="Tahoma"/>
            <family val="2"/>
          </rPr>
          <t>Avisa cuando en este GES falta describir otros ciclos y tareas con sus tiempos, para completar la jornada de trabajo</t>
        </r>
      </text>
    </comment>
    <comment ref="R352" authorId="0" shapeId="0" xr:uid="{00000000-0006-0000-0200-00005A000000}">
      <text>
        <r>
          <rPr>
            <sz val="8"/>
            <color indexed="81"/>
            <rFont val="Tahoma"/>
            <family val="2"/>
          </rPr>
          <t>Avisa cuando en este GES falta describir otros ciclos y tareas con sus tiempos, para completar la jornada de trabajo</t>
        </r>
      </text>
    </comment>
    <comment ref="R357" authorId="0" shapeId="0" xr:uid="{00000000-0006-0000-0200-00005B000000}">
      <text>
        <r>
          <rPr>
            <sz val="8"/>
            <color indexed="81"/>
            <rFont val="Tahoma"/>
            <family val="2"/>
          </rPr>
          <t xml:space="preserve">Avisa cuando en este GES falta describir otros ciclos y tareas con sus tiempos, para completar la jornada de trabajo
</t>
        </r>
      </text>
    </comment>
    <comment ref="R362" authorId="0" shapeId="0" xr:uid="{00000000-0006-0000-0200-00005C000000}">
      <text>
        <r>
          <rPr>
            <b/>
            <sz val="8"/>
            <color indexed="81"/>
            <rFont val="Tahoma"/>
            <family val="2"/>
          </rPr>
          <t>Avisa cuando en este GES falta describir otros ciclos y tareas con sus tiempos, para completar la jornada de trabajo</t>
        </r>
        <r>
          <rPr>
            <sz val="8"/>
            <color indexed="81"/>
            <rFont val="Tahoma"/>
            <family val="2"/>
          </rPr>
          <t xml:space="preserve">
</t>
        </r>
      </text>
    </comment>
    <comment ref="R367" authorId="0" shapeId="0" xr:uid="{00000000-0006-0000-0200-00005D000000}">
      <text>
        <r>
          <rPr>
            <sz val="8"/>
            <color indexed="81"/>
            <rFont val="Tahoma"/>
            <family val="2"/>
          </rPr>
          <t>Avisa cuando en este GES falta describir otros ciclos y tareas con sus tiempos, para completar la jornada de trabajo</t>
        </r>
      </text>
    </comment>
    <comment ref="R372" authorId="0" shapeId="0" xr:uid="{00000000-0006-0000-0200-00005E000000}">
      <text>
        <r>
          <rPr>
            <sz val="8"/>
            <color indexed="81"/>
            <rFont val="Tahoma"/>
            <family val="2"/>
          </rPr>
          <t>Avisa cuando en este GES falta describir otros ciclos y tareas con sus tiempos, para completar la jornada de trabajo</t>
        </r>
      </text>
    </comment>
    <comment ref="R377" authorId="0" shapeId="0" xr:uid="{00000000-0006-0000-0200-00005F000000}">
      <text>
        <r>
          <rPr>
            <sz val="8"/>
            <color indexed="81"/>
            <rFont val="Tahoma"/>
            <family val="2"/>
          </rPr>
          <t>Avisa cuando en este GES falta describir otros ciclos y tareas con sus tiempos, para completar la jornada de trabajo</t>
        </r>
      </text>
    </comment>
    <comment ref="R382" authorId="0" shapeId="0" xr:uid="{00000000-0006-0000-0200-000060000000}">
      <text>
        <r>
          <rPr>
            <sz val="8"/>
            <color indexed="81"/>
            <rFont val="Tahoma"/>
            <family val="2"/>
          </rPr>
          <t>Avisa cuando en este GES falta describir otros ciclos y tareas con sus tiempos, para completar la jornada de trabajo</t>
        </r>
      </text>
    </comment>
    <comment ref="R387" authorId="0" shapeId="0" xr:uid="{00000000-0006-0000-0200-000061000000}">
      <text>
        <r>
          <rPr>
            <sz val="8"/>
            <color indexed="81"/>
            <rFont val="Tahoma"/>
            <family val="2"/>
          </rPr>
          <t xml:space="preserve">Avisa cuando en este GES falta describir otros ciclos y tareas con sus tiempos, para completar la jornada de trabajo
</t>
        </r>
      </text>
    </comment>
    <comment ref="R392" authorId="0" shapeId="0" xr:uid="{00000000-0006-0000-0200-000062000000}">
      <text>
        <r>
          <rPr>
            <sz val="8"/>
            <color indexed="81"/>
            <rFont val="Tahoma"/>
            <family val="2"/>
          </rPr>
          <t xml:space="preserve">Avisa cuando en este GES falta describir otros ciclos y tareas con sus tiempos, para completar la jornada de trabajo
</t>
        </r>
      </text>
    </comment>
    <comment ref="R397" authorId="0" shapeId="0" xr:uid="{00000000-0006-0000-0200-000063000000}">
      <text>
        <r>
          <rPr>
            <b/>
            <sz val="8"/>
            <color indexed="81"/>
            <rFont val="Tahoma"/>
            <family val="2"/>
          </rPr>
          <t>Avisa cuando en este GES falta describir otros ciclos y tareas con sus tiempos, para completar la jornada de trabajo</t>
        </r>
        <r>
          <rPr>
            <sz val="8"/>
            <color indexed="81"/>
            <rFont val="Tahoma"/>
            <family val="2"/>
          </rPr>
          <t xml:space="preserve">
</t>
        </r>
      </text>
    </comment>
    <comment ref="R402" authorId="0" shapeId="0" xr:uid="{00000000-0006-0000-0200-000064000000}">
      <text>
        <r>
          <rPr>
            <sz val="8"/>
            <color indexed="81"/>
            <rFont val="Tahoma"/>
            <family val="2"/>
          </rPr>
          <t>Avisa cuando en este GES falta describir otros ciclos y tareas con sus tiempos, para completar la jornada de trabajo</t>
        </r>
      </text>
    </comment>
    <comment ref="R407" authorId="0" shapeId="0" xr:uid="{00000000-0006-0000-0200-000065000000}">
      <text>
        <r>
          <rPr>
            <sz val="8"/>
            <color indexed="81"/>
            <rFont val="Tahoma"/>
            <family val="2"/>
          </rPr>
          <t>Avisa cuando en este GES falta describir otros ciclos y tareas con sus tiempos, para completar la jornada de trabajo</t>
        </r>
      </text>
    </comment>
    <comment ref="R412" authorId="0" shapeId="0" xr:uid="{00000000-0006-0000-0200-000066000000}">
      <text>
        <r>
          <rPr>
            <sz val="8"/>
            <color indexed="81"/>
            <rFont val="Tahoma"/>
            <family val="2"/>
          </rPr>
          <t xml:space="preserve">Avisa cuando en este GES falta describir otros ciclos y tareas con sus tiempos, para completar la jornada de trabajo
</t>
        </r>
      </text>
    </comment>
    <comment ref="R417" authorId="0" shapeId="0" xr:uid="{00000000-0006-0000-0200-000067000000}">
      <text>
        <r>
          <rPr>
            <sz val="8"/>
            <color indexed="81"/>
            <rFont val="Tahoma"/>
            <family val="2"/>
          </rPr>
          <t xml:space="preserve">Avisa cuando en este GES falta describir otros ciclos y tareas con sus tiempos, para completar la jornada de trabajo
</t>
        </r>
      </text>
    </comment>
    <comment ref="R422" authorId="0" shapeId="0" xr:uid="{00000000-0006-0000-0200-000068000000}">
      <text>
        <r>
          <rPr>
            <b/>
            <sz val="8"/>
            <color indexed="81"/>
            <rFont val="Tahoma"/>
            <family val="2"/>
          </rPr>
          <t>Avisa cuando en este GES falta describir otros ciclos y tareas con sus tiempos, para completar la jornada de trabajo</t>
        </r>
        <r>
          <rPr>
            <sz val="8"/>
            <color indexed="81"/>
            <rFont val="Tahoma"/>
            <family val="2"/>
          </rPr>
          <t xml:space="preserve">
</t>
        </r>
      </text>
    </comment>
    <comment ref="R427" authorId="0" shapeId="0" xr:uid="{00000000-0006-0000-0200-000069000000}">
      <text>
        <r>
          <rPr>
            <sz val="8"/>
            <color indexed="81"/>
            <rFont val="Tahoma"/>
            <family val="2"/>
          </rPr>
          <t>Avisa cuando en este GES falta describir otros ciclos y tareas con sus tiempos, para completar la jornada de trabajo</t>
        </r>
      </text>
    </comment>
    <comment ref="R432" authorId="0" shapeId="0" xr:uid="{00000000-0006-0000-0200-00006A000000}">
      <text>
        <r>
          <rPr>
            <sz val="8"/>
            <color indexed="81"/>
            <rFont val="Tahoma"/>
            <family val="2"/>
          </rPr>
          <t>Avisa cuando en este GES falta describir otros ciclos y tareas con sus tiempos, para completar la jornada de trabajo</t>
        </r>
      </text>
    </comment>
    <comment ref="R437" authorId="0" shapeId="0" xr:uid="{00000000-0006-0000-0200-00006B000000}">
      <text>
        <r>
          <rPr>
            <sz val="8"/>
            <color indexed="81"/>
            <rFont val="Tahoma"/>
            <family val="2"/>
          </rPr>
          <t xml:space="preserve">Avisa cuando en este GES falta describir otros ciclos y tareas con sus tiempos, para completar la jornada de trabajo
</t>
        </r>
      </text>
    </comment>
    <comment ref="R442" authorId="0" shapeId="0" xr:uid="{00000000-0006-0000-0200-00006C000000}">
      <text>
        <r>
          <rPr>
            <sz val="8"/>
            <color indexed="81"/>
            <rFont val="Tahoma"/>
            <family val="2"/>
          </rPr>
          <t xml:space="preserve">Avisa cuando en este GES falta describir otros ciclos y tareas con sus tiempos, para completar la jornada de trabajo
</t>
        </r>
      </text>
    </comment>
    <comment ref="R447" authorId="0" shapeId="0" xr:uid="{00000000-0006-0000-0200-00006D000000}">
      <text>
        <r>
          <rPr>
            <b/>
            <sz val="8"/>
            <color indexed="81"/>
            <rFont val="Tahoma"/>
            <family val="2"/>
          </rPr>
          <t>Avisa cuando en este GES falta describir otros ciclos y tareas con sus tiempos, para completar la jornada de trabajo</t>
        </r>
        <r>
          <rPr>
            <sz val="8"/>
            <color indexed="81"/>
            <rFont val="Tahoma"/>
            <family val="2"/>
          </rPr>
          <t xml:space="preserve">
</t>
        </r>
      </text>
    </comment>
    <comment ref="R452" authorId="0" shapeId="0" xr:uid="{00000000-0006-0000-0200-00006E000000}">
      <text>
        <r>
          <rPr>
            <sz val="8"/>
            <color indexed="81"/>
            <rFont val="Tahoma"/>
            <family val="2"/>
          </rPr>
          <t>Avisa cuando en este GES falta describir otros ciclos y tareas con sus tiempos, para completar la jornada de trabajo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INGENIERIA Y GESTION EN SSO</author>
    <author>Marcelo Molina</author>
    <author>Marcelo Molina 92494272</author>
  </authors>
  <commentList>
    <comment ref="E5" authorId="0" shapeId="0" xr:uid="{00000000-0006-0000-0300-000001000000}">
      <text>
        <r>
          <rPr>
            <b/>
            <sz val="9"/>
            <color indexed="81"/>
            <rFont val="Tahoma"/>
            <family val="2"/>
          </rPr>
          <t>DÍGITO VERIFICADOR</t>
        </r>
        <r>
          <rPr>
            <sz val="9"/>
            <color indexed="81"/>
            <rFont val="Tahoma"/>
            <family val="2"/>
          </rPr>
          <t xml:space="preserve">
</t>
        </r>
      </text>
    </comment>
    <comment ref="F5" authorId="1" shapeId="0" xr:uid="{00000000-0006-0000-0300-000002000000}">
      <text>
        <r>
          <rPr>
            <sz val="9"/>
            <color indexed="81"/>
            <rFont val="Tahoma"/>
            <family val="2"/>
          </rPr>
          <t>La dosis indicada en informe normalizado de ruido ocupacional, para cada GES.</t>
        </r>
      </text>
    </comment>
    <comment ref="G5" authorId="2" shapeId="0" xr:uid="{00000000-0006-0000-0300-000003000000}">
      <text>
        <r>
          <rPr>
            <b/>
            <sz val="9"/>
            <color indexed="81"/>
            <rFont val="Tahoma"/>
            <family val="2"/>
          </rPr>
          <t>PKC&gt; 135 dBC</t>
        </r>
      </text>
    </comment>
    <comment ref="I5" authorId="1" shapeId="0" xr:uid="{00000000-0006-0000-0300-000004000000}">
      <text>
        <r>
          <rPr>
            <sz val="9"/>
            <color indexed="81"/>
            <rFont val="Tahoma"/>
            <family val="2"/>
          </rPr>
          <t>El Nivel de Seguimiento definitivo depende de otros factores y lo define MDT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Marcelo Molina</author>
  </authors>
  <commentList>
    <comment ref="Q2" authorId="0" shapeId="0" xr:uid="{00000000-0006-0000-0600-000001000000}">
      <text>
        <r>
          <rPr>
            <b/>
            <sz val="8"/>
            <color indexed="81"/>
            <rFont val="Tahoma"/>
            <family val="2"/>
          </rPr>
          <t>Proviene de Estudio Previo efectuado por la empresa</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Marcelo Molina</author>
    <author>INGENIERIA Y GESTION EN SSO</author>
  </authors>
  <commentList>
    <comment ref="J16" authorId="0" shapeId="0" xr:uid="{00000000-0006-0000-0900-000001000000}">
      <text>
        <r>
          <rPr>
            <sz val="9"/>
            <color indexed="81"/>
            <rFont val="Tahoma"/>
            <family val="2"/>
          </rPr>
          <t>La frecuencia definitiva depende otros factores y lo define MDT</t>
        </r>
      </text>
    </comment>
    <comment ref="N17" authorId="1" shapeId="0" xr:uid="{00000000-0006-0000-0900-000002000000}">
      <text>
        <r>
          <rPr>
            <b/>
            <sz val="9"/>
            <color indexed="81"/>
            <rFont val="Tahoma"/>
            <family val="2"/>
          </rPr>
          <t xml:space="preserve">Motivo de aumento de frecuencia
</t>
        </r>
        <r>
          <rPr>
            <sz val="9"/>
            <color indexed="81"/>
            <rFont val="Tahoma"/>
            <family val="2"/>
          </rPr>
          <t xml:space="preserve">
</t>
        </r>
      </text>
    </comment>
  </commentList>
</comments>
</file>

<file path=xl/sharedStrings.xml><?xml version="1.0" encoding="utf-8"?>
<sst xmlns="http://schemas.openxmlformats.org/spreadsheetml/2006/main" count="1580" uniqueCount="486">
  <si>
    <t>DPTO. DE HIGIENE OCUPACIONAL</t>
  </si>
  <si>
    <t>SUBGERENCIA DE ESPECIALIADES SST</t>
  </si>
  <si>
    <t xml:space="preserve">        MUTUAL DE SEGURIDAD CCHC</t>
  </si>
  <si>
    <t>MATRIZ ESTANDARIZADA DE RUIDO DE LA CONSTRUCCIÓN - MERC 3.0</t>
  </si>
  <si>
    <t>Asistencia Técnica de Mutual:</t>
  </si>
  <si>
    <r>
      <rPr>
        <b/>
        <sz val="11"/>
        <rFont val="Verdana"/>
        <family val="2"/>
      </rPr>
      <t>Para completar la Matriz de Ruido</t>
    </r>
    <r>
      <rPr>
        <sz val="11"/>
        <rFont val="Verdana"/>
        <family val="2"/>
      </rPr>
      <t xml:space="preserve">, la empresa debe asistir a un taller práctico para aprender a completar esta identificacion de riesgo de exposición a ruido y entender el beneficio que aporta esta información. 
</t>
    </r>
    <r>
      <rPr>
        <b/>
        <sz val="11"/>
        <rFont val="Verdana"/>
        <family val="2"/>
      </rPr>
      <t>A este taller debe asistir un equipo interdisciplinario</t>
    </r>
    <r>
      <rPr>
        <sz val="11"/>
        <rFont val="Verdana"/>
        <family val="2"/>
      </rPr>
      <t xml:space="preserve"> de la empresa compuesto por al menos: Encargado de Prevención, Un representante de trabajadores y Un representante de empresa del CPHS, "Jefe de Obra", Profesional a Cargo de Obra, Jefe de Recursos Humanos y Experto en Prevención de Riesgos de la respectiva obra.</t>
    </r>
  </si>
  <si>
    <r>
      <t xml:space="preserve">¿Quién es responsable de la </t>
    </r>
    <r>
      <rPr>
        <b/>
        <u/>
        <sz val="11"/>
        <color theme="0"/>
        <rFont val="Verdana"/>
        <family val="2"/>
      </rPr>
      <t>realización y veracidad</t>
    </r>
    <r>
      <rPr>
        <b/>
        <sz val="11"/>
        <color theme="0"/>
        <rFont val="Verdana"/>
        <family val="2"/>
      </rPr>
      <t xml:space="preserve"> de esta Matriz de Identificación de Riesgos?</t>
    </r>
  </si>
  <si>
    <r>
      <t xml:space="preserve"> La información del estudio previo, ordenada en la Matriz de Riesgo Ruido, debe ser recopilada por la empresa, en cumplimiento del Artículo 21 del D.S. 40, donde se señala que la empresa debe identificar e informar a sus trabajadores sobre los riegos a que se exponen, bajo qué circunstancias se produce y su forma de control. 
Complementariamente, la Circular N° 3469/2020 de la SUSESO señala expresamente que los Organismos Administradores deberán prescribir la entrega de esta información (estudio previo), lo que en caso de incumplimiento podrá ser sancionado de acuerdo con lo indicado en el Capítulo 1, la Letra G del Título II, Libro IV del Compendio de la SUSESO.</t>
    </r>
    <r>
      <rPr>
        <sz val="11.5"/>
        <color indexed="8"/>
        <rFont val="Verdana"/>
        <family val="2"/>
      </rPr>
      <t xml:space="preserve"> 
</t>
    </r>
  </si>
  <si>
    <t>MODELO DE APLICACIÓN DEL PREXOR EN CONSTRUCCIÓN</t>
  </si>
  <si>
    <t xml:space="preserve"> DE EDIFICIOS, CASAS Y OBRAS AFINES</t>
  </si>
  <si>
    <t xml:space="preserve">EN EL CASO DE OBRAS DE CONSTRUCCIÓN DE EDIFICIOS Y CASAS, SE APLICARÁ LA PRESENTE METODOLOGÍA QUE SE BASA EN DATOS ESTADÍSTICOS DE EXPOSICIÓN A RUIDO EN ESTE TIPO DE OBRAS.  </t>
  </si>
  <si>
    <t xml:space="preserve">ESTO PERMITE ACELERAR LOS PROCESOS DE VIGILANCIA AMBIENTAL Y DE SALUD.          </t>
  </si>
  <si>
    <t>DE ESTE MODO, MUTUAL REQUIERE QUE LA EMPRESA COMPLETE LOS CARGOS  PRESENTES EN LA OBRA (HOJA MERC), LAS FUENTES DE RUIDO PRESENTES, UNA DESCRICIÓN BREVE DE LAS TAREAS Y ENTREGUE ESTE ARCHIVO CON LA LISTA DE TRABAJADORES COMPLETA, PARA PROCEDER DE MANERA EXPEDITA CON LOS PROGRAMAS DE VIGILANCIA.</t>
  </si>
  <si>
    <t>INDEPENDIENTE DE ESTE MODELO, LA EMPRESA ES RESPONSABLE DE MANTENER ACTUALIZADOS ESTOS REGISTROS DE IDENTIFICACIÓN DE RIESGOS (SEGÚN PREXOR CADA 6 MESES)  POR EXPOSICIÓN A RUIDO EN SUS ASPECTOS PECULIARES ASOCIADOS A CADA OBRA, POR LO QUE SE SUGIERE ESTUDIAR LOS SIGUIENTES CONCEPTOS Y COMPLETAR LOS CICLOS DE TRABAJO DE CADA GES O CARGO PARA GESTIONAR LAS MEJORAS CORRESPONDIENTES PARA REDUCIR LA EXPOSICIÓN DE MANERA SOSTENIDA BAJO LOS PRINCIPIOS DE LA MEJORA CONTINUA.</t>
  </si>
  <si>
    <t>Base de la Evaluación de Riesgos y Fudamentos del por qué de este trabajo:</t>
  </si>
  <si>
    <r>
      <t xml:space="preserve">La evaluación de la exposición a ruido debe considerar mediciones representativas de la jornada laboral de cada uno de los grupos de exposición similar (GES). Luego, antes de medir, se debe conocer la descripción </t>
    </r>
    <r>
      <rPr>
        <u/>
        <sz val="11"/>
        <color indexed="56"/>
        <rFont val="Verdana"/>
        <family val="2"/>
      </rPr>
      <t>en detalle</t>
    </r>
    <r>
      <rPr>
        <sz val="11"/>
        <color indexed="56"/>
        <rFont val="Verdana"/>
        <family val="2"/>
      </rPr>
      <t xml:space="preserve"> de las actividades que se realizan en cada GES (con potencial exposición de riesgo), de modo que la medición se ajuste a ella. </t>
    </r>
    <r>
      <rPr>
        <sz val="11"/>
        <color indexed="62"/>
        <rFont val="Verdana"/>
        <family val="2"/>
      </rPr>
      <t>Bajo este modelo no existe medición más representativa que la integración de mediciones de la base de datos ocupada, la que considera integralmente la exposición que recibe un trabajador durante todo el proceso que implican las dos etapas más decisivas, correspondientes a obra gruesa y terminaciones.</t>
    </r>
  </si>
  <si>
    <t>Algunas Definiciones:</t>
  </si>
  <si>
    <r>
      <rPr>
        <b/>
        <sz val="11"/>
        <rFont val="Verdana"/>
        <family val="2"/>
      </rPr>
      <t xml:space="preserve">GES: </t>
    </r>
    <r>
      <rPr>
        <sz val="11"/>
        <rFont val="Verdana"/>
        <family val="2"/>
      </rPr>
      <t>Grupo de Exposición Similar: Conjunto de trabajadores que realizan los mismas tareas de manera cíclica o no cíclica, siguiendo los mismos procedimientos y patrones de tiempo dedicado a cada tarea, efectuando los mismos recorridos y/o permaneciendo en los mismos lugares, en contactos con las mismas máquinas o herramientas, directas o indirectas, exponiéndose en teoría a niveles de ruido semejantes. Estos nombres se conservarán indefinidamente para facilitar su seguimiento y asegurar su trazabilidad en los programas de vigilancia ambiental y de salud auditiva a través de los años.</t>
    </r>
  </si>
  <si>
    <r>
      <rPr>
        <b/>
        <sz val="11"/>
        <rFont val="Verdana"/>
        <family val="2"/>
      </rPr>
      <t>CARGO:</t>
    </r>
    <r>
      <rPr>
        <sz val="11"/>
        <rFont val="Verdana"/>
        <family val="2"/>
      </rPr>
      <t xml:space="preserve"> Título o nominación asociado a un trabajador, en relación a su oficio, título profesional y las funciones (tareas) que debe desarrollar para la organización.</t>
    </r>
  </si>
  <si>
    <r>
      <rPr>
        <b/>
        <sz val="11"/>
        <rFont val="Verdana"/>
        <family val="2"/>
      </rPr>
      <t>CARGO ESTANDARIZADO:</t>
    </r>
    <r>
      <rPr>
        <sz val="11"/>
        <rFont val="Verdana"/>
        <family val="2"/>
      </rPr>
      <t xml:space="preserve"> Cargo de nombre estandarizado, para el cual la base de datos de Mutual le asocia un nivel de riesgo por exposición a ruido, dependiendo si se encuentra en una etapa de obra gruesa o terminaciones (entendiendo que para muchos cargos se incluye a ambas)</t>
    </r>
  </si>
  <si>
    <r>
      <rPr>
        <b/>
        <sz val="11"/>
        <rFont val="Verdana"/>
        <family val="2"/>
      </rPr>
      <t>PUESTO DE TRABAJO:</t>
    </r>
    <r>
      <rPr>
        <sz val="11"/>
        <rFont val="Verdana"/>
        <family val="2"/>
      </rPr>
      <t xml:space="preserve"> Lugar físico (área o plaza) espcífico en el que un trabajador cumpla las funciones que se espera efectúe de acuerdo a su cargo.</t>
    </r>
  </si>
  <si>
    <r>
      <rPr>
        <b/>
        <sz val="11"/>
        <rFont val="Verdana"/>
        <family val="2"/>
      </rPr>
      <t>Representativo de la jornada  de trabajo</t>
    </r>
    <r>
      <rPr>
        <sz val="11"/>
        <rFont val="Verdana"/>
        <family val="2"/>
      </rPr>
      <t>, significa que la medición debe considerar todas las actividades que  típicamente realiza un trabajador incluyendo todas aquellas relevantes y determinantes de la exposición a ruido, sin dejar de lado las que no implican exposición, pues se debe dejar estipulado cuando un trabajador se expone y no se expone a ruido.</t>
    </r>
  </si>
  <si>
    <r>
      <rPr>
        <b/>
        <sz val="11"/>
        <color indexed="8"/>
        <rFont val="Verdana"/>
        <family val="2"/>
      </rPr>
      <t>Ciclo Principal de Trabajo:</t>
    </r>
    <r>
      <rPr>
        <sz val="11"/>
        <color indexed="8"/>
        <rFont val="Verdana"/>
        <family val="2"/>
      </rPr>
      <t xml:space="preserve"> Secuencia o agrupación de tareas y operaciones con y sin ruido, que se realizan de manera consecutiva y que conforman un proceso que se repite en el tiempo, dentro de una o más jornadas.                        </t>
    </r>
  </si>
  <si>
    <t>El ciclo principal se compone de ciclos menores o tareas (y éstas a su vez de operaciones). Un ciclo puede durar desde minutos u horas hasta periodos que exceden la jornada de trabajo. En éste último caso, la descripción se centrará en aquellos trabajos y tareas que más se repiten y/o mayor exposición representen, a partir de un estudio (bitácora, programas) de un período de larga duración (semana-mes-año).</t>
  </si>
  <si>
    <t>Otras definiciones se entregan en el encabezado de la Hoja  MERC "Matriz de Riesgo Ruido de la Construcción".</t>
  </si>
  <si>
    <t>¿Quién debe efectuar y aprobar esta identificación o estudio?</t>
  </si>
  <si>
    <t>Este estudio deben efectuarlo quienes conocen de cerca las labores que atañen a un puesto de trabajo determinado.</t>
  </si>
  <si>
    <t>Luego, el estudio debe completarlo cada grupo de trabajadores pertenecientes a cada  GES identificado, apoyados por su supervisor, pudiéndose incluir la participación del Comité Paritario de H&amp;S (DS 54/69 Art 24), contando con la asesoría del experto en prevención de riesgos de la empresa y con la aprobación final del área ejecutiva del centro de trabajo de la empresa.</t>
  </si>
  <si>
    <t>Mutual de Seguridad capacitará a sus clientes para su realización y posteriormente durante la visita a terreno, rectificará, si correspondiese, la información contenida en la matriz y procederá con el programa de vigilancia de salud auditiva.</t>
  </si>
  <si>
    <t>¿Qué riesgo corre la empresa si no completa la información solicitada en la Matriz de Identificación de Riesgos por exposición a Ruido?</t>
  </si>
  <si>
    <t>Las empresas que no entreguen la información del estudio previo, para el caso de Mutual contenida y ordenada en la Matriz de Riesgo Ruido, corren el riesgo de ser sancionadas según lo indica el Capítulo 1, la Letra G del Título II, Libro IV del Compendio de SUSESO.</t>
  </si>
  <si>
    <t>continúa</t>
  </si>
  <si>
    <t>¿Qué diferencia hay entre la matriz de ruido y el estudio previo de ruido?</t>
  </si>
  <si>
    <t>El estudio previo es un levantamiento que procura asegurar una medición representativa y se basa en información provista por la empresa y observaciones de terreno. De acuerdo al PREXOR, debe incluir al menos, la clasificación de los GES, las tareas que realiza cada uno de ellos, los tiempos ocupados en estas tareas y las fuentes de ruido a que se exponen y si existen agentes químicos ototóxicos.
La matriz de Ruido, le aporta una estructura a esta información facilitando la gestión de riesgo siempre y cuando se haya completado con datos confiables.</t>
  </si>
  <si>
    <t>¿Qué beneficios de seguridad y salud laboral aporta una Matriz de Ruido correctamente llenada?</t>
  </si>
  <si>
    <r>
      <t xml:space="preserve">Entre sus beneficios se cuentan:
1° Clasifica los trabajadores desde la perspectiva de la exposición a agentes ambientales de riesgo.
</t>
    </r>
    <r>
      <rPr>
        <i/>
        <sz val="11"/>
        <color indexed="56"/>
        <rFont val="Verdana"/>
        <family val="2"/>
      </rPr>
      <t>2° Permite revisar si las tareas que ejecutan sus trabajadores son las "correctas" y siguen procedimientos que minimicen la exposición a ruido.</t>
    </r>
    <r>
      <rPr>
        <sz val="11"/>
        <color indexed="56"/>
        <rFont val="Verdana"/>
        <family val="2"/>
      </rPr>
      <t xml:space="preserve">
3° Demuestra objetivamente cuáles son las fuentes de ruido que afectan a más trabajadores (que es uno de los dos criterios principales de clasificación de riesgo).
3° </t>
    </r>
    <r>
      <rPr>
        <i/>
        <sz val="11"/>
        <color indexed="56"/>
        <rFont val="Verdana"/>
        <family val="2"/>
      </rPr>
      <t xml:space="preserve">Cuantifica los tiempos reales de exposicón a las fuentes y/o trabajos críticos, ocupando métodos objetivos, dejando de lado las apreciaciones subjetivas que solo confunden y desvían la atención de los problemas prioritarios. </t>
    </r>
    <r>
      <rPr>
        <sz val="11"/>
        <color indexed="56"/>
        <rFont val="Verdana"/>
        <family val="2"/>
      </rPr>
      <t xml:space="preserve">
 4° Sirve de guía al evaluador a la hora de realizar las mediciones de ruido, de modo que se consideren los tiempos habituales de exposición a cada fuente de riesgo y los resultados sean representativos en vez de a situaciones poco habituales o extremas, que puedan redundar en la prescripción de medidas de control mal dirigidas.
5° La interacción multidisciplinaria enriquece la siguiente etapa de ideación de métodos de control. </t>
    </r>
  </si>
  <si>
    <t>¿Qué debe contener la Matriz de Identificación de Riesgos?</t>
  </si>
  <si>
    <t>Debe incluir una clasificación por GES, N° de trabajadores respectivos, con sus correspondientes horas de trabajo, ciclo principal de trabajo, tareas realizadas, medición de tiempos dedicados y fuentes de ruido relevantes, incluyendo una breve descripción de su estado y sistemas reductores de ruido aplicados.</t>
  </si>
  <si>
    <t>¿Qué debe contener este archivo para que Mutual proceda con la Evaluación Cuantitativa?</t>
  </si>
  <si>
    <r>
      <t xml:space="preserve">Para que Mutual proceda con la evaluación cuantitativa, en primer término se debe completar la información solicitada en la hoja Datos Empresa.
Luego en la hoja </t>
    </r>
    <r>
      <rPr>
        <i/>
        <sz val="11"/>
        <color theme="1"/>
        <rFont val="Verdana"/>
        <family val="2"/>
      </rPr>
      <t>MERC,</t>
    </r>
    <r>
      <rPr>
        <sz val="11"/>
        <color theme="1"/>
        <rFont val="Verdana"/>
        <family val="2"/>
      </rPr>
      <t xml:space="preserve"> se debe incluir una clasificación de sus trabajadores por cargos, con el nombre que la empresa los designa, pero además debe asociar cada uno de ellos al "cargo estandarizado" que mejor se asimile. Para argumentar su decisión, se deben describir en forma genérica las tareas que efectivamente ejecuta cada grupo de modo que el evaluador de Mutual pueda corroborar si la asociación está bien hecha. En la hoja </t>
    </r>
    <r>
      <rPr>
        <i/>
        <sz val="11"/>
        <color theme="1"/>
        <rFont val="Verdana"/>
        <family val="2"/>
      </rPr>
      <t>"Definiciones"</t>
    </r>
    <r>
      <rPr>
        <sz val="11"/>
        <color theme="1"/>
        <rFont val="Verdana"/>
        <family val="2"/>
      </rPr>
      <t xml:space="preserve"> se mencionan a groso modo, las tareas estipuladas para cada cargo estandarizado.
Complementariamente, en la hoja </t>
    </r>
    <r>
      <rPr>
        <i/>
        <sz val="11"/>
        <color theme="1"/>
        <rFont val="Verdana"/>
        <family val="2"/>
      </rPr>
      <t>Lista de Trabajadores</t>
    </r>
    <r>
      <rPr>
        <sz val="11"/>
        <color theme="1"/>
        <rFont val="Verdana"/>
        <family val="2"/>
      </rPr>
      <t>, se deben inscribir las identificaciones de todos los trabajadores, clasificados por cargo estandarizado.</t>
    </r>
  </si>
  <si>
    <t>¿Qué papel cumple Mutual de Seguridad en el desarrollo de este Estudio?</t>
  </si>
  <si>
    <t>Mutual de Seguridad entrega el presente instructivo y planilla de identificación de riesgos denominada MATRIZ DE RUIDO y considera un taller para enseñar a trabajar con esta planilla, de modo que resulte de utilidad para dejar registro de toda la información que se debe mantener al día, en materia de control de gestión de la exposición a ruido laboral de la empresa.</t>
  </si>
  <si>
    <t>¿Con qué frecuencia se debe actualizar la información de la Matriz de Ruido MRR?</t>
  </si>
  <si>
    <t>Según lo estipula el PREXOR, esta información debe actualizarse cada 6 meses. No obstante, la normativa legal vigente señala que la identificacion de riesgos debe ir al compás de las modificación de las condiciones de riesgo para los trabajadores. En una obra de construcción debiera al menos contemplarse una MRR por cada etapa relevante de la obra: Obra Gruesa y Terminaciones.</t>
  </si>
  <si>
    <t>INSTRUCCIONES PARA COMPLETAR PLANILLAS Y HOJAS DE IDENTIFICACIÓN DE RIESGOS Y EXPUESTOS</t>
  </si>
  <si>
    <r>
      <t xml:space="preserve">LA EMPRESA DEBE LLENAR LAS HOJAS: DATOS DE EMPRESA, </t>
    </r>
    <r>
      <rPr>
        <sz val="11"/>
        <color indexed="8"/>
        <rFont val="Verdana"/>
        <family val="2"/>
      </rPr>
      <t>MATRIZ DE RIESGO</t>
    </r>
    <r>
      <rPr>
        <b/>
        <sz val="11"/>
        <color indexed="8"/>
        <rFont val="Verdana"/>
        <family val="2"/>
      </rPr>
      <t xml:space="preserve"> MERC, LAYOUT Y LISTA DE TRABAJADORES</t>
    </r>
  </si>
  <si>
    <r>
      <rPr>
        <b/>
        <sz val="11"/>
        <color indexed="8"/>
        <rFont val="Verdana"/>
        <family val="2"/>
      </rPr>
      <t>HOJA DATOS DE EMPRESA</t>
    </r>
    <r>
      <rPr>
        <sz val="11"/>
        <color indexed="8"/>
        <rFont val="Verdana"/>
        <family val="2"/>
      </rPr>
      <t>: La completa la empresa, con sus antecedentes y descripción de las actividades productivas principales del centro de trabajo respectivo.</t>
    </r>
  </si>
  <si>
    <r>
      <rPr>
        <b/>
        <sz val="11"/>
        <color indexed="8"/>
        <rFont val="Verdana"/>
        <family val="2"/>
      </rPr>
      <t>HOJA MERC</t>
    </r>
    <r>
      <rPr>
        <sz val="11"/>
        <color indexed="8"/>
        <rFont val="Verdana"/>
        <family val="2"/>
      </rPr>
      <t xml:space="preserve">: Para efectos de este modelo de atención, se pedirá que la empresa ingrese los nombre de los GES o cargos definidos en esta obra,  y cada uno de ellos se deberá hacer corresponder con el </t>
    </r>
    <r>
      <rPr>
        <b/>
        <sz val="11"/>
        <color indexed="8"/>
        <rFont val="Verdana"/>
        <family val="2"/>
      </rPr>
      <t>Cargo Estandarizado</t>
    </r>
    <r>
      <rPr>
        <sz val="11"/>
        <color indexed="8"/>
        <rFont val="Verdana"/>
        <family val="2"/>
      </rPr>
      <t>, que mejor calce con su perfil. Complementariamente se debe ingresar el número de trabajadores correspondiente y las fuentes directas, como dato informativo y ocupado para la posterior selección de protectores auditivos.  Si la empresa cuenta con un GES que involucra más de un "cargo estandarizado", se deberá asociar al cargo más crítico (mayor exposición), pero se deberá describir que otras tareas o cargos cumple, de modo que al evaluar cuantitativamente se efectúen las correcciones que correspondan.</t>
    </r>
  </si>
  <si>
    <t>Se recuerda que es responsabilidad legal de cada empresa contar con su matriz completa para establecer y registrar las mejoras efectuadas para el control del riesgo en cuestión y permitir la demostración objetiva de la mejora continua experimentada por la empresa en cada nueva obra que ejecute.</t>
  </si>
  <si>
    <r>
      <rPr>
        <b/>
        <sz val="11"/>
        <color indexed="8"/>
        <rFont val="Verdana"/>
        <family val="2"/>
      </rPr>
      <t>HOJA LAYOUT:</t>
    </r>
    <r>
      <rPr>
        <sz val="11"/>
        <color indexed="8"/>
        <rFont val="Verdana"/>
        <family val="2"/>
      </rPr>
      <t xml:space="preserve"> Se debe cargar con el plano y layout de la planta y patios de producción,</t>
    </r>
    <r>
      <rPr>
        <i/>
        <sz val="11"/>
        <color indexed="8"/>
        <rFont val="Verdana"/>
        <family val="2"/>
      </rPr>
      <t xml:space="preserve"> señalando la ubicación de fuentes fijas de ruido más relevantes.</t>
    </r>
    <r>
      <rPr>
        <sz val="11"/>
        <color indexed="8"/>
        <rFont val="Verdana"/>
        <family val="2"/>
      </rPr>
      <t xml:space="preserve"> Para cada fuente relevante, se debe conservar el mismo nombre con que se denominó en la hoja MERC.  Pueden insertarse figuras jpeg. Se debe seguir el ejemplo entregado en la hoja respectiva.</t>
    </r>
  </si>
  <si>
    <r>
      <rPr>
        <b/>
        <sz val="11"/>
        <color indexed="8"/>
        <rFont val="Verdana"/>
        <family val="2"/>
      </rPr>
      <t>HOJA</t>
    </r>
    <r>
      <rPr>
        <sz val="11"/>
        <color indexed="8"/>
        <rFont val="Verdana"/>
        <family val="2"/>
      </rPr>
      <t xml:space="preserve"> </t>
    </r>
    <r>
      <rPr>
        <b/>
        <sz val="11"/>
        <color indexed="8"/>
        <rFont val="Verdana"/>
        <family val="2"/>
      </rPr>
      <t>RESUMEN:</t>
    </r>
    <r>
      <rPr>
        <sz val="11"/>
        <color indexed="8"/>
        <rFont val="Verdana"/>
        <family val="2"/>
      </rPr>
      <t xml:space="preserve"> Se llena automáticamente (para imprimir) y debe ser revisada y firmada por RRHH y Gerencias, como prueba para el Sistema de Gestión, que las distintas áreas de la empresa toman conocimiento de las variables que deben ser controladas, y de este modo se focalice y facilite la toma de decisiones, dentro de un plan de mejoramiento continuo a través de la reducción sistemática y planificada del N° de expuestos a ruido.</t>
    </r>
  </si>
  <si>
    <r>
      <rPr>
        <b/>
        <sz val="11"/>
        <color indexed="8"/>
        <rFont val="Verdana"/>
        <family val="2"/>
      </rPr>
      <t>HOJA Definiciones</t>
    </r>
    <r>
      <rPr>
        <sz val="11"/>
        <color indexed="8"/>
        <rFont val="Verdana"/>
        <family val="2"/>
      </rPr>
      <t>: Aquí se muestran las deifiniciones formales dadas por la CCHC a los distintos cargos que suelen estar presentes en obras de construcción.</t>
    </r>
  </si>
  <si>
    <r>
      <rPr>
        <b/>
        <sz val="11"/>
        <color indexed="8"/>
        <rFont val="Verdana"/>
        <family val="2"/>
      </rPr>
      <t>LISTA DE TRABAJADORES</t>
    </r>
    <r>
      <rPr>
        <sz val="11"/>
        <color indexed="8"/>
        <rFont val="Verdana"/>
        <family val="2"/>
      </rPr>
      <t>: Lo completa la empresa con los datos personales de cada trabajador, indicando su correspondiente cargo estandarizado identificado en la Matriz de Riesgo. Cada vez que se seleccione su respectivo cargo estandarizado, se indicará automáticamente la periodicidad de asistencia a los exámenes audiométricos.</t>
    </r>
  </si>
  <si>
    <t>Cada Hoja coniene información adicional de guía para conseguir la mejor práctica de llenado posible.</t>
  </si>
  <si>
    <t>DPTO. DE HIGIENE OCUPACIONAL/SUBG. DE ESPECIALIDADES SST  MUTUAL DE SEGURIDAD C.CH.C.</t>
  </si>
  <si>
    <t>Versión Marzo de 2021/MRMI</t>
  </si>
  <si>
    <t>ANTECEDENTES DE LA EMPRESA CONSTRUCTORA</t>
  </si>
  <si>
    <t>INFORMACIÓN DE LA EMPRESA QUE SE INCLUIRÁ EN INFORME NORMALIZADO DE RUIDO OCUPACIONAL</t>
  </si>
  <si>
    <t>EMPRESA:</t>
  </si>
  <si>
    <t>N° ADHERENTE MUTUAL:</t>
  </si>
  <si>
    <t>RUT EMPRESA:</t>
  </si>
  <si>
    <t>ACTIVIDAD ECONÓMICA:</t>
  </si>
  <si>
    <t>CENTRO DE TRABAJO:</t>
  </si>
  <si>
    <t>REPRESENTANTE LEGAL:</t>
  </si>
  <si>
    <t>OBRA/C. DE COSTO</t>
  </si>
  <si>
    <t>Fecha envío a Mutual:</t>
  </si>
  <si>
    <t>PARTE DE CONTRATO</t>
  </si>
  <si>
    <t>Fecha devolución a obra:</t>
  </si>
  <si>
    <t>FECHAS:</t>
  </si>
  <si>
    <t>Etapa actual:</t>
  </si>
  <si>
    <t>Inicio Etapa Terminaciones:</t>
  </si>
  <si>
    <t>Término de obra:</t>
  </si>
  <si>
    <t>TURNOS:</t>
  </si>
  <si>
    <t>1 (A)</t>
  </si>
  <si>
    <t>2 (B)</t>
  </si>
  <si>
    <t>3 (C )</t>
  </si>
  <si>
    <t>4 (D)</t>
  </si>
  <si>
    <t>5 (E)</t>
  </si>
  <si>
    <t>Horas/semana</t>
  </si>
  <si>
    <t>Separar (turno 1, 2…) sólo si tienen distinto N° de horas semanales</t>
  </si>
  <si>
    <t>Días trabajados/semana</t>
  </si>
  <si>
    <t>Duración Jornada (h)</t>
  </si>
  <si>
    <t>Descripción de turnos</t>
  </si>
  <si>
    <t>EJEMPLO:  De lunes a viernes de 8:00 a 18:00 horas (una hora de colación), más sábados en la mañana de 9:00 a 13:00.</t>
  </si>
  <si>
    <t xml:space="preserve">Descripción de Actividad realizada por la empresa </t>
  </si>
  <si>
    <t>EJEMPLO:   Trabajos de hormigonado, enfierradura (taller y losa), carpintería, instalación de moldajes y desmoldaje, albañiles, trabajos de puntereo de muros y tratamiento de juntas, corte de cerámica.</t>
  </si>
  <si>
    <t>Descripción del Lugar de Trabajo (dimensiones, tipo de piso, paredes, cielo, altura)</t>
  </si>
  <si>
    <t>EJEMPLO:  Edificio de hormigón armado de 3840 m2 de planta (4 m de altura por nivel, con avance de 15 de 34 pisos (4 subterráneos) distribuido en dos alas separadas por muros de hormigón</t>
  </si>
  <si>
    <t>Profesional/Administrador de Obra</t>
  </si>
  <si>
    <t>Experto en PRR</t>
  </si>
  <si>
    <t>EXPERTO PRR</t>
  </si>
  <si>
    <t>CONTACTOS EN EMPRESA</t>
  </si>
  <si>
    <t>TELÉFONO/CELULAR</t>
  </si>
  <si>
    <t>email</t>
  </si>
  <si>
    <t>INFORMACIÓN DE DATOS DE MUTUAL:</t>
  </si>
  <si>
    <t>ASESOR DE MUTUAL:</t>
  </si>
  <si>
    <t>REVISIÓN MATRIZ DE RIESGO</t>
  </si>
  <si>
    <t>APROBADO</t>
  </si>
  <si>
    <t>NO APROBADO</t>
  </si>
  <si>
    <t>GERENCIA DE CLIENTES</t>
  </si>
  <si>
    <t>REGIÓN</t>
  </si>
  <si>
    <t>IV</t>
  </si>
  <si>
    <t>Nombre del Archivo:</t>
  </si>
  <si>
    <t>Sergún Correlativo de registros de SST</t>
  </si>
  <si>
    <t>N° de GES:</t>
  </si>
  <si>
    <t>D</t>
  </si>
  <si>
    <r>
      <t>GES</t>
    </r>
    <r>
      <rPr>
        <b/>
        <sz val="8"/>
        <color indexed="43"/>
        <rFont val="Arial"/>
        <family val="2"/>
      </rPr>
      <t>_</t>
    </r>
    <r>
      <rPr>
        <b/>
        <sz val="8"/>
        <rFont val="Arial"/>
        <family val="2"/>
      </rPr>
      <t>N°</t>
    </r>
  </si>
  <si>
    <t xml:space="preserve">ETAPA </t>
  </si>
  <si>
    <t>Cargo Estandarizado</t>
  </si>
  <si>
    <t>GES o Cargo "oficial" dado en la empresa</t>
  </si>
  <si>
    <t>N° TRABAJADORES DEL GES</t>
  </si>
  <si>
    <t>TURNO (Horas/Semana)</t>
  </si>
  <si>
    <t>DÍAS por Semana</t>
  </si>
  <si>
    <t>FUENTES DE RUIDO PRESENTES                (MÁQUINA Y HERRAMIENTA)</t>
  </si>
  <si>
    <t>N° de  
máquinas o herramientas Directas</t>
  </si>
  <si>
    <t>Directa/ Indirecta</t>
  </si>
  <si>
    <t>TAREAS</t>
  </si>
  <si>
    <t>DESCRIPCIÓN DE CADA TAREA ANTES MENCIONADA QUE CONFORMA EL CICLO DE TRABAJO: Indicar si se realiza con heramienta ruidosa o no ruidosa, a cuántos metros de la máquina ruidosa se opera…(ver nota)</t>
  </si>
  <si>
    <t>¿Se expone a Ototóxico?</t>
  </si>
  <si>
    <t>TIEMPOS OCUPADOS EN CADA TAREA</t>
  </si>
  <si>
    <t>TIEMPOS OCUPADO EN UN CICLO</t>
  </si>
  <si>
    <t>N° de ciclos por JORNADA</t>
  </si>
  <si>
    <t>TIEMPOS PROMEDIO OCUPADOS</t>
  </si>
  <si>
    <t>TIEMPOS TOTALES POR JORNADA</t>
  </si>
  <si>
    <t>DETALLES DE CÓMO SE CALCULARON TIEMPOS POR TAREAS:</t>
  </si>
  <si>
    <t>MEDIDAS DE CONTROL APLICADOS A FUENTES O A PROCEDIMIENTOS</t>
  </si>
  <si>
    <r>
      <t xml:space="preserve">Nombre y Cargo/GES de Trabajadores </t>
    </r>
    <r>
      <rPr>
        <b/>
        <u/>
        <sz val="10"/>
        <rFont val="Arial"/>
        <family val="2"/>
      </rPr>
      <t>que participaron de la descripción de ciclos de trabajo</t>
    </r>
  </si>
  <si>
    <t>FECHA DE DESCRIPCIÓN DE CADA GES</t>
  </si>
  <si>
    <t>SUMA HORAS DESCRITAS POR JORNADA</t>
  </si>
  <si>
    <t>HORAS</t>
  </si>
  <si>
    <t>I</t>
  </si>
  <si>
    <t>Turno día</t>
  </si>
  <si>
    <t>Semana</t>
  </si>
  <si>
    <t>Si es DIRECTA: indicar Marca-modelo-potencia año</t>
  </si>
  <si>
    <t xml:space="preserve"> que ocupa cada GES</t>
  </si>
  <si>
    <t>D/I</t>
  </si>
  <si>
    <t>Nombres de tareas que conforman cada ciclo de trabajo</t>
  </si>
  <si>
    <t>Las tareas incluyen operaciones y pausas
Indicar objetivo, cual es el producto de este trabajo</t>
  </si>
  <si>
    <t>Seleccionar ototóxico</t>
  </si>
  <si>
    <t>Horas</t>
  </si>
  <si>
    <t>Minutos</t>
  </si>
  <si>
    <t>HORAS/CICLO</t>
  </si>
  <si>
    <t>CICLOS/JORNADA</t>
  </si>
  <si>
    <t xml:space="preserve"> (HORAS/DIARIAS)</t>
  </si>
  <si>
    <t>Ej: Registros de producción o avance mensual, registros de órdenes de trabajo del último mes, Observación en terreno y medición de tiempos de avance por hora…</t>
  </si>
  <si>
    <t>DETALLES: ESTADO FÍSICO (MANTENIMIENTO) DE FUENTES Y HERRAMIENTAS (DIRECTAS), PROCEDIMIENTOS…</t>
  </si>
  <si>
    <t>JORNADA</t>
  </si>
  <si>
    <t>Obra_Gruesa</t>
  </si>
  <si>
    <t>Carpinteros moldaje-sierra circular</t>
  </si>
  <si>
    <t>Maestro Carpintero barandas de seguridad</t>
  </si>
  <si>
    <t>Rotomartillo, White &amp; Decker, modo d25901 kb2,  6,3 Kg, 1500 w. con cincel Hili TE3</t>
  </si>
  <si>
    <t>"título": Armado de Plataformas para maquilladores de muros…...  Labor para 2-3 semanas. Efectúan similar trabajo  mañana y tarde.</t>
  </si>
  <si>
    <t>Tricoloroetileno:</t>
  </si>
  <si>
    <t>En una jornada ocupa 40 cuartones y practica dos cortes por cada uno. En 15 minutos de seguimiento efectuó 10 cortes. Luego para 40 cortes demora 120 minutos en el día</t>
  </si>
  <si>
    <t>Ej: Ricardo Marambio (capataz de moldajes)</t>
  </si>
  <si>
    <t>Martillo carpintero, 2,8  kg diám 35 mm</t>
  </si>
  <si>
    <t>Dimensionado de estrutura de plataformas</t>
  </si>
  <si>
    <t>Realiza cortes de cuartones 4x4" para instalación de pilares 10 unidades típicamente, 4 cortes por cuartón.</t>
  </si>
  <si>
    <t>Estireno</t>
  </si>
  <si>
    <t>En 33 minutos avanzó 15 m2 y en una jornada, completa 85 m2</t>
  </si>
  <si>
    <t>sólo se ocupan protectores auditivos provistos desde bodega central</t>
  </si>
  <si>
    <t>Ej: Jorge González (forma parte de este GES)</t>
  </si>
  <si>
    <t>Sierra circular Dewalt S34, 2200W, disco F-12 de 7"</t>
  </si>
  <si>
    <t>Dimensionado de placas de plataformas</t>
  </si>
  <si>
    <t>Dimensionado de placas OSB 35 mm, cortes largos (6 m lineales por placa). Completa 3 paneles por placa</t>
  </si>
  <si>
    <t>entonces en el día ocupa 192,6 minutos</t>
  </si>
  <si>
    <t>Las sierras dependen de cada carpintero quienes deciden los reemplazos de disco y la herramienta que usan</t>
  </si>
  <si>
    <t>Ej: Mario Céspedes (Técn.en PRR)</t>
  </si>
  <si>
    <t>Vibrador de inmersion 35 mm,  Dewally de 5,5 Hp.</t>
  </si>
  <si>
    <t>Armado de plataforma</t>
  </si>
  <si>
    <t>Avance de  plataforma, C/martillo y clavos (340)  . Algunos cortes con sierra por despuntes o rectificado de tableros post instalación, según necesidad. Pocos cortes con sierra.</t>
  </si>
  <si>
    <t>Ej: María Hernández (CPHS empresa)</t>
  </si>
  <si>
    <t>Otras sin ruido</t>
  </si>
  <si>
    <t>Traslado de cuartones y placas OSB desde patio a lugar de instalación (d=50 m) Efectúa  viajes con carretilla y con compañero.</t>
  </si>
  <si>
    <t>Se obtiene de las diferencias respecto de tiempos efectvos de trabajo y traslado interno en obra: Luego (9h - 8,4 h= 0,6 h = 36 minutos al día)</t>
  </si>
  <si>
    <t xml:space="preserve">Enfierradores  </t>
  </si>
  <si>
    <t>Enfierrador de losa de avance</t>
  </si>
  <si>
    <t>Colocación de tabiquería, con avance de150 m2/día (Un Dpto)</t>
  </si>
  <si>
    <t>Pistola fulminante SUperGun, calibre 27. 245 joul (máx clavo 6 cm)</t>
  </si>
  <si>
    <t>Colocación de rieles</t>
  </si>
  <si>
    <t xml:space="preserve"> efectuando xx disparos por hora…clavos de xx cm</t>
  </si>
  <si>
    <t>Atornillador inalámbrico DeWalli DC654, 25 W</t>
  </si>
  <si>
    <t>Colocación de parales</t>
  </si>
  <si>
    <t>…avance de xx prales por hora, 50 perforaciones/hora</t>
  </si>
  <si>
    <t>Instalación de paneles</t>
  </si>
  <si>
    <t>….</t>
  </si>
  <si>
    <t>Jornal con fuentes I tipo 1</t>
  </si>
  <si>
    <t>Jornal de aseo, fratasadora, placa compactadora</t>
  </si>
  <si>
    <t>Trabajos varios, con las siguientes como actividades más habituales y críticas:</t>
  </si>
  <si>
    <t>Fratasadora, Heli-Cop99, 4 aspas 14x45 cm, 200 RPM, 5 Hp</t>
  </si>
  <si>
    <t>fratasado 1a fase</t>
  </si>
  <si>
    <t>Promedio 100 m2/día, aspas horizontales y disco flotación (50% c/u), hormigón (x días de frague)</t>
  </si>
  <si>
    <t>La primera fase 500 m2 se efectúa con hormigón 2 % humedad (tras x días de frag[ue), tomó 5 h. La 2a fase (tras 29 días) de 500 m2, dos días después hormigón 0,5% de humedad demoró 6 horas. T° máx diarias 35 °C</t>
  </si>
  <si>
    <t>Placa compactadora Getwill 35AR. 7,5 Hp, 4000 vpm, 260 mmm/seg, 30 KN y 170 kg</t>
  </si>
  <si>
    <t>Dedicación de 245 m2 por hora al día, con máquina a 3500 vpm</t>
  </si>
  <si>
    <t>Avance 450 m2 por hora, repartido entre 2 trabajadores….Indicar procedimiento (qué equipo, potencia, frecuencia vibración según tipo de hormigón...</t>
  </si>
  <si>
    <t>Rotomartillo, Hilir, modo Demol54 5,5 Kg,  1400 w., cincel Peri765 300 mm</t>
  </si>
  <si>
    <t>Jornal Op. de martillo eléctrico (OG)</t>
  </si>
  <si>
    <t>Kanguero tratamiento de juntas</t>
  </si>
  <si>
    <t>Tratamiento de juntas</t>
  </si>
  <si>
    <t xml:space="preserve"> Avance de320 m lineales/día</t>
  </si>
  <si>
    <t>Pausas de uso de roto martillo</t>
  </si>
  <si>
    <t>Pausas para cambiarse de posición, acomodar cables, descanso….</t>
  </si>
  <si>
    <t>Labores de acarreo de material entre -2  y +4</t>
  </si>
  <si>
    <t>Op. de minicargador (cabina abierta)</t>
  </si>
  <si>
    <t>Operador de minicargador subterráneos y patio</t>
  </si>
  <si>
    <t>Jefe de Obra (OG)</t>
  </si>
  <si>
    <t>Terminaciones</t>
  </si>
  <si>
    <t>Carpinteros instalador de puertas</t>
  </si>
  <si>
    <t>Supervisor general (Term)</t>
  </si>
  <si>
    <t>Capataz</t>
  </si>
  <si>
    <t>Carpintero varias sin sierra circular</t>
  </si>
  <si>
    <t>Ayudante de Carpintero trabajos varios</t>
  </si>
  <si>
    <t>Tolueno</t>
  </si>
  <si>
    <t>Instalador de cerámicos</t>
  </si>
  <si>
    <t>Maestro de revestimientos</t>
  </si>
  <si>
    <t>Albañil OG</t>
  </si>
  <si>
    <t>Instalador puertas automáticas</t>
  </si>
  <si>
    <t>INGRESAR DATOS DEL TRABAJADOR: GES, CARGO, NOMBRES, APELLIDOS Y RUT</t>
  </si>
  <si>
    <t xml:space="preserve">GES: Grupo de Exposición Similar </t>
  </si>
  <si>
    <t>Cargo Estandarizado según base Estadística de Ruido en la Construcción</t>
  </si>
  <si>
    <t>Nombres y Apellidos</t>
  </si>
  <si>
    <t>RUT</t>
  </si>
  <si>
    <t>DV</t>
  </si>
  <si>
    <t>NIVEL DE EXPOSICIÓN</t>
  </si>
  <si>
    <t>PKC</t>
  </si>
  <si>
    <t>VIGILANCIA DE LA SALUD AUDITIVA</t>
  </si>
  <si>
    <t>Periodicidad  de Audiometrías</t>
  </si>
  <si>
    <t>Verificar aumento de frecuencia por ototóxico</t>
  </si>
  <si>
    <t>Roberto Vera</t>
  </si>
  <si>
    <t>Jorge Eduardo González</t>
  </si>
  <si>
    <t>Sí</t>
  </si>
  <si>
    <t>Juan Pérez</t>
  </si>
  <si>
    <t>Jorge González</t>
  </si>
  <si>
    <t>María Pereira</t>
  </si>
  <si>
    <t>Bernardo Osorio</t>
  </si>
  <si>
    <t>Fer Alcalino</t>
  </si>
  <si>
    <t>k</t>
  </si>
  <si>
    <t>Pedro Martínez</t>
  </si>
  <si>
    <t>Ricardo Osses</t>
  </si>
  <si>
    <t>Fernando Rivera</t>
  </si>
  <si>
    <r>
      <t xml:space="preserve">PLANOS, CROQUIS, </t>
    </r>
    <r>
      <rPr>
        <b/>
        <u/>
        <sz val="18"/>
        <color indexed="8"/>
        <rFont val="Calibri"/>
        <family val="2"/>
      </rPr>
      <t>LAYOUT</t>
    </r>
  </si>
  <si>
    <t xml:space="preserve">SE DEBE CARGAR CON EL PLANO DE LA PLANTA Y PATIOS DE PRODUCCIÓN, CON LA UBICACIÓN DE LAS FUENTES DE RUIDO           </t>
  </si>
  <si>
    <t>SE DEBEN SEÑALAR LAS ÁREAS Y MÁQUINAS MENCIONADAS EN LA MATRIZ DE RIESGO RUIDO</t>
  </si>
  <si>
    <t xml:space="preserve">INDICAR DIMENSIONES EN METROS Y/O ÁREAS EN M2    DE CADA PLANTA O TALLER </t>
  </si>
  <si>
    <t>OJO</t>
  </si>
  <si>
    <t>NO SIRVEN PLANOS DE TODA LA EMPRESA, NI DE VÍAS DE EVACUACIÓN NI NINGUN ESQUEMA QUE NO DETALLE LAS FUENTES DE RUIDO CON SU UBICACIÓN RELATIVA DENTRO DE LA PLANTA DE INTERÉS.</t>
  </si>
  <si>
    <t>DEBEN IDENTIFICAR E INDICAR  UBICACIÓN APROX. DE TODAS LAS FUENTES DE RUIDO</t>
  </si>
  <si>
    <t>SI SON GRANDES O EXTENSOS PROYECTOS, SE DEBE AGREGAR UN PLANO GENERAL, DENTRO DE ÉSTE DESTACAR LA ETAPA DE AVANCE Y LUEGO AGREGAR EL LAYOUT DETALLADO DEL ÁREA CUBIERTA CON SUS FUENTES DE RUIDO</t>
  </si>
  <si>
    <t>Ej:</t>
  </si>
  <si>
    <t>Caso de obras en extensión:</t>
  </si>
  <si>
    <t>Se muestra plano general y en detalle, el área evaluada o de avance del proyecto</t>
  </si>
  <si>
    <t>ETAPA</t>
  </si>
  <si>
    <t>Nombre de Cargos</t>
  </si>
  <si>
    <t>DESCRIPCIÓN DE ACTIVIDADES</t>
  </si>
  <si>
    <t>Obra Gruesa</t>
  </si>
  <si>
    <t>Preparación de mezcla y aplicación con llana, estucos, armado con ladrillos, etc.</t>
  </si>
  <si>
    <t>Carpintero con sierra circular</t>
  </si>
  <si>
    <t>Carpintero en armado de moldaje de madera para losa, con cortes intermitentes para dimensionado de tableros</t>
  </si>
  <si>
    <t>Carpintero en tareas sin emisión de ruido</t>
  </si>
  <si>
    <t>Carpintero sin actividades emisoras de ruido</t>
  </si>
  <si>
    <t>Carpinteros instalación de moldaje</t>
  </si>
  <si>
    <t>Carpintero instalando moldajes con martillo más tareas varias sin emitir ruido</t>
  </si>
  <si>
    <t>Carpintero con tareas con martillo y sierra circular intermitente</t>
  </si>
  <si>
    <t>Eléctrico de mantención</t>
  </si>
  <si>
    <t>Técnico eléctrico que efectúa tendidos para llevar energía a distintos puntos de trabajo dentro de la obra</t>
  </si>
  <si>
    <t>Armado de estructura de losa y preparación de fierros en taller u otro espacio (Corte de esmeril)</t>
  </si>
  <si>
    <t>Fragüero (herrero)</t>
  </si>
  <si>
    <t>Ocupa la fragua para reparar cinceles o fabricar piezas específicas (doblado de fierro, etc.) y rectifica cinceles con esmeril</t>
  </si>
  <si>
    <t>Instalador de Sanitarios (OG)</t>
  </si>
  <si>
    <t>Instalación de ductos de agua</t>
  </si>
  <si>
    <t>Jefe a cargo con permanencia en terreno entorno al 50% de la jornada</t>
  </si>
  <si>
    <t>Jornales que no usan fuentes ruidosas, pero reciben ruidos de máquinas tipo 1 (&gt;98 dBA) en áreas comunes o adyacentes: Jornales de aseo/traslado de materiales</t>
  </si>
  <si>
    <t>Jornal con fuentes I tipo 2</t>
  </si>
  <si>
    <t>Jornales que no usan fuentes ruidosas, pero reciben ruidos de máquinas tipo 2 en áreas comunes o adyacentes:ornales de aseo/traslado de materiales</t>
  </si>
  <si>
    <t>Jornal de hormigonado (Concretero)</t>
  </si>
  <si>
    <t>Pertenece a cuadrilla de hormigonado durante tareas de vaciado y vibrado del hormigón</t>
  </si>
  <si>
    <t>Jornal Op. de ducto bomba de hormigón</t>
  </si>
  <si>
    <t>Dirige ducto de vaciado de hormigón</t>
  </si>
  <si>
    <t>operación de cincelador eléctrico con equipos de 5 o 10 kg. Puntereo de muro y cielo, escareado, tratamiento de juntas.</t>
  </si>
  <si>
    <t xml:space="preserve">Jornal Op. de martillo neumático chico </t>
  </si>
  <si>
    <t>jornal que opera martillos neumáticos menores (media 5 kg)</t>
  </si>
  <si>
    <t xml:space="preserve">Jornal Op. de martillo neumático grande </t>
  </si>
  <si>
    <t>jornal que opera martillos neumáticos grandes (&gt; 9 kg) demolición, pasadas en losa omuro</t>
  </si>
  <si>
    <t>Jornal Op. de sonda vibradora de hormigón</t>
  </si>
  <si>
    <t>Durante jornada de vibrado, trabajo intermitente-continuo</t>
  </si>
  <si>
    <t>Mecánico de mantención</t>
  </si>
  <si>
    <t>mecánico que efectúa reparaciones o fabrica elementos para apoyar en las labores de la obra</t>
  </si>
  <si>
    <t>Op. de máquina con cabina insonorizada</t>
  </si>
  <si>
    <t>Operador de camiones, pala, retroexcavadora.</t>
  </si>
  <si>
    <t>Operación intermitente de minicargador en patio o subterráneos. Cabina abierta</t>
  </si>
  <si>
    <t xml:space="preserve">Rigger-Señalero </t>
  </si>
  <si>
    <t>Permanece en losa de avance. Recibe más ruido durante jornada de hormigonado o cuando hay cinceladores cerca</t>
  </si>
  <si>
    <t>Soldadores con/sin esmeril (OG)</t>
  </si>
  <si>
    <t>Armado de estructuras metálicas, corte y soldadura en taller y remats en caja escala</t>
  </si>
  <si>
    <t>Supervisor general (OG)</t>
  </si>
  <si>
    <t>supervisa labores de distintas cuadrillas y contratos</t>
  </si>
  <si>
    <t>Técnico de instalación eléctrica</t>
  </si>
  <si>
    <t>Instalación eléctrica de la obra en edificación</t>
  </si>
  <si>
    <t xml:space="preserve">Trazador </t>
  </si>
  <si>
    <t>Traza shaft, escotillas, ascensores, ductos, etc.. Da niveles de losas y pilares, y chequea durante la faena de hormigonado</t>
  </si>
  <si>
    <t>Albañil  Term.</t>
  </si>
  <si>
    <t>Trabaja con betonera, hace mezcla, dosifica morteros, conforma radieres, recibe ruidos de fuentes de terceros</t>
  </si>
  <si>
    <t>Carpintero mueblista</t>
  </si>
  <si>
    <t>Dimensiona, instala puertas de closet, entre otros</t>
  </si>
  <si>
    <t>Carpintero varias con sierra circular</t>
  </si>
  <si>
    <t>trabajo con martillo y sierra circular</t>
  </si>
  <si>
    <t>trabajos que no incluyen cortes con sierra</t>
  </si>
  <si>
    <t>Instaladores de puertas (incluye algunos cortes para calzarlas en vanos)</t>
  </si>
  <si>
    <t>Instalador de aluminio y vidrios</t>
  </si>
  <si>
    <t>Instalación de ventanas</t>
  </si>
  <si>
    <t>Instalador de ascensores</t>
  </si>
  <si>
    <t>Ocupa intermitentemente algún taladro o herramienta relativamente ruidosa.. Expuesto a fuentes I principalmente.</t>
  </si>
  <si>
    <t>Con cortadora de cerámica</t>
  </si>
  <si>
    <t>Instalador de ductos climatización</t>
  </si>
  <si>
    <t>Instalación de estructura soportante y de ductos de ventilación</t>
  </si>
  <si>
    <t>Instalador de Sanitarios (Term)</t>
  </si>
  <si>
    <t>Instalación de sanitarios de baño y conexines de ductería. Con cañerías metálicas usa galletera</t>
  </si>
  <si>
    <t>Instalador y cortador de mármol y granito</t>
  </si>
  <si>
    <t>Dimensionamiento (rectificaciones) de planchas  einstalación en muros</t>
  </si>
  <si>
    <t>Jefe de obra (Term.)</t>
  </si>
  <si>
    <t>Jefe general de la obra con permanencia en terreno del 50% de la jornada aprox</t>
  </si>
  <si>
    <t xml:space="preserve">Jornal con fuentes I </t>
  </si>
  <si>
    <t>Jornales que reciben ruidos de fuentes indirectas en espacios comunes o adyacentes</t>
  </si>
  <si>
    <t>Jornal con fuentes I lejanas</t>
  </si>
  <si>
    <t>No operan fuentes de ruido: Jornal de aseo, traslado de materiales, sin fuentes cercanas</t>
  </si>
  <si>
    <t xml:space="preserve">Jornal op. de fratasadora </t>
  </si>
  <si>
    <t>Pasadas sucesivas sobre hormigón "fresco" con fratasadora (alisadora) y luego con paletas de pulido.</t>
  </si>
  <si>
    <t>Jornal op. de martillo eléctrico (Term)</t>
  </si>
  <si>
    <t>puntereo-escareado, tratamiento de juntas</t>
  </si>
  <si>
    <t>Pintor de exteriores</t>
  </si>
  <si>
    <t>Pintor de interiores</t>
  </si>
  <si>
    <t>Aplicación d epintura con rodillo</t>
  </si>
  <si>
    <t>Soldadores con/sin esmeril (Term)</t>
  </si>
  <si>
    <t>soldadores que en ocasiones usan y otras no usan el esmeril angular para cortar o pulir soldadura sobrante</t>
  </si>
  <si>
    <t>Supervisor que permanece en terreno</t>
  </si>
  <si>
    <t>Tabiqueros</t>
  </si>
  <si>
    <t>Instala tabiques en estructuras livianas</t>
  </si>
  <si>
    <t>Técnico eléctrico de obra</t>
  </si>
  <si>
    <t>tendidos eléctricos de apoyo para edificación</t>
  </si>
  <si>
    <t>Trazador</t>
  </si>
  <si>
    <t>Trazado de tabiques, otras.</t>
  </si>
  <si>
    <t>Yesero</t>
  </si>
  <si>
    <t>Preparar las superficies a revocar. Realiza la preparación y aplicación de mezclas de yeso en muros, cielorrasos.</t>
  </si>
  <si>
    <t>DEFINICIONES</t>
  </si>
  <si>
    <t>Concepto</t>
  </si>
  <si>
    <t>Definición</t>
  </si>
  <si>
    <t>Fuentes tipo 1:</t>
  </si>
  <si>
    <t xml:space="preserve"> Fuentes con emisión &gt; 98 dB a 1 m: Martillos motopropulsados, vibropisón, placa compactadora, fratasadora, sierra circular, esmeril angular (corte o pulido)</t>
  </si>
  <si>
    <t>Fuentes tipo 2:</t>
  </si>
  <si>
    <t>Fuentes con emisiones del orden de 82 a 98 dBA, tales como equipos (camiones, palas mecánicas…), taladros, atornilladores eléctricos</t>
  </si>
  <si>
    <t>Fuentes D</t>
  </si>
  <si>
    <t>fuentes directas, que son manejadas directamente y funcionan a voluntad de su operador</t>
  </si>
  <si>
    <t>Fuentes I</t>
  </si>
  <si>
    <t>fuentes indirectas, que operan independiente de la voluntad del personal estudiado y cuyas emisiones inciden sobre él o ellos.</t>
  </si>
  <si>
    <t>Op.</t>
  </si>
  <si>
    <t>Operador</t>
  </si>
  <si>
    <t>NIVEL DE LA EXPOSICIÓN</t>
  </si>
  <si>
    <t>BAJA</t>
  </si>
  <si>
    <t>dosis promedio diaria bajo 50 %</t>
  </si>
  <si>
    <t>MEDIA</t>
  </si>
  <si>
    <t>dosis promedio diaria parendo en 50%  hasta 100%</t>
  </si>
  <si>
    <t>ALTA</t>
  </si>
  <si>
    <t>dosis promedio diaria sobre 100% y bajo 1000%</t>
  </si>
  <si>
    <t>MUY ALTA</t>
  </si>
  <si>
    <t>dosis promedio diaria sobre 1000%</t>
  </si>
  <si>
    <t>ÁREA/ DEPARTAMENTO/ SECCIÓN</t>
  </si>
  <si>
    <t xml:space="preserve">GES                           Grupo de Exposición Similar </t>
  </si>
  <si>
    <t>Turno h/día</t>
  </si>
  <si>
    <t>N° Total de trabajadores de este GES</t>
  </si>
  <si>
    <t>Fuentes de Ruido Incidentes (Directas o Indirectas)</t>
  </si>
  <si>
    <t>Descripción breve de Ciclos de Trabajo, Tareas o recorridos que debe efectuar</t>
  </si>
  <si>
    <t>Tiempo promedio por tarea, recorrido (MINUTOS)</t>
  </si>
  <si>
    <t>Ototóxico presente</t>
  </si>
  <si>
    <t>Tiempo estimado de cada Ciclo</t>
  </si>
  <si>
    <t>VoBo Prevención de Riesgos</t>
  </si>
  <si>
    <t>VoBo G. Operaciones</t>
  </si>
  <si>
    <t>VoBo G. RRHH</t>
  </si>
  <si>
    <t>VoBo G. General</t>
  </si>
  <si>
    <t>ÁREAS</t>
  </si>
  <si>
    <t>GES</t>
  </si>
  <si>
    <t>LISTA ÁREAS</t>
  </si>
  <si>
    <t>LISTA DE GES</t>
  </si>
  <si>
    <t>Nombre de Cargo</t>
  </si>
  <si>
    <t>NPS 8H [dBA]</t>
  </si>
  <si>
    <t>Dosis 8 h</t>
  </si>
  <si>
    <t>Ingreso a PVSA</t>
  </si>
  <si>
    <t>DESCRIPCIONES</t>
  </si>
  <si>
    <t>GES en OBRA</t>
  </si>
  <si>
    <t>Etapas de Obra</t>
  </si>
  <si>
    <t>Obra Gruesa 1</t>
  </si>
  <si>
    <t>Terminaciones 1</t>
  </si>
  <si>
    <t>Obra Gruesa 2</t>
  </si>
  <si>
    <t>Terminaciones 2</t>
  </si>
  <si>
    <t>Obra Gruesa 3</t>
  </si>
  <si>
    <t>Terminaciones 3</t>
  </si>
  <si>
    <t>Obra Gruesa 4</t>
  </si>
  <si>
    <t>Terminaciones 4</t>
  </si>
  <si>
    <t>Obra Gruesa 5</t>
  </si>
  <si>
    <t>Terminaciones 5</t>
  </si>
  <si>
    <t>Obra Gruesa 6</t>
  </si>
  <si>
    <t>Terminaciones 6</t>
  </si>
  <si>
    <t>Administra sistema de gestión de SST, labores administrativas, efectúa charlas, inspecciones de terreno…</t>
  </si>
  <si>
    <t xml:space="preserve">LISTA PARA ENVIAR A MEDICINA DEL TRABAJO DE MUTUAL DE SEGURIDAD </t>
  </si>
  <si>
    <t xml:space="preserve">FICHA SOLICITUD POST OCUPACIONAL: PROGRAMA DE SALUD AUDITIVA </t>
  </si>
  <si>
    <t xml:space="preserve">RESPALDO SOLICITUD EXAMEN PROGRAMA DE VIGILANCIA DE SALUD AUDITIVA    </t>
  </si>
  <si>
    <t>Fecha</t>
  </si>
  <si>
    <t xml:space="preserve">RAZON SOCIAL </t>
  </si>
  <si>
    <t xml:space="preserve">  RUT</t>
  </si>
  <si>
    <t>C. TRABAJO Y DIRECCIÓN</t>
  </si>
  <si>
    <t>N° ADHERENTE</t>
  </si>
  <si>
    <t xml:space="preserve">  N° _ADH.</t>
  </si>
  <si>
    <r>
      <t xml:space="preserve">NOMBRE Y CARGO </t>
    </r>
    <r>
      <rPr>
        <sz val="8"/>
        <color indexed="8"/>
        <rFont val="Calibri"/>
        <family val="2"/>
      </rPr>
      <t>PARA COORDINACIÓN DE HORAS</t>
    </r>
  </si>
  <si>
    <t>FONO</t>
  </si>
  <si>
    <t xml:space="preserve">  FONO</t>
  </si>
  <si>
    <t xml:space="preserve"> </t>
  </si>
  <si>
    <t>E - MAIL / teléfono</t>
  </si>
  <si>
    <t>COMUNA</t>
  </si>
  <si>
    <t>DIRECCIÓN</t>
  </si>
  <si>
    <r>
      <t xml:space="preserve">NOMBRE Y CARGO </t>
    </r>
    <r>
      <rPr>
        <sz val="8"/>
        <color indexed="8"/>
        <rFont val="Calibri"/>
        <family val="2"/>
      </rPr>
      <t xml:space="preserve">PARA </t>
    </r>
    <r>
      <rPr>
        <sz val="7"/>
        <color indexed="8"/>
        <rFont val="Calibri"/>
        <family val="2"/>
      </rPr>
      <t>ENVÍO DE CORRESPONDENCIA</t>
    </r>
  </si>
  <si>
    <t>PERIODICIDAD</t>
  </si>
  <si>
    <t>Nivel II</t>
  </si>
  <si>
    <t>Cada 2 años</t>
  </si>
  <si>
    <r>
      <t xml:space="preserve">NOMBRE Y CARGO </t>
    </r>
    <r>
      <rPr>
        <sz val="8"/>
        <color indexed="8"/>
        <rFont val="Calibri"/>
        <family val="2"/>
      </rPr>
      <t>PARA ENVÍO DE CORRESPONDENCIA</t>
    </r>
  </si>
  <si>
    <t xml:space="preserve">  COMUNA</t>
  </si>
  <si>
    <t>Nivel III</t>
  </si>
  <si>
    <t>Anualmente</t>
  </si>
  <si>
    <r>
      <t xml:space="preserve">GERENCIA DE CLIENTES y </t>
    </r>
    <r>
      <rPr>
        <sz val="7"/>
        <rFont val="Verdana"/>
        <family val="2"/>
      </rPr>
      <t>EXPERTO MUTUAL</t>
    </r>
  </si>
  <si>
    <r>
      <t xml:space="preserve">DESCRIPCIÓN </t>
    </r>
    <r>
      <rPr>
        <sz val="7"/>
        <rFont val="Verdana"/>
        <family val="2"/>
      </rPr>
      <t>DE TURNOS</t>
    </r>
  </si>
  <si>
    <t>GERENCIA DE CLIENTES / EXPERTO MUTUAL</t>
  </si>
  <si>
    <t>USO EXCLUSIVO DE ENFERMERA DE MDT MUTUAL</t>
  </si>
  <si>
    <t>Apellidos y nombres de trabajador</t>
  </si>
  <si>
    <t>Fecha de nacimiento</t>
  </si>
  <si>
    <t>GRUPO DE EXPOSICIÓN SIMILAR</t>
  </si>
  <si>
    <t>Fecha de contrato</t>
  </si>
  <si>
    <t>Periodicidad de audiometrías</t>
  </si>
  <si>
    <t xml:space="preserve">                Aumento de Frecuencia de Seguimiento</t>
  </si>
  <si>
    <t>Ejemplos de Motivos de reducción de periodicidad</t>
  </si>
  <si>
    <t>Fecha de naci-miento</t>
  </si>
  <si>
    <t xml:space="preserve"> Fecha cambio de GES</t>
  </si>
  <si>
    <r>
      <t xml:space="preserve">Fecha de </t>
    </r>
    <r>
      <rPr>
        <b/>
        <sz val="8"/>
        <rFont val="Verdana"/>
        <family val="2"/>
      </rPr>
      <t>desvincu-lación</t>
    </r>
  </si>
  <si>
    <t xml:space="preserve"> Dirección Teléfono de contacto </t>
  </si>
  <si>
    <t>Nivel I ó II con HSNL moderado</t>
  </si>
  <si>
    <t>Nivel I con HSNL Leve</t>
  </si>
  <si>
    <t xml:space="preserve">  </t>
  </si>
  <si>
    <t>exposición adicional a monoestireno</t>
  </si>
  <si>
    <t>Mayor de 50 años</t>
  </si>
  <si>
    <t>GES: Grupo de Exposición Similar</t>
  </si>
  <si>
    <t>OTOTOXICOS</t>
  </si>
  <si>
    <t>APARTE DE CONTRATO</t>
  </si>
  <si>
    <t>Cargo "oficial" dado en la empresa</t>
  </si>
  <si>
    <t>Principal</t>
  </si>
  <si>
    <t>Contratista</t>
  </si>
  <si>
    <t>Xileno</t>
  </si>
  <si>
    <t>"Subcontratista"</t>
  </si>
  <si>
    <t>Disulfuro de Carbono</t>
  </si>
  <si>
    <t>Tricoloroetileno</t>
  </si>
  <si>
    <t>Arsénico</t>
  </si>
  <si>
    <t>Plomo</t>
  </si>
  <si>
    <t>II</t>
  </si>
  <si>
    <t>Mercurio</t>
  </si>
  <si>
    <t>III</t>
  </si>
  <si>
    <t>Manganeso</t>
  </si>
  <si>
    <t>Monóxido de carbono</t>
  </si>
  <si>
    <t>V</t>
  </si>
  <si>
    <t>Cianuro de hidrógeno</t>
  </si>
  <si>
    <t>VI</t>
  </si>
  <si>
    <t>Cianuros</t>
  </si>
  <si>
    <t>VII</t>
  </si>
  <si>
    <t>Quimioterapia:</t>
  </si>
  <si>
    <t>VIII</t>
  </si>
  <si>
    <t>Bleomicina</t>
  </si>
  <si>
    <t>IX - TEM</t>
  </si>
  <si>
    <t>Cisplatino</t>
  </si>
  <si>
    <t>X</t>
  </si>
  <si>
    <t>Vincristina</t>
  </si>
  <si>
    <t>XI</t>
  </si>
  <si>
    <t>Ciclofosfamida</t>
  </si>
  <si>
    <t>XII</t>
  </si>
  <si>
    <t>Ifosfamida</t>
  </si>
  <si>
    <t>XIII</t>
  </si>
  <si>
    <t>Metotrexato</t>
  </si>
  <si>
    <t>XIV</t>
  </si>
  <si>
    <t>Dactinomicina</t>
  </si>
  <si>
    <t>XV</t>
  </si>
  <si>
    <t>XVI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</si>
</sst>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 #,##0.00_-;_-* &quot;-&quot;??_-;_-@_-"/>
    <numFmt numFmtId="165" formatCode="0.0"/>
    <numFmt numFmtId="166" formatCode="dd\-mm\-yy;@"/>
    <numFmt numFmtId="167" formatCode="_-* #,##0_-;\-* #,##0_-;_-* &quot;-&quot;??_-;_-@_-"/>
    <numFmt numFmtId="168" formatCode="dd/mm/yyyy;@"/>
    <numFmt numFmtId="169" formatCode="#,##0_ ;\-#,##0\ "/>
    <numFmt numFmtId="170" formatCode="dd\.mm\.yy;@"/>
  </numFmts>
  <fonts count="104">
    <font>
      <sz val="11"/>
      <color theme="1"/>
      <name val="Calibri"/>
      <family val="2"/>
      <scheme val="minor"/>
    </font>
    <font>
      <b/>
      <sz val="10"/>
      <name val="Arial"/>
      <family val="2"/>
    </font>
    <font>
      <sz val="10"/>
      <name val="Arial"/>
      <family val="2"/>
    </font>
    <font>
      <b/>
      <sz val="8"/>
      <color indexed="81"/>
      <name val="Tahoma"/>
      <family val="2"/>
    </font>
    <font>
      <sz val="8"/>
      <color indexed="81"/>
      <name val="Tahoma"/>
      <family val="2"/>
    </font>
    <font>
      <sz val="11"/>
      <color indexed="8"/>
      <name val="Verdana"/>
      <family val="2"/>
    </font>
    <font>
      <sz val="11"/>
      <name val="Verdana"/>
      <family val="2"/>
    </font>
    <font>
      <sz val="11"/>
      <color indexed="56"/>
      <name val="Verdana"/>
      <family val="2"/>
    </font>
    <font>
      <b/>
      <sz val="11"/>
      <color indexed="8"/>
      <name val="Verdana"/>
      <family val="2"/>
    </font>
    <font>
      <b/>
      <sz val="11"/>
      <name val="Verdana"/>
      <family val="2"/>
    </font>
    <font>
      <u/>
      <sz val="11"/>
      <color indexed="56"/>
      <name val="Verdana"/>
      <family val="2"/>
    </font>
    <font>
      <sz val="10"/>
      <name val="Verdana"/>
      <family val="2"/>
    </font>
    <font>
      <sz val="11"/>
      <name val="Calibri"/>
      <family val="2"/>
    </font>
    <font>
      <b/>
      <sz val="9"/>
      <name val="Arial"/>
      <family val="2"/>
    </font>
    <font>
      <b/>
      <sz val="11"/>
      <name val="Arial"/>
      <family val="2"/>
    </font>
    <font>
      <sz val="11"/>
      <name val="Arial"/>
      <family val="2"/>
    </font>
    <font>
      <b/>
      <sz val="13"/>
      <name val="Arial"/>
      <family val="2"/>
    </font>
    <font>
      <sz val="9"/>
      <name val="Arial"/>
      <family val="2"/>
    </font>
    <font>
      <sz val="12"/>
      <name val="Arial"/>
      <family val="2"/>
    </font>
    <font>
      <b/>
      <sz val="12"/>
      <color indexed="81"/>
      <name val="Tahoma"/>
      <family val="2"/>
    </font>
    <font>
      <sz val="12"/>
      <color indexed="81"/>
      <name val="Tahoma"/>
      <family val="2"/>
    </font>
    <font>
      <sz val="10"/>
      <name val="Calibri"/>
      <family val="2"/>
    </font>
    <font>
      <b/>
      <sz val="8"/>
      <name val="Arial"/>
      <family val="2"/>
    </font>
    <font>
      <sz val="8"/>
      <name val="Arial"/>
      <family val="2"/>
    </font>
    <font>
      <i/>
      <sz val="11"/>
      <color indexed="8"/>
      <name val="Verdana"/>
      <family val="2"/>
    </font>
    <font>
      <b/>
      <sz val="9"/>
      <name val="Verdana"/>
      <family val="2"/>
    </font>
    <font>
      <b/>
      <sz val="10"/>
      <name val="Verdana"/>
      <family val="2"/>
    </font>
    <font>
      <b/>
      <sz val="8"/>
      <name val="Verdana"/>
      <family val="2"/>
    </font>
    <font>
      <b/>
      <u/>
      <sz val="18"/>
      <color indexed="8"/>
      <name val="Calibri"/>
      <family val="2"/>
    </font>
    <font>
      <b/>
      <sz val="16"/>
      <name val="Verdana"/>
      <family val="2"/>
    </font>
    <font>
      <sz val="9"/>
      <name val="Verdana"/>
      <family val="2"/>
    </font>
    <font>
      <sz val="8"/>
      <name val="Verdana"/>
      <family val="2"/>
    </font>
    <font>
      <sz val="9"/>
      <color indexed="81"/>
      <name val="Tahoma"/>
      <family val="2"/>
    </font>
    <font>
      <b/>
      <sz val="9"/>
      <color indexed="81"/>
      <name val="Tahoma"/>
      <family val="2"/>
    </font>
    <font>
      <sz val="8"/>
      <name val="Calibri"/>
      <family val="2"/>
    </font>
    <font>
      <b/>
      <sz val="14"/>
      <name val="Verdana"/>
      <family val="2"/>
    </font>
    <font>
      <b/>
      <sz val="10"/>
      <color indexed="81"/>
      <name val="Tahoma"/>
      <family val="2"/>
    </font>
    <font>
      <sz val="8"/>
      <color indexed="8"/>
      <name val="Calibri"/>
      <family val="2"/>
    </font>
    <font>
      <sz val="11"/>
      <color indexed="62"/>
      <name val="Verdana"/>
      <family val="2"/>
    </font>
    <font>
      <sz val="7"/>
      <color indexed="8"/>
      <name val="Calibri"/>
      <family val="2"/>
    </font>
    <font>
      <sz val="7"/>
      <name val="Verdana"/>
      <family val="2"/>
    </font>
    <font>
      <sz val="10"/>
      <color indexed="81"/>
      <name val="Tahoma"/>
      <family val="2"/>
    </font>
    <font>
      <sz val="11"/>
      <color theme="1"/>
      <name val="Calibri"/>
      <family val="2"/>
      <scheme val="minor"/>
    </font>
    <font>
      <sz val="11"/>
      <color rgb="FFFF0000"/>
      <name val="Calibri"/>
      <family val="2"/>
      <scheme val="minor"/>
    </font>
    <font>
      <b/>
      <sz val="11"/>
      <color theme="1"/>
      <name val="Calibri"/>
      <family val="2"/>
      <scheme val="minor"/>
    </font>
    <font>
      <sz val="11"/>
      <color theme="1"/>
      <name val="Verdana"/>
      <family val="2"/>
    </font>
    <font>
      <sz val="12"/>
      <color theme="1"/>
      <name val="Calibri"/>
      <family val="2"/>
      <scheme val="minor"/>
    </font>
    <font>
      <b/>
      <sz val="14"/>
      <color theme="1"/>
      <name val="Calibri"/>
      <family val="2"/>
      <scheme val="minor"/>
    </font>
    <font>
      <b/>
      <sz val="20"/>
      <color theme="4"/>
      <name val="Calibri"/>
      <family val="2"/>
      <scheme val="minor"/>
    </font>
    <font>
      <b/>
      <sz val="16"/>
      <color theme="1"/>
      <name val="Calibri"/>
      <family val="2"/>
      <scheme val="minor"/>
    </font>
    <font>
      <sz val="9"/>
      <color theme="1"/>
      <name val="Verdana"/>
      <family val="2"/>
    </font>
    <font>
      <sz val="10"/>
      <name val="Calibri"/>
      <family val="2"/>
      <scheme val="minor"/>
    </font>
    <font>
      <sz val="11"/>
      <name val="Calibri"/>
      <family val="2"/>
      <scheme val="minor"/>
    </font>
    <font>
      <b/>
      <sz val="16"/>
      <color theme="3"/>
      <name val="Calibri"/>
      <family val="2"/>
      <scheme val="minor"/>
    </font>
    <font>
      <b/>
      <sz val="9"/>
      <color theme="1"/>
      <name val="Calibri"/>
      <family val="2"/>
      <scheme val="minor"/>
    </font>
    <font>
      <b/>
      <sz val="20"/>
      <color theme="3"/>
      <name val="Calibri"/>
      <family val="2"/>
      <scheme val="minor"/>
    </font>
    <font>
      <sz val="10"/>
      <color theme="1"/>
      <name val="Calibri"/>
      <family val="2"/>
      <scheme val="minor"/>
    </font>
    <font>
      <sz val="10"/>
      <color theme="1"/>
      <name val="Verdana"/>
      <family val="2"/>
    </font>
    <font>
      <b/>
      <sz val="11"/>
      <color theme="1"/>
      <name val="Verdana"/>
      <family val="2"/>
    </font>
    <font>
      <b/>
      <sz val="10"/>
      <color theme="1"/>
      <name val="Verdana"/>
      <family val="2"/>
    </font>
    <font>
      <b/>
      <u/>
      <sz val="22"/>
      <color theme="3" tint="-0.249977111117893"/>
      <name val="Verdana"/>
      <family val="2"/>
    </font>
    <font>
      <b/>
      <sz val="12"/>
      <color theme="1"/>
      <name val="Verdana"/>
      <family val="2"/>
    </font>
    <font>
      <b/>
      <sz val="14"/>
      <color theme="6" tint="-0.499984740745262"/>
      <name val="Arial"/>
      <family val="2"/>
    </font>
    <font>
      <sz val="9"/>
      <color theme="1"/>
      <name val="Calibri"/>
      <family val="2"/>
      <scheme val="minor"/>
    </font>
    <font>
      <b/>
      <sz val="11"/>
      <color rgb="FFFF0000"/>
      <name val="Calibri"/>
      <family val="2"/>
      <scheme val="minor"/>
    </font>
    <font>
      <b/>
      <sz val="8"/>
      <color theme="1"/>
      <name val="Calibri"/>
      <family val="2"/>
      <scheme val="minor"/>
    </font>
    <font>
      <sz val="14"/>
      <color theme="1"/>
      <name val="Calibri"/>
      <family val="2"/>
      <scheme val="minor"/>
    </font>
    <font>
      <b/>
      <sz val="14"/>
      <color theme="3"/>
      <name val="Calibri"/>
      <family val="2"/>
      <scheme val="minor"/>
    </font>
    <font>
      <sz val="14"/>
      <color theme="3"/>
      <name val="Calibri"/>
      <family val="2"/>
      <scheme val="minor"/>
    </font>
    <font>
      <b/>
      <sz val="18"/>
      <color theme="1"/>
      <name val="Calibri"/>
      <family val="2"/>
      <scheme val="minor"/>
    </font>
    <font>
      <sz val="18"/>
      <color theme="1"/>
      <name val="Calibri"/>
      <family val="2"/>
      <scheme val="minor"/>
    </font>
    <font>
      <b/>
      <sz val="14"/>
      <color theme="0"/>
      <name val="Calibri"/>
      <family val="2"/>
      <scheme val="minor"/>
    </font>
    <font>
      <b/>
      <u/>
      <sz val="16"/>
      <color theme="0"/>
      <name val="Calibri"/>
      <family val="2"/>
      <scheme val="minor"/>
    </font>
    <font>
      <b/>
      <sz val="24"/>
      <name val="Calibri"/>
      <family val="2"/>
      <scheme val="minor"/>
    </font>
    <font>
      <b/>
      <sz val="16"/>
      <color rgb="FFFF0000"/>
      <name val="Calibri"/>
      <family val="2"/>
      <scheme val="minor"/>
    </font>
    <font>
      <i/>
      <sz val="11"/>
      <color indexed="56"/>
      <name val="Verdana"/>
      <family val="2"/>
    </font>
    <font>
      <sz val="11"/>
      <color rgb="FF000000"/>
      <name val="Verdana"/>
      <family val="2"/>
    </font>
    <font>
      <sz val="10"/>
      <color theme="1"/>
      <name val="Arial"/>
      <family val="2"/>
    </font>
    <font>
      <b/>
      <sz val="11"/>
      <color indexed="81"/>
      <name val="Tahoma"/>
      <family val="2"/>
    </font>
    <font>
      <b/>
      <sz val="20"/>
      <color rgb="FFFF0000"/>
      <name val="Calibri"/>
      <family val="2"/>
      <scheme val="minor"/>
    </font>
    <font>
      <sz val="11"/>
      <color rgb="FFFF0000"/>
      <name val="Verdana"/>
      <family val="2"/>
    </font>
    <font>
      <b/>
      <sz val="6"/>
      <color theme="1"/>
      <name val="Verdana"/>
      <family val="2"/>
    </font>
    <font>
      <b/>
      <sz val="18"/>
      <color theme="6" tint="-0.249977111117893"/>
      <name val="Calibri"/>
      <family val="2"/>
      <scheme val="minor"/>
    </font>
    <font>
      <b/>
      <sz val="10"/>
      <color theme="0"/>
      <name val="Arial"/>
      <family val="2"/>
    </font>
    <font>
      <b/>
      <sz val="14"/>
      <color rgb="FFFF0000"/>
      <name val="Verdana"/>
      <family val="2"/>
    </font>
    <font>
      <b/>
      <sz val="11"/>
      <color theme="0"/>
      <name val="Verdana"/>
      <family val="2"/>
    </font>
    <font>
      <sz val="11.5"/>
      <color rgb="FF000000"/>
      <name val="Verdana"/>
      <family val="2"/>
    </font>
    <font>
      <sz val="11.5"/>
      <color indexed="8"/>
      <name val="Verdana"/>
      <family val="2"/>
    </font>
    <font>
      <b/>
      <sz val="11"/>
      <color theme="0"/>
      <name val="Calibri"/>
      <family val="2"/>
      <scheme val="minor"/>
    </font>
    <font>
      <b/>
      <u/>
      <sz val="11"/>
      <color theme="0"/>
      <name val="Verdana"/>
      <family val="2"/>
    </font>
    <font>
      <sz val="11"/>
      <color theme="9" tint="-0.249977111117893"/>
      <name val="Verdana"/>
      <family val="2"/>
    </font>
    <font>
      <i/>
      <sz val="11"/>
      <color theme="1"/>
      <name val="Verdana"/>
      <family val="2"/>
    </font>
    <font>
      <b/>
      <sz val="11"/>
      <color theme="4" tint="-0.499984740745262"/>
      <name val="Verdana"/>
      <family val="2"/>
    </font>
    <font>
      <sz val="11"/>
      <color theme="4" tint="-0.499984740745262"/>
      <name val="Calibri"/>
      <family val="2"/>
      <scheme val="minor"/>
    </font>
    <font>
      <b/>
      <sz val="11"/>
      <color theme="4" tint="-0.499984740745262"/>
      <name val="Calibri"/>
      <family val="2"/>
      <scheme val="minor"/>
    </font>
    <font>
      <b/>
      <sz val="10"/>
      <name val="Calibri"/>
      <family val="2"/>
      <scheme val="minor"/>
    </font>
    <font>
      <sz val="10"/>
      <color rgb="FF000000"/>
      <name val="Calibri"/>
      <family val="2"/>
      <scheme val="minor"/>
    </font>
    <font>
      <sz val="10"/>
      <color rgb="FF000000"/>
      <name val="Calibri"/>
      <family val="2"/>
    </font>
    <font>
      <sz val="10"/>
      <color theme="1"/>
      <name val="Calibri"/>
      <family val="2"/>
    </font>
    <font>
      <b/>
      <u/>
      <sz val="10"/>
      <name val="Arial"/>
      <family val="2"/>
    </font>
    <font>
      <sz val="10"/>
      <color theme="0"/>
      <name val="Arial"/>
      <family val="2"/>
    </font>
    <font>
      <b/>
      <sz val="8"/>
      <color indexed="43"/>
      <name val="Arial"/>
      <family val="2"/>
    </font>
    <font>
      <sz val="8"/>
      <color theme="1"/>
      <name val="Calibri"/>
      <family val="2"/>
      <scheme val="minor"/>
    </font>
    <font>
      <sz val="9"/>
      <name val="Calibri"/>
      <family val="2"/>
      <scheme val="minor"/>
    </font>
  </fonts>
  <fills count="38">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27"/>
        <bgColor indexed="64"/>
      </patternFill>
    </fill>
    <fill>
      <patternFill patternType="solid">
        <fgColor indexed="42"/>
        <bgColor indexed="27"/>
      </patternFill>
    </fill>
    <fill>
      <patternFill patternType="solid">
        <fgColor theme="6" tint="0.39997558519241921"/>
        <bgColor indexed="64"/>
      </patternFill>
    </fill>
    <fill>
      <patternFill patternType="solid">
        <fgColor theme="0"/>
        <bgColor indexed="64"/>
      </patternFill>
    </fill>
    <fill>
      <patternFill patternType="solid">
        <fgColor theme="4" tint="0.79998168889431442"/>
        <bgColor indexed="64"/>
      </patternFill>
    </fill>
    <fill>
      <patternFill patternType="solid">
        <fgColor rgb="FFF1FDF8"/>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CCFFCC"/>
        <bgColor rgb="FFCCFFFF"/>
      </patternFill>
    </fill>
    <fill>
      <patternFill patternType="solid">
        <fgColor theme="6" tint="0.59999389629810485"/>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6" tint="0.79998168889431442"/>
        <bgColor indexed="64"/>
      </patternFill>
    </fill>
    <fill>
      <patternFill patternType="solid">
        <fgColor theme="9" tint="0.79998168889431442"/>
        <bgColor indexed="64"/>
      </patternFill>
    </fill>
    <fill>
      <gradientFill type="path" top="1" bottom="1">
        <stop position="0">
          <color theme="0"/>
        </stop>
        <stop position="1">
          <color theme="4"/>
        </stop>
      </gradientFill>
    </fill>
    <fill>
      <patternFill patternType="solid">
        <fgColor theme="4"/>
        <bgColor indexed="64"/>
      </patternFill>
    </fill>
    <fill>
      <patternFill patternType="solid">
        <fgColor theme="8" tint="0.79998168889431442"/>
        <bgColor indexed="64"/>
      </patternFill>
    </fill>
    <fill>
      <patternFill patternType="solid">
        <fgColor theme="6"/>
        <bgColor indexed="64"/>
      </patternFill>
    </fill>
    <fill>
      <patternFill patternType="solid">
        <fgColor theme="9"/>
        <bgColor indexed="64"/>
      </patternFill>
    </fill>
    <fill>
      <patternFill patternType="solid">
        <fgColor rgb="FF666699"/>
        <bgColor indexed="64"/>
      </patternFill>
    </fill>
    <fill>
      <patternFill patternType="solid">
        <fgColor rgb="FFFDE3D9"/>
        <bgColor indexed="64"/>
      </patternFill>
    </fill>
    <fill>
      <patternFill patternType="solid">
        <fgColor rgb="FFFDE3D9"/>
        <bgColor indexed="27"/>
      </patternFill>
    </fill>
    <fill>
      <patternFill patternType="solid">
        <fgColor rgb="FFFDE3D9"/>
        <bgColor rgb="FFCCFFFF"/>
      </patternFill>
    </fill>
    <fill>
      <patternFill patternType="solid">
        <fgColor rgb="FFFDE6D9"/>
        <bgColor indexed="27"/>
      </patternFill>
    </fill>
    <fill>
      <patternFill patternType="solid">
        <fgColor theme="0"/>
        <bgColor rgb="FFEAF1DD"/>
      </patternFill>
    </fill>
    <fill>
      <patternFill patternType="solid">
        <fgColor theme="0"/>
        <bgColor indexed="9"/>
      </patternFill>
    </fill>
    <fill>
      <patternFill patternType="solid">
        <fgColor theme="3" tint="0.59999389629810485"/>
        <bgColor indexed="64"/>
      </patternFill>
    </fill>
    <fill>
      <patternFill patternType="solid">
        <fgColor theme="3" tint="0.59999389629810485"/>
        <bgColor indexed="9"/>
      </patternFill>
    </fill>
    <fill>
      <patternFill patternType="solid">
        <fgColor theme="8" tint="0.79998168889431442"/>
        <bgColor indexed="27"/>
      </patternFill>
    </fill>
    <fill>
      <patternFill patternType="solid">
        <fgColor theme="9" tint="0.79998168889431442"/>
        <bgColor indexed="27"/>
      </patternFill>
    </fill>
    <fill>
      <patternFill patternType="solid">
        <fgColor theme="6" tint="-0.249977111117893"/>
        <bgColor indexed="64"/>
      </patternFill>
    </fill>
    <fill>
      <patternFill patternType="solid">
        <fgColor rgb="FFFDE6D9"/>
        <bgColor indexed="64"/>
      </patternFill>
    </fill>
  </fills>
  <borders count="98">
    <border>
      <left/>
      <right/>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top/>
      <bottom style="medium">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medium">
        <color indexed="8"/>
      </bottom>
      <diagonal/>
    </border>
    <border>
      <left/>
      <right style="medium">
        <color indexed="8"/>
      </right>
      <top style="medium">
        <color indexed="8"/>
      </top>
      <bottom style="thin">
        <color indexed="8"/>
      </bottom>
      <diagonal/>
    </border>
    <border>
      <left/>
      <right style="medium">
        <color indexed="8"/>
      </right>
      <top/>
      <bottom style="thin">
        <color indexed="8"/>
      </bottom>
      <diagonal/>
    </border>
    <border>
      <left style="medium">
        <color indexed="8"/>
      </left>
      <right style="medium">
        <color indexed="8"/>
      </right>
      <top/>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bottom style="medium">
        <color indexed="8"/>
      </bottom>
      <diagonal/>
    </border>
    <border>
      <left/>
      <right style="medium">
        <color indexed="8"/>
      </right>
      <top style="medium">
        <color indexed="64"/>
      </top>
      <bottom style="thin">
        <color indexed="8"/>
      </bottom>
      <diagonal/>
    </border>
    <border>
      <left style="medium">
        <color indexed="8"/>
      </left>
      <right style="medium">
        <color indexed="8"/>
      </right>
      <top style="medium">
        <color indexed="64"/>
      </top>
      <bottom/>
      <diagonal/>
    </border>
    <border>
      <left style="medium">
        <color indexed="8"/>
      </left>
      <right style="medium">
        <color indexed="8"/>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8"/>
      </right>
      <top/>
      <bottom/>
      <diagonal/>
    </border>
    <border>
      <left style="thin">
        <color indexed="64"/>
      </left>
      <right/>
      <top/>
      <bottom/>
      <diagonal/>
    </border>
    <border>
      <left style="thin">
        <color indexed="64"/>
      </left>
      <right style="thin">
        <color indexed="64"/>
      </right>
      <top style="medium">
        <color indexed="64"/>
      </top>
      <bottom/>
      <diagonal/>
    </border>
    <border>
      <left/>
      <right/>
      <top style="thin">
        <color indexed="64"/>
      </top>
      <bottom style="thin">
        <color indexed="64"/>
      </bottom>
      <diagonal/>
    </border>
    <border>
      <left/>
      <right style="medium">
        <color indexed="8"/>
      </right>
      <top style="thin">
        <color indexed="8"/>
      </top>
      <bottom style="medium">
        <color indexed="8"/>
      </bottom>
      <diagonal/>
    </border>
    <border>
      <left style="medium">
        <color indexed="64"/>
      </left>
      <right style="medium">
        <color indexed="64"/>
      </right>
      <top style="thin">
        <color indexed="64"/>
      </top>
      <bottom/>
      <diagonal/>
    </border>
    <border>
      <left/>
      <right style="medium">
        <color indexed="8"/>
      </right>
      <top style="thin">
        <color indexed="8"/>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bottom style="thin">
        <color indexed="8"/>
      </bottom>
      <diagonal/>
    </border>
    <border>
      <left/>
      <right style="medium">
        <color indexed="8"/>
      </right>
      <top style="thin">
        <color indexed="8"/>
      </top>
      <bottom/>
      <diagonal/>
    </border>
    <border>
      <left/>
      <right style="medium">
        <color indexed="8"/>
      </right>
      <top style="thin">
        <color indexed="8"/>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top style="thin">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medium">
        <color indexed="64"/>
      </left>
      <right/>
      <top style="medium">
        <color indexed="64"/>
      </top>
      <bottom/>
      <diagonal/>
    </border>
    <border>
      <left/>
      <right/>
      <top style="medium">
        <color indexed="64"/>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8"/>
      </top>
      <bottom style="thin">
        <color indexed="64"/>
      </bottom>
      <diagonal/>
    </border>
    <border>
      <left style="medium">
        <color indexed="64"/>
      </left>
      <right style="medium">
        <color indexed="8"/>
      </right>
      <top style="medium">
        <color indexed="64"/>
      </top>
      <bottom/>
      <diagonal/>
    </border>
    <border>
      <left style="medium">
        <color indexed="64"/>
      </left>
      <right style="medium">
        <color indexed="8"/>
      </right>
      <top/>
      <bottom/>
      <diagonal/>
    </border>
    <border>
      <left style="medium">
        <color indexed="64"/>
      </left>
      <right style="medium">
        <color indexed="8"/>
      </right>
      <top/>
      <bottom style="medium">
        <color indexed="64"/>
      </bottom>
      <diagonal/>
    </border>
    <border>
      <left style="medium">
        <color rgb="FF000000"/>
      </left>
      <right style="medium">
        <color rgb="FF000000"/>
      </right>
      <top style="medium">
        <color indexed="64"/>
      </top>
      <bottom/>
      <diagonal/>
    </border>
    <border>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diagonal/>
    </border>
    <border>
      <left/>
      <right style="medium">
        <color rgb="FF000000"/>
      </right>
      <top style="medium">
        <color rgb="FF000000"/>
      </top>
      <bottom style="thin">
        <color rgb="FF000000"/>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8"/>
      </left>
      <right/>
      <top style="medium">
        <color indexed="8"/>
      </top>
      <bottom style="thin">
        <color indexed="8"/>
      </bottom>
      <diagonal/>
    </border>
    <border>
      <left style="medium">
        <color indexed="8"/>
      </left>
      <right/>
      <top/>
      <bottom style="thin">
        <color indexed="8"/>
      </bottom>
      <diagonal/>
    </border>
    <border>
      <left style="medium">
        <color indexed="8"/>
      </left>
      <right/>
      <top/>
      <bottom/>
      <diagonal/>
    </border>
    <border>
      <left style="medium">
        <color indexed="8"/>
      </left>
      <right style="medium">
        <color indexed="64"/>
      </right>
      <top style="medium">
        <color indexed="64"/>
      </top>
      <bottom style="thin">
        <color indexed="8"/>
      </bottom>
      <diagonal/>
    </border>
    <border>
      <left style="medium">
        <color indexed="8"/>
      </left>
      <right style="medium">
        <color indexed="64"/>
      </right>
      <top/>
      <bottom style="thin">
        <color indexed="8"/>
      </bottom>
      <diagonal/>
    </border>
    <border>
      <left style="medium">
        <color indexed="8"/>
      </left>
      <right style="medium">
        <color indexed="64"/>
      </right>
      <top/>
      <bottom style="medium">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8"/>
      </top>
      <bottom/>
      <diagonal/>
    </border>
    <border>
      <left/>
      <right style="thin">
        <color indexed="8"/>
      </right>
      <top/>
      <bottom style="thin">
        <color indexed="64"/>
      </bottom>
      <diagonal/>
    </border>
  </borders>
  <cellStyleXfs count="6">
    <xf numFmtId="0" fontId="0" fillId="0" borderId="0"/>
    <xf numFmtId="164" fontId="42" fillId="0" borderId="0" applyFont="0" applyFill="0" applyBorder="0" applyAlignment="0" applyProtection="0"/>
    <xf numFmtId="0" fontId="2" fillId="0" borderId="0"/>
    <xf numFmtId="0" fontId="2" fillId="0" borderId="0"/>
    <xf numFmtId="9" fontId="42" fillId="0" borderId="0" applyFont="0" applyFill="0" applyBorder="0" applyAlignment="0" applyProtection="0"/>
    <xf numFmtId="9" fontId="2" fillId="0" borderId="0" applyFont="0" applyFill="0" applyBorder="0" applyAlignment="0" applyProtection="0"/>
  </cellStyleXfs>
  <cellXfs count="558">
    <xf numFmtId="0" fontId="0" fillId="0" borderId="0" xfId="0"/>
    <xf numFmtId="0" fontId="46" fillId="0" borderId="0" xfId="0" applyFont="1" applyAlignment="1">
      <alignment horizontal="left" vertical="center" wrapText="1"/>
    </xf>
    <xf numFmtId="0" fontId="0" fillId="0" borderId="0" xfId="0" applyProtection="1">
      <protection locked="0"/>
    </xf>
    <xf numFmtId="0" fontId="44" fillId="0" borderId="0" xfId="0" applyFont="1" applyProtection="1">
      <protection locked="0"/>
    </xf>
    <xf numFmtId="0" fontId="1" fillId="6" borderId="1" xfId="0" applyFont="1" applyFill="1" applyBorder="1" applyAlignment="1">
      <alignment horizontal="center" vertical="center" wrapText="1"/>
    </xf>
    <xf numFmtId="0" fontId="1" fillId="6" borderId="2" xfId="0" applyFont="1" applyFill="1" applyBorder="1" applyAlignment="1">
      <alignment horizontal="center" vertical="center" wrapText="1"/>
    </xf>
    <xf numFmtId="165" fontId="2" fillId="0" borderId="3" xfId="0" applyNumberFormat="1" applyFont="1" applyBorder="1" applyAlignment="1" applyProtection="1">
      <alignment horizontal="center" vertical="center" wrapText="1"/>
      <protection hidden="1"/>
    </xf>
    <xf numFmtId="165" fontId="2" fillId="0" borderId="4" xfId="0" applyNumberFormat="1" applyFont="1" applyBorder="1" applyAlignment="1" applyProtection="1">
      <alignment horizontal="center" vertical="center" wrapText="1"/>
      <protection hidden="1"/>
    </xf>
    <xf numFmtId="0" fontId="9" fillId="7" borderId="6" xfId="0" applyFont="1" applyFill="1" applyBorder="1" applyAlignment="1">
      <alignment horizontal="center" vertical="center"/>
    </xf>
    <xf numFmtId="0" fontId="44" fillId="0" borderId="0" xfId="0" applyFont="1"/>
    <xf numFmtId="0" fontId="0" fillId="0" borderId="0" xfId="0" applyProtection="1">
      <protection hidden="1"/>
    </xf>
    <xf numFmtId="0" fontId="2" fillId="0" borderId="8" xfId="0" applyFont="1" applyBorder="1" applyAlignment="1" applyProtection="1">
      <alignment vertical="center"/>
      <protection locked="0" hidden="1"/>
    </xf>
    <xf numFmtId="0" fontId="2" fillId="0" borderId="10" xfId="0" applyFont="1" applyBorder="1" applyAlignment="1" applyProtection="1">
      <alignment vertical="center"/>
      <protection locked="0" hidden="1"/>
    </xf>
    <xf numFmtId="0" fontId="2" fillId="0" borderId="11" xfId="0" applyFont="1" applyBorder="1" applyAlignment="1" applyProtection="1">
      <alignment vertical="center"/>
      <protection locked="0" hidden="1"/>
    </xf>
    <xf numFmtId="0" fontId="16" fillId="6" borderId="6" xfId="0" applyFont="1" applyFill="1" applyBorder="1" applyAlignment="1" applyProtection="1">
      <alignment horizontal="center" vertical="center" wrapText="1"/>
      <protection hidden="1"/>
    </xf>
    <xf numFmtId="0" fontId="14" fillId="6" borderId="13" xfId="0" applyFont="1" applyFill="1" applyBorder="1" applyAlignment="1" applyProtection="1">
      <alignment horizontal="center" vertical="center" wrapText="1"/>
      <protection hidden="1"/>
    </xf>
    <xf numFmtId="0" fontId="14" fillId="6" borderId="14" xfId="0" applyFont="1" applyFill="1" applyBorder="1" applyAlignment="1" applyProtection="1">
      <alignment horizontal="center" vertical="center" wrapText="1"/>
      <protection hidden="1"/>
    </xf>
    <xf numFmtId="0" fontId="14" fillId="6" borderId="15" xfId="0" applyFont="1" applyFill="1" applyBorder="1" applyAlignment="1" applyProtection="1">
      <alignment horizontal="center" vertical="center" wrapText="1"/>
      <protection hidden="1"/>
    </xf>
    <xf numFmtId="0" fontId="14" fillId="6" borderId="16" xfId="0" applyFont="1" applyFill="1" applyBorder="1" applyAlignment="1" applyProtection="1">
      <alignment vertical="center" wrapText="1"/>
      <protection hidden="1"/>
    </xf>
    <xf numFmtId="0" fontId="14" fillId="6" borderId="6" xfId="0" applyFont="1" applyFill="1" applyBorder="1" applyAlignment="1" applyProtection="1">
      <alignment horizontal="center" vertical="center" wrapText="1"/>
      <protection hidden="1"/>
    </xf>
    <xf numFmtId="1" fontId="15" fillId="0" borderId="17" xfId="0" applyNumberFormat="1" applyFont="1" applyBorder="1" applyAlignment="1" applyProtection="1">
      <alignment horizontal="center" vertical="center"/>
      <protection hidden="1"/>
    </xf>
    <xf numFmtId="1" fontId="15" fillId="0" borderId="8" xfId="0" applyNumberFormat="1" applyFont="1" applyBorder="1" applyAlignment="1" applyProtection="1">
      <alignment horizontal="center" vertical="center"/>
      <protection hidden="1"/>
    </xf>
    <xf numFmtId="0" fontId="14" fillId="2" borderId="6" xfId="0" applyFont="1" applyFill="1" applyBorder="1" applyAlignment="1" applyProtection="1">
      <alignment horizontal="center" wrapText="1"/>
      <protection hidden="1"/>
    </xf>
    <xf numFmtId="1" fontId="15" fillId="0" borderId="10" xfId="0" applyNumberFormat="1" applyFont="1" applyBorder="1" applyAlignment="1" applyProtection="1">
      <alignment horizontal="center" vertical="center"/>
      <protection hidden="1"/>
    </xf>
    <xf numFmtId="1" fontId="15" fillId="0" borderId="11" xfId="0" applyNumberFormat="1" applyFont="1" applyBorder="1" applyAlignment="1" applyProtection="1">
      <alignment horizontal="center" vertical="center"/>
      <protection hidden="1"/>
    </xf>
    <xf numFmtId="0" fontId="47" fillId="0" borderId="0" xfId="0" applyFont="1" applyAlignment="1">
      <alignment horizontal="left" vertical="center"/>
    </xf>
    <xf numFmtId="0" fontId="0" fillId="0" borderId="0" xfId="0" applyAlignment="1">
      <alignment horizontal="center"/>
    </xf>
    <xf numFmtId="0" fontId="9" fillId="0" borderId="0" xfId="0" applyFont="1" applyAlignment="1">
      <alignment vertical="center"/>
    </xf>
    <xf numFmtId="0" fontId="0" fillId="8" borderId="19" xfId="0" applyFill="1" applyBorder="1" applyProtection="1">
      <protection locked="0"/>
    </xf>
    <xf numFmtId="0" fontId="0" fillId="6" borderId="0" xfId="0" applyFill="1" applyAlignment="1">
      <alignment horizontal="center" wrapText="1"/>
    </xf>
    <xf numFmtId="0" fontId="0" fillId="0" borderId="20" xfId="0" applyBorder="1" applyProtection="1">
      <protection locked="0"/>
    </xf>
    <xf numFmtId="0" fontId="48" fillId="0" borderId="21" xfId="0" applyFont="1" applyBorder="1" applyAlignment="1" applyProtection="1">
      <alignment horizontal="right" vertical="center" wrapText="1"/>
      <protection hidden="1"/>
    </xf>
    <xf numFmtId="0" fontId="49" fillId="6" borderId="0" xfId="0" applyFont="1" applyFill="1" applyAlignment="1" applyProtection="1">
      <alignment horizontal="center" wrapText="1"/>
      <protection locked="0"/>
    </xf>
    <xf numFmtId="0" fontId="29" fillId="2" borderId="0" xfId="0" applyFont="1" applyFill="1" applyAlignment="1">
      <alignment horizontal="center" vertical="center"/>
    </xf>
    <xf numFmtId="0" fontId="11" fillId="2" borderId="0" xfId="0" applyFont="1" applyFill="1" applyAlignment="1">
      <alignment vertical="top" wrapText="1"/>
    </xf>
    <xf numFmtId="0" fontId="0" fillId="2" borderId="0" xfId="0" applyFill="1"/>
    <xf numFmtId="0" fontId="23" fillId="2" borderId="0" xfId="0" applyFont="1" applyFill="1" applyAlignment="1">
      <alignment vertical="center"/>
    </xf>
    <xf numFmtId="0" fontId="25" fillId="2" borderId="22" xfId="0" applyFont="1" applyFill="1" applyBorder="1" applyAlignment="1" applyProtection="1">
      <alignment horizontal="left" vertical="center" wrapText="1"/>
      <protection locked="0"/>
    </xf>
    <xf numFmtId="0" fontId="25" fillId="2" borderId="0" xfId="0" applyFont="1" applyFill="1" applyAlignment="1" applyProtection="1">
      <alignment horizontal="left" vertical="center" wrapText="1"/>
      <protection locked="0"/>
    </xf>
    <xf numFmtId="0" fontId="0" fillId="0" borderId="20" xfId="0" applyBorder="1"/>
    <xf numFmtId="0" fontId="49" fillId="0" borderId="0" xfId="0" applyFont="1" applyAlignment="1" applyProtection="1">
      <alignment horizontal="center" vertical="center" wrapText="1"/>
      <protection locked="0"/>
    </xf>
    <xf numFmtId="0" fontId="0" fillId="0" borderId="0" xfId="0" applyAlignment="1">
      <alignment horizontal="center" wrapText="1"/>
    </xf>
    <xf numFmtId="0" fontId="17" fillId="0" borderId="0" xfId="3" applyFont="1" applyAlignment="1" applyProtection="1">
      <alignment horizontal="center" vertical="center" wrapText="1"/>
      <protection locked="0"/>
    </xf>
    <xf numFmtId="0" fontId="13" fillId="0" borderId="0" xfId="3" applyFont="1" applyAlignment="1">
      <alignment horizontal="center" vertical="center" wrapText="1"/>
    </xf>
    <xf numFmtId="0" fontId="25" fillId="2" borderId="0" xfId="0" applyFont="1" applyFill="1" applyAlignment="1">
      <alignment horizontal="left" vertical="center" wrapText="1"/>
    </xf>
    <xf numFmtId="0" fontId="30" fillId="2" borderId="0" xfId="0" applyFont="1" applyFill="1" applyAlignment="1">
      <alignment horizontal="left" vertical="center" wrapText="1"/>
    </xf>
    <xf numFmtId="0" fontId="30" fillId="2" borderId="0" xfId="0" applyFont="1" applyFill="1" applyAlignment="1">
      <alignment horizontal="left" vertical="top" wrapText="1"/>
    </xf>
    <xf numFmtId="0" fontId="30" fillId="2" borderId="0" xfId="0" applyFont="1" applyFill="1" applyAlignment="1">
      <alignment horizontal="right" vertical="top" wrapText="1"/>
    </xf>
    <xf numFmtId="0" fontId="50" fillId="2" borderId="0" xfId="0" applyFont="1" applyFill="1" applyAlignment="1">
      <alignment horizontal="left"/>
    </xf>
    <xf numFmtId="0" fontId="30" fillId="2" borderId="0" xfId="0" applyFont="1" applyFill="1" applyAlignment="1">
      <alignment horizontal="left" vertical="center"/>
    </xf>
    <xf numFmtId="0" fontId="25" fillId="2" borderId="0" xfId="0" applyFont="1" applyFill="1" applyAlignment="1">
      <alignment vertical="center" wrapText="1"/>
    </xf>
    <xf numFmtId="0" fontId="50" fillId="2" borderId="0" xfId="0" applyFont="1" applyFill="1" applyAlignment="1" applyProtection="1">
      <alignment horizontal="left"/>
      <protection locked="0"/>
    </xf>
    <xf numFmtId="0" fontId="30" fillId="2" borderId="0" xfId="0" applyFont="1" applyFill="1" applyAlignment="1">
      <alignment vertical="center"/>
    </xf>
    <xf numFmtId="0" fontId="30" fillId="2" borderId="0" xfId="0" applyFont="1" applyFill="1" applyAlignment="1">
      <alignment vertical="top" wrapText="1"/>
    </xf>
    <xf numFmtId="0" fontId="50" fillId="2" borderId="0" xfId="0" applyFont="1" applyFill="1"/>
    <xf numFmtId="0" fontId="25" fillId="6" borderId="23" xfId="3" applyFont="1" applyFill="1" applyBorder="1" applyAlignment="1">
      <alignment horizontal="center" vertical="center" wrapText="1"/>
    </xf>
    <xf numFmtId="0" fontId="25" fillId="6" borderId="19" xfId="3" applyFont="1" applyFill="1" applyBorder="1" applyAlignment="1">
      <alignment horizontal="center" vertical="center" wrapText="1"/>
    </xf>
    <xf numFmtId="0" fontId="17" fillId="9" borderId="0" xfId="3" applyFont="1" applyFill="1" applyAlignment="1" applyProtection="1">
      <alignment horizontal="center" vertical="center" wrapText="1"/>
      <protection hidden="1"/>
    </xf>
    <xf numFmtId="0" fontId="27" fillId="6" borderId="19" xfId="3" applyFont="1" applyFill="1" applyBorder="1" applyAlignment="1">
      <alignment horizontal="center" vertical="center" wrapText="1"/>
    </xf>
    <xf numFmtId="0" fontId="17" fillId="9" borderId="19" xfId="3" applyFont="1" applyFill="1" applyBorder="1" applyAlignment="1" applyProtection="1">
      <alignment horizontal="center" vertical="center" wrapText="1"/>
      <protection hidden="1"/>
    </xf>
    <xf numFmtId="0" fontId="2" fillId="0" borderId="25" xfId="0" applyFont="1" applyBorder="1" applyAlignment="1" applyProtection="1">
      <alignment vertical="center"/>
      <protection locked="0" hidden="1"/>
    </xf>
    <xf numFmtId="0" fontId="2" fillId="0" borderId="30" xfId="0" applyFont="1" applyBorder="1" applyAlignment="1" applyProtection="1">
      <alignment vertical="center"/>
      <protection locked="0" hidden="1"/>
    </xf>
    <xf numFmtId="0" fontId="2" fillId="0" borderId="26" xfId="0" applyFont="1" applyBorder="1" applyAlignment="1" applyProtection="1">
      <alignment vertical="center"/>
      <protection locked="0" hidden="1"/>
    </xf>
    <xf numFmtId="0" fontId="25" fillId="0" borderId="0" xfId="3" applyFont="1" applyAlignment="1" applyProtection="1">
      <alignment horizontal="center" vertical="center" wrapText="1"/>
      <protection locked="0"/>
    </xf>
    <xf numFmtId="0" fontId="45" fillId="0" borderId="0" xfId="0" applyFont="1" applyProtection="1">
      <protection locked="0"/>
    </xf>
    <xf numFmtId="0" fontId="17" fillId="0" borderId="19" xfId="3" applyFont="1" applyBorder="1" applyAlignment="1" applyProtection="1">
      <alignment horizontal="center" vertical="center" wrapText="1"/>
      <protection hidden="1"/>
    </xf>
    <xf numFmtId="0" fontId="31" fillId="0" borderId="23" xfId="3" applyFont="1" applyBorder="1" applyAlignment="1">
      <alignment horizontal="center" vertical="center" wrapText="1"/>
    </xf>
    <xf numFmtId="0" fontId="25" fillId="0" borderId="19" xfId="3" applyFont="1" applyBorder="1" applyAlignment="1" applyProtection="1">
      <alignment horizontal="center" vertical="center" wrapText="1"/>
      <protection locked="0"/>
    </xf>
    <xf numFmtId="0" fontId="25" fillId="0" borderId="19" xfId="3" applyFont="1" applyBorder="1" applyAlignment="1" applyProtection="1">
      <alignment horizontal="center" vertical="center" wrapText="1"/>
      <protection hidden="1"/>
    </xf>
    <xf numFmtId="0" fontId="26" fillId="0" borderId="0" xfId="0" applyFont="1" applyAlignment="1">
      <alignment vertical="center"/>
    </xf>
    <xf numFmtId="0" fontId="30" fillId="2" borderId="0" xfId="0" applyFont="1" applyFill="1" applyAlignment="1">
      <alignment horizontal="right" vertical="center" wrapText="1"/>
    </xf>
    <xf numFmtId="0" fontId="50" fillId="2" borderId="0" xfId="0" applyFont="1" applyFill="1" applyAlignment="1">
      <alignment horizontal="right" vertical="center"/>
    </xf>
    <xf numFmtId="0" fontId="25" fillId="2" borderId="0" xfId="0" applyFont="1" applyFill="1" applyAlignment="1">
      <alignment horizontal="center" vertical="center"/>
    </xf>
    <xf numFmtId="0" fontId="30" fillId="2" borderId="38" xfId="0" applyFont="1" applyFill="1" applyBorder="1" applyAlignment="1">
      <alignment vertical="center" wrapText="1"/>
    </xf>
    <xf numFmtId="0" fontId="30" fillId="0" borderId="38" xfId="0" applyFont="1" applyBorder="1" applyAlignment="1">
      <alignment vertical="center"/>
    </xf>
    <xf numFmtId="0" fontId="30" fillId="0" borderId="38" xfId="0" applyFont="1" applyBorder="1" applyAlignment="1">
      <alignment vertical="center" wrapText="1"/>
    </xf>
    <xf numFmtId="0" fontId="25" fillId="2" borderId="0" xfId="0" applyFont="1" applyFill="1" applyAlignment="1">
      <alignment vertical="center"/>
    </xf>
    <xf numFmtId="0" fontId="25" fillId="2" borderId="36" xfId="0" applyFont="1" applyFill="1" applyBorder="1" applyAlignment="1">
      <alignment horizontal="left" vertical="center" wrapText="1"/>
    </xf>
    <xf numFmtId="0" fontId="30" fillId="2" borderId="0" xfId="0" applyFont="1" applyFill="1" applyAlignment="1">
      <alignment horizontal="center" vertical="top" wrapText="1"/>
    </xf>
    <xf numFmtId="0" fontId="25" fillId="2" borderId="0" xfId="0" applyFont="1" applyFill="1" applyAlignment="1" applyProtection="1">
      <alignment horizontal="center" vertical="center" wrapText="1"/>
      <protection locked="0"/>
    </xf>
    <xf numFmtId="0" fontId="30" fillId="2" borderId="0" xfId="0" applyFont="1" applyFill="1" applyAlignment="1">
      <alignment vertical="center" wrapText="1"/>
    </xf>
    <xf numFmtId="0" fontId="22" fillId="6" borderId="39" xfId="3" applyFont="1" applyFill="1" applyBorder="1" applyAlignment="1">
      <alignment horizontal="center" vertical="center" wrapText="1"/>
    </xf>
    <xf numFmtId="0" fontId="35" fillId="2" borderId="0" xfId="0" applyFont="1" applyFill="1" applyAlignment="1">
      <alignment vertical="center"/>
    </xf>
    <xf numFmtId="168" fontId="50" fillId="0" borderId="19" xfId="0" applyNumberFormat="1" applyFont="1" applyBorder="1" applyAlignment="1" applyProtection="1">
      <alignment horizontal="center" vertical="center"/>
      <protection locked="0"/>
    </xf>
    <xf numFmtId="0" fontId="35" fillId="2" borderId="35" xfId="0" applyFont="1" applyFill="1" applyBorder="1" applyAlignment="1">
      <alignment vertical="center"/>
    </xf>
    <xf numFmtId="0" fontId="35" fillId="2" borderId="40" xfId="0" applyFont="1" applyFill="1" applyBorder="1" applyAlignment="1">
      <alignment vertical="center"/>
    </xf>
    <xf numFmtId="0" fontId="17" fillId="11" borderId="19" xfId="3" applyFont="1" applyFill="1" applyBorder="1" applyAlignment="1" applyProtection="1">
      <alignment horizontal="center" vertical="center" wrapText="1"/>
      <protection locked="0"/>
    </xf>
    <xf numFmtId="167" fontId="17" fillId="11" borderId="19" xfId="1" applyNumberFormat="1" applyFont="1" applyFill="1" applyBorder="1" applyAlignment="1" applyProtection="1">
      <alignment horizontal="center" vertical="center" wrapText="1"/>
      <protection locked="0"/>
    </xf>
    <xf numFmtId="14" fontId="2" fillId="0" borderId="41" xfId="0" applyNumberFormat="1" applyFont="1" applyBorder="1" applyAlignment="1" applyProtection="1">
      <alignment vertical="center"/>
      <protection locked="0" hidden="1"/>
    </xf>
    <xf numFmtId="0" fontId="47" fillId="0" borderId="0" xfId="0" applyFont="1" applyProtection="1">
      <protection hidden="1"/>
    </xf>
    <xf numFmtId="0" fontId="25" fillId="0" borderId="0" xfId="3" applyFont="1" applyAlignment="1">
      <alignment horizontal="center" vertical="center" wrapText="1"/>
    </xf>
    <xf numFmtId="0" fontId="50" fillId="0" borderId="0" xfId="0" applyFont="1"/>
    <xf numFmtId="0" fontId="45" fillId="0" borderId="0" xfId="0" applyFont="1"/>
    <xf numFmtId="0" fontId="17" fillId="11" borderId="19" xfId="3" applyFont="1" applyFill="1" applyBorder="1" applyAlignment="1" applyProtection="1">
      <alignment horizontal="center" vertical="center" wrapText="1"/>
      <protection locked="0" hidden="1"/>
    </xf>
    <xf numFmtId="0" fontId="23" fillId="0" borderId="19" xfId="3" applyFont="1" applyBorder="1" applyAlignment="1" applyProtection="1">
      <alignment horizontal="center" vertical="center" wrapText="1"/>
      <protection hidden="1"/>
    </xf>
    <xf numFmtId="0" fontId="44" fillId="0" borderId="48" xfId="0" applyFont="1" applyBorder="1" applyProtection="1">
      <protection locked="0"/>
    </xf>
    <xf numFmtId="0" fontId="0" fillId="0" borderId="22" xfId="0" applyBorder="1" applyProtection="1">
      <protection locked="0"/>
    </xf>
    <xf numFmtId="0" fontId="17" fillId="9" borderId="22" xfId="3" applyFont="1" applyFill="1" applyBorder="1" applyAlignment="1">
      <alignment horizontal="center" vertical="center" wrapText="1"/>
    </xf>
    <xf numFmtId="0" fontId="17" fillId="9" borderId="49" xfId="3" applyFont="1" applyFill="1" applyBorder="1" applyAlignment="1" applyProtection="1">
      <alignment horizontal="center" vertical="center" wrapText="1"/>
      <protection hidden="1"/>
    </xf>
    <xf numFmtId="0" fontId="30" fillId="0" borderId="36" xfId="3" applyFont="1" applyBorder="1" applyAlignment="1">
      <alignment horizontal="center" vertical="center" wrapText="1"/>
    </xf>
    <xf numFmtId="0" fontId="25" fillId="6" borderId="36" xfId="3" applyFont="1" applyFill="1" applyBorder="1" applyAlignment="1">
      <alignment horizontal="center" vertical="center" wrapText="1"/>
    </xf>
    <xf numFmtId="14" fontId="30" fillId="0" borderId="36" xfId="3" applyNumberFormat="1" applyFont="1" applyBorder="1" applyAlignment="1">
      <alignment horizontal="center" vertical="center" wrapText="1"/>
    </xf>
    <xf numFmtId="0" fontId="53" fillId="6" borderId="48" xfId="0" applyFont="1" applyFill="1" applyBorder="1" applyAlignment="1">
      <alignment wrapText="1"/>
    </xf>
    <xf numFmtId="0" fontId="53" fillId="6" borderId="50" xfId="0" applyFont="1" applyFill="1" applyBorder="1" applyAlignment="1">
      <alignment wrapText="1"/>
    </xf>
    <xf numFmtId="0" fontId="31" fillId="0" borderId="23" xfId="3" applyFont="1" applyBorder="1" applyAlignment="1" applyProtection="1">
      <alignment horizontal="center" vertical="center" wrapText="1"/>
      <protection hidden="1"/>
    </xf>
    <xf numFmtId="169" fontId="50" fillId="0" borderId="19" xfId="1" applyNumberFormat="1" applyFont="1" applyBorder="1" applyAlignment="1" applyProtection="1">
      <alignment horizontal="center" vertical="center"/>
      <protection hidden="1"/>
    </xf>
    <xf numFmtId="0" fontId="50" fillId="0" borderId="35" xfId="0" applyFont="1" applyBorder="1" applyAlignment="1" applyProtection="1">
      <alignment horizontal="center" vertical="center"/>
      <protection hidden="1"/>
    </xf>
    <xf numFmtId="167" fontId="50" fillId="0" borderId="19" xfId="1" applyNumberFormat="1" applyFont="1" applyBorder="1" applyAlignment="1" applyProtection="1">
      <alignment horizontal="left" vertical="center"/>
      <protection hidden="1"/>
    </xf>
    <xf numFmtId="0" fontId="25" fillId="13" borderId="51" xfId="3" applyFont="1" applyFill="1" applyBorder="1" applyAlignment="1">
      <alignment vertical="center" wrapText="1"/>
    </xf>
    <xf numFmtId="0" fontId="0" fillId="0" borderId="9" xfId="0" applyBorder="1"/>
    <xf numFmtId="9" fontId="42" fillId="0" borderId="0" xfId="4" applyFont="1" applyProtection="1">
      <protection locked="0"/>
    </xf>
    <xf numFmtId="9" fontId="42" fillId="0" borderId="0" xfId="4" applyFont="1" applyProtection="1"/>
    <xf numFmtId="0" fontId="44" fillId="0" borderId="19" xfId="0" applyFont="1" applyBorder="1"/>
    <xf numFmtId="0" fontId="0" fillId="0" borderId="19" xfId="0" applyBorder="1"/>
    <xf numFmtId="9" fontId="42" fillId="0" borderId="19" xfId="4" applyFont="1" applyBorder="1" applyProtection="1"/>
    <xf numFmtId="0" fontId="0" fillId="0" borderId="52" xfId="0" applyBorder="1"/>
    <xf numFmtId="0" fontId="13" fillId="14" borderId="53" xfId="3" applyFont="1" applyFill="1" applyBorder="1" applyAlignment="1">
      <alignment horizontal="center" vertical="center" wrapText="1"/>
    </xf>
    <xf numFmtId="0" fontId="13" fillId="14" borderId="52" xfId="3" applyFont="1" applyFill="1" applyBorder="1" applyAlignment="1">
      <alignment horizontal="center" vertical="center" wrapText="1"/>
    </xf>
    <xf numFmtId="0" fontId="17" fillId="9" borderId="19" xfId="3" applyFont="1" applyFill="1" applyBorder="1" applyAlignment="1" applyProtection="1">
      <alignment horizontal="center" vertical="center" wrapText="1"/>
      <protection locked="0" hidden="1"/>
    </xf>
    <xf numFmtId="0" fontId="42" fillId="0" borderId="19" xfId="4" applyNumberFormat="1" applyFont="1" applyBorder="1" applyAlignment="1" applyProtection="1">
      <alignment horizontal="center"/>
    </xf>
    <xf numFmtId="9" fontId="42" fillId="0" borderId="19" xfId="4" applyFont="1" applyBorder="1" applyAlignment="1" applyProtection="1">
      <alignment horizontal="center"/>
    </xf>
    <xf numFmtId="0" fontId="44" fillId="14" borderId="19" xfId="0" applyFont="1" applyFill="1" applyBorder="1"/>
    <xf numFmtId="0" fontId="44" fillId="14" borderId="19" xfId="0" applyFont="1" applyFill="1" applyBorder="1" applyAlignment="1">
      <alignment horizontal="center"/>
    </xf>
    <xf numFmtId="0" fontId="44" fillId="14" borderId="0" xfId="0" applyFont="1" applyFill="1"/>
    <xf numFmtId="0" fontId="52" fillId="15" borderId="19" xfId="0" applyFont="1" applyFill="1" applyBorder="1" applyProtection="1">
      <protection locked="0"/>
    </xf>
    <xf numFmtId="0" fontId="52" fillId="15" borderId="19" xfId="4" applyNumberFormat="1" applyFont="1" applyFill="1" applyBorder="1" applyAlignment="1" applyProtection="1">
      <alignment horizontal="center"/>
      <protection locked="0"/>
    </xf>
    <xf numFmtId="9" fontId="52" fillId="15" borderId="19" xfId="4" applyFont="1" applyFill="1" applyBorder="1" applyAlignment="1" applyProtection="1">
      <alignment horizontal="center"/>
      <protection locked="0"/>
    </xf>
    <xf numFmtId="0" fontId="52" fillId="16" borderId="19" xfId="0" applyFont="1" applyFill="1" applyBorder="1" applyProtection="1">
      <protection locked="0"/>
    </xf>
    <xf numFmtId="0" fontId="52" fillId="16" borderId="19" xfId="4" applyNumberFormat="1" applyFont="1" applyFill="1" applyBorder="1" applyAlignment="1" applyProtection="1">
      <alignment horizontal="center"/>
      <protection locked="0"/>
    </xf>
    <xf numFmtId="9" fontId="52" fillId="16" borderId="19" xfId="4" applyFont="1" applyFill="1" applyBorder="1" applyAlignment="1" applyProtection="1">
      <alignment horizontal="center"/>
      <protection locked="0"/>
    </xf>
    <xf numFmtId="0" fontId="0" fillId="0" borderId="12" xfId="0" applyBorder="1"/>
    <xf numFmtId="0" fontId="48" fillId="0" borderId="21" xfId="0" applyFont="1" applyBorder="1" applyAlignment="1" applyProtection="1">
      <alignment horizontal="center" vertical="center" wrapText="1"/>
      <protection hidden="1"/>
    </xf>
    <xf numFmtId="0" fontId="30" fillId="2" borderId="0" xfId="0" applyFont="1" applyFill="1" applyAlignment="1">
      <alignment horizontal="center" vertical="center" wrapText="1"/>
    </xf>
    <xf numFmtId="0" fontId="50" fillId="2" borderId="0" xfId="0" applyFont="1" applyFill="1" applyAlignment="1" applyProtection="1">
      <alignment horizontal="left" vertical="center"/>
      <protection locked="0"/>
    </xf>
    <xf numFmtId="0" fontId="30" fillId="0" borderId="0" xfId="0" applyFont="1" applyAlignment="1" applyProtection="1">
      <alignment vertical="center" wrapText="1"/>
      <protection locked="0"/>
    </xf>
    <xf numFmtId="0" fontId="25" fillId="6" borderId="54" xfId="3" applyFont="1" applyFill="1" applyBorder="1" applyAlignment="1">
      <alignment horizontal="center" vertical="center" wrapText="1"/>
    </xf>
    <xf numFmtId="0" fontId="25" fillId="6" borderId="55" xfId="3" applyFont="1" applyFill="1" applyBorder="1" applyAlignment="1">
      <alignment horizontal="center" vertical="center" wrapText="1"/>
    </xf>
    <xf numFmtId="0" fontId="27" fillId="6" borderId="55" xfId="3" applyFont="1" applyFill="1" applyBorder="1" applyAlignment="1">
      <alignment horizontal="center" vertical="center" wrapText="1"/>
    </xf>
    <xf numFmtId="0" fontId="22" fillId="6" borderId="52" xfId="3" applyFont="1" applyFill="1" applyBorder="1" applyAlignment="1">
      <alignment horizontal="center" vertical="center" wrapText="1"/>
    </xf>
    <xf numFmtId="0" fontId="0" fillId="0" borderId="38" xfId="0" applyBorder="1"/>
    <xf numFmtId="0" fontId="50" fillId="2" borderId="56" xfId="0" applyFont="1" applyFill="1" applyBorder="1" applyAlignment="1">
      <alignment horizontal="left"/>
    </xf>
    <xf numFmtId="0" fontId="0" fillId="0" borderId="38" xfId="0" applyBorder="1" applyAlignment="1">
      <alignment vertical="center"/>
    </xf>
    <xf numFmtId="0" fontId="50" fillId="2" borderId="56" xfId="0" applyFont="1" applyFill="1" applyBorder="1" applyAlignment="1" applyProtection="1">
      <alignment horizontal="left" vertical="center"/>
      <protection locked="0"/>
    </xf>
    <xf numFmtId="0" fontId="50" fillId="2" borderId="56" xfId="0" applyFont="1" applyFill="1" applyBorder="1" applyAlignment="1">
      <alignment vertical="center"/>
    </xf>
    <xf numFmtId="0" fontId="0" fillId="0" borderId="48" xfId="0" applyBorder="1" applyProtection="1">
      <protection locked="0"/>
    </xf>
    <xf numFmtId="0" fontId="23" fillId="2" borderId="22" xfId="0" applyFont="1" applyFill="1" applyBorder="1" applyAlignment="1">
      <alignment vertical="center"/>
    </xf>
    <xf numFmtId="0" fontId="25" fillId="2" borderId="22" xfId="0" applyFont="1" applyFill="1" applyBorder="1" applyAlignment="1" applyProtection="1">
      <alignment horizontal="center" vertical="center" wrapText="1"/>
      <protection locked="0"/>
    </xf>
    <xf numFmtId="0" fontId="11" fillId="2" borderId="22" xfId="0" applyFont="1" applyFill="1" applyBorder="1" applyAlignment="1">
      <alignment vertical="top" wrapText="1"/>
    </xf>
    <xf numFmtId="0" fontId="0" fillId="2" borderId="49" xfId="0" applyFill="1" applyBorder="1"/>
    <xf numFmtId="0" fontId="0" fillId="0" borderId="59" xfId="0" applyBorder="1"/>
    <xf numFmtId="0" fontId="9" fillId="0" borderId="60" xfId="0" applyFont="1" applyBorder="1" applyAlignment="1">
      <alignment vertical="center"/>
    </xf>
    <xf numFmtId="0" fontId="9" fillId="0" borderId="21" xfId="0" applyFont="1" applyBorder="1" applyAlignment="1">
      <alignment vertical="center"/>
    </xf>
    <xf numFmtId="0" fontId="9" fillId="7" borderId="21" xfId="0" applyFont="1" applyFill="1" applyBorder="1" applyAlignment="1">
      <alignment horizontal="center" vertical="center"/>
    </xf>
    <xf numFmtId="0" fontId="0" fillId="0" borderId="21" xfId="0" applyBorder="1"/>
    <xf numFmtId="0" fontId="0" fillId="0" borderId="61" xfId="0" applyBorder="1"/>
    <xf numFmtId="0" fontId="44" fillId="0" borderId="0" xfId="0" applyFont="1" applyAlignment="1">
      <alignment horizontal="right"/>
    </xf>
    <xf numFmtId="0" fontId="54" fillId="0" borderId="0" xfId="0" applyFont="1" applyAlignment="1">
      <alignment horizontal="center" wrapText="1"/>
    </xf>
    <xf numFmtId="0" fontId="9" fillId="0" borderId="0" xfId="0" applyFont="1" applyAlignment="1">
      <alignment horizontal="center"/>
    </xf>
    <xf numFmtId="0" fontId="55" fillId="0" borderId="21" xfId="0" applyFont="1" applyBorder="1" applyAlignment="1" applyProtection="1">
      <alignment vertical="center" wrapText="1"/>
      <protection hidden="1"/>
    </xf>
    <xf numFmtId="0" fontId="55" fillId="0" borderId="21" xfId="0" applyFont="1" applyBorder="1" applyAlignment="1" applyProtection="1">
      <alignment vertical="center"/>
      <protection hidden="1"/>
    </xf>
    <xf numFmtId="170" fontId="50" fillId="0" borderId="19" xfId="0" applyNumberFormat="1" applyFont="1" applyBorder="1" applyAlignment="1" applyProtection="1">
      <alignment horizontal="center" vertical="center"/>
      <protection locked="0"/>
    </xf>
    <xf numFmtId="0" fontId="25" fillId="6" borderId="35" xfId="3" applyFont="1" applyFill="1" applyBorder="1" applyAlignment="1">
      <alignment vertical="center"/>
    </xf>
    <xf numFmtId="0" fontId="25" fillId="6" borderId="40" xfId="3" applyFont="1" applyFill="1" applyBorder="1" applyAlignment="1">
      <alignment vertical="center"/>
    </xf>
    <xf numFmtId="0" fontId="25" fillId="6" borderId="36" xfId="3" applyFont="1" applyFill="1" applyBorder="1" applyAlignment="1">
      <alignment vertical="center"/>
    </xf>
    <xf numFmtId="0" fontId="9" fillId="2" borderId="36" xfId="0" applyFont="1" applyFill="1" applyBorder="1" applyAlignment="1">
      <alignment horizontal="right" vertical="center"/>
    </xf>
    <xf numFmtId="168" fontId="51" fillId="0" borderId="19" xfId="0" applyNumberFormat="1" applyFont="1" applyBorder="1" applyAlignment="1" applyProtection="1">
      <alignment horizontal="center" vertical="center" wrapText="1"/>
      <protection locked="0"/>
    </xf>
    <xf numFmtId="0" fontId="9" fillId="0" borderId="0" xfId="0" applyFont="1"/>
    <xf numFmtId="166" fontId="25" fillId="0" borderId="63" xfId="0" applyNumberFormat="1" applyFont="1" applyBorder="1" applyAlignment="1" applyProtection="1">
      <alignment horizontal="center" vertical="center" wrapText="1"/>
      <protection locked="0"/>
    </xf>
    <xf numFmtId="0" fontId="26" fillId="17" borderId="0" xfId="0" applyFont="1" applyFill="1" applyAlignment="1">
      <alignment vertical="center"/>
    </xf>
    <xf numFmtId="0" fontId="9" fillId="17" borderId="0" xfId="0" applyFont="1" applyFill="1" applyAlignment="1">
      <alignment vertical="center"/>
    </xf>
    <xf numFmtId="0" fontId="56" fillId="0" borderId="0" xfId="0" applyFont="1"/>
    <xf numFmtId="0" fontId="0" fillId="17" borderId="0" xfId="0" applyFill="1" applyAlignment="1">
      <alignment horizontal="center" vertical="center" wrapText="1"/>
    </xf>
    <xf numFmtId="0" fontId="43" fillId="0" borderId="6" xfId="0" applyFont="1" applyBorder="1" applyAlignment="1">
      <alignment vertical="center" wrapText="1"/>
    </xf>
    <xf numFmtId="0" fontId="43" fillId="0" borderId="12" xfId="0" applyFont="1" applyBorder="1" applyAlignment="1">
      <alignment vertical="center" wrapText="1"/>
    </xf>
    <xf numFmtId="0" fontId="0" fillId="0" borderId="12" xfId="0" applyBorder="1" applyAlignment="1">
      <alignment vertical="center" wrapText="1"/>
    </xf>
    <xf numFmtId="0" fontId="64" fillId="0" borderId="12" xfId="0" applyFont="1" applyBorder="1" applyAlignment="1">
      <alignment vertical="center" wrapText="1"/>
    </xf>
    <xf numFmtId="0" fontId="77" fillId="0" borderId="12" xfId="0" applyFont="1" applyBorder="1" applyAlignment="1">
      <alignment vertical="center" wrapText="1"/>
    </xf>
    <xf numFmtId="0" fontId="0" fillId="23" borderId="0" xfId="0" applyFill="1"/>
    <xf numFmtId="0" fontId="2" fillId="0" borderId="28" xfId="0" applyFont="1" applyBorder="1" applyAlignment="1" applyProtection="1">
      <alignment vertical="center"/>
      <protection locked="0"/>
    </xf>
    <xf numFmtId="0" fontId="2" fillId="0" borderId="43" xfId="0" applyFont="1" applyBorder="1" applyAlignment="1" applyProtection="1">
      <alignment vertical="center"/>
      <protection locked="0"/>
    </xf>
    <xf numFmtId="0" fontId="79" fillId="0" borderId="0" xfId="0" applyFont="1" applyProtection="1">
      <protection locked="0"/>
    </xf>
    <xf numFmtId="0" fontId="80" fillId="0" borderId="0" xfId="0" applyFont="1" applyAlignment="1">
      <alignment horizontal="justify" vertical="center"/>
    </xf>
    <xf numFmtId="0" fontId="81" fillId="0" borderId="0" xfId="0" applyFont="1" applyAlignment="1">
      <alignment horizontal="justify" vertical="center"/>
    </xf>
    <xf numFmtId="0" fontId="83" fillId="25" borderId="1" xfId="0" applyFont="1" applyFill="1" applyBorder="1" applyAlignment="1" applyProtection="1">
      <alignment horizontal="center" vertical="center" wrapText="1"/>
      <protection hidden="1"/>
    </xf>
    <xf numFmtId="0" fontId="83" fillId="25" borderId="1" xfId="0" applyFont="1" applyFill="1" applyBorder="1" applyAlignment="1" applyProtection="1">
      <alignment horizontal="centerContinuous" vertical="center" wrapText="1"/>
      <protection hidden="1"/>
    </xf>
    <xf numFmtId="0" fontId="83" fillId="25" borderId="6" xfId="0" applyFont="1" applyFill="1" applyBorder="1" applyAlignment="1" applyProtection="1">
      <alignment horizontal="center" vertical="center" wrapText="1"/>
      <protection hidden="1"/>
    </xf>
    <xf numFmtId="0" fontId="83" fillId="25" borderId="7" xfId="0" applyFont="1" applyFill="1" applyBorder="1" applyAlignment="1" applyProtection="1">
      <alignment horizontal="center" vertical="center" wrapText="1"/>
      <protection hidden="1"/>
    </xf>
    <xf numFmtId="0" fontId="83" fillId="25" borderId="2" xfId="0" applyFont="1" applyFill="1" applyBorder="1" applyAlignment="1" applyProtection="1">
      <alignment horizontal="center" vertical="center" wrapText="1"/>
      <protection hidden="1"/>
    </xf>
    <xf numFmtId="0" fontId="84" fillId="0" borderId="0" xfId="0" applyFont="1" applyAlignment="1">
      <alignment horizontal="justify" vertical="center"/>
    </xf>
    <xf numFmtId="0" fontId="51" fillId="28" borderId="82" xfId="0" applyFont="1" applyFill="1" applyBorder="1" applyAlignment="1" applyProtection="1">
      <alignment horizontal="justify" vertical="center" wrapText="1"/>
      <protection locked="0"/>
    </xf>
    <xf numFmtId="0" fontId="21" fillId="29" borderId="24" xfId="0" applyFont="1" applyFill="1" applyBorder="1" applyAlignment="1" applyProtection="1">
      <alignment horizontal="center" vertical="center" wrapText="1"/>
      <protection locked="0"/>
    </xf>
    <xf numFmtId="0" fontId="21" fillId="29" borderId="25" xfId="0" applyFont="1" applyFill="1" applyBorder="1" applyAlignment="1" applyProtection="1">
      <alignment horizontal="center" vertical="center" wrapText="1"/>
      <protection locked="0"/>
    </xf>
    <xf numFmtId="0" fontId="21" fillId="29" borderId="29" xfId="0" applyFont="1" applyFill="1" applyBorder="1" applyAlignment="1" applyProtection="1">
      <alignment horizontal="center" vertical="center" wrapText="1"/>
      <protection locked="0"/>
    </xf>
    <xf numFmtId="0" fontId="21" fillId="29" borderId="90" xfId="0" applyFont="1" applyFill="1" applyBorder="1" applyAlignment="1" applyProtection="1">
      <alignment horizontal="center" vertical="center" wrapText="1"/>
      <protection locked="0"/>
    </xf>
    <xf numFmtId="0" fontId="21" fillId="29" borderId="91" xfId="0" applyFont="1" applyFill="1" applyBorder="1" applyAlignment="1" applyProtection="1">
      <alignment horizontal="center" vertical="center" wrapText="1"/>
      <protection locked="0"/>
    </xf>
    <xf numFmtId="0" fontId="21" fillId="29" borderId="92" xfId="0" applyFont="1" applyFill="1" applyBorder="1" applyAlignment="1" applyProtection="1">
      <alignment horizontal="center" vertical="center" wrapText="1"/>
      <protection locked="0"/>
    </xf>
    <xf numFmtId="0" fontId="13" fillId="14" borderId="0" xfId="3" applyFont="1" applyFill="1" applyAlignment="1">
      <alignment horizontal="center" vertical="center" wrapText="1"/>
    </xf>
    <xf numFmtId="0" fontId="6" fillId="7" borderId="0" xfId="0" applyFont="1" applyFill="1" applyAlignment="1">
      <alignment horizontal="justify" vertical="center" wrapText="1"/>
    </xf>
    <xf numFmtId="0" fontId="45" fillId="7" borderId="0" xfId="0" applyFont="1" applyFill="1" applyAlignment="1">
      <alignment horizontal="justify" vertical="center" wrapText="1"/>
    </xf>
    <xf numFmtId="0" fontId="0" fillId="7" borderId="0" xfId="0" applyFill="1"/>
    <xf numFmtId="0" fontId="45" fillId="7" borderId="0" xfId="0" applyFont="1" applyFill="1"/>
    <xf numFmtId="0" fontId="76" fillId="30" borderId="0" xfId="0" applyFont="1" applyFill="1" applyAlignment="1">
      <alignment horizontal="center" vertical="center" wrapText="1"/>
    </xf>
    <xf numFmtId="0" fontId="44" fillId="7" borderId="0" xfId="0" applyFont="1" applyFill="1"/>
    <xf numFmtId="0" fontId="88" fillId="32" borderId="0" xfId="0" applyFont="1" applyFill="1"/>
    <xf numFmtId="0" fontId="6" fillId="19" borderId="19" xfId="0" applyFont="1" applyFill="1" applyBorder="1" applyAlignment="1" applyProtection="1">
      <alignment horizontal="center" vertical="center" wrapText="1"/>
      <protection locked="0"/>
    </xf>
    <xf numFmtId="0" fontId="93" fillId="36" borderId="60" xfId="0" applyFont="1" applyFill="1" applyBorder="1"/>
    <xf numFmtId="0" fontId="93" fillId="36" borderId="21" xfId="0" applyFont="1" applyFill="1" applyBorder="1"/>
    <xf numFmtId="0" fontId="94" fillId="36" borderId="21" xfId="0" applyFont="1" applyFill="1" applyBorder="1"/>
    <xf numFmtId="0" fontId="93" fillId="36" borderId="61" xfId="0" applyFont="1" applyFill="1" applyBorder="1"/>
    <xf numFmtId="0" fontId="21" fillId="26" borderId="17" xfId="0" applyFont="1" applyFill="1" applyBorder="1" applyAlignment="1" applyProtection="1">
      <alignment horizontal="justify" vertical="center" wrapText="1"/>
      <protection locked="0"/>
    </xf>
    <xf numFmtId="0" fontId="21" fillId="26" borderId="8" xfId="0" applyFont="1" applyFill="1" applyBorder="1" applyAlignment="1" applyProtection="1">
      <alignment horizontal="center" vertical="center" wrapText="1"/>
      <protection locked="0"/>
    </xf>
    <xf numFmtId="0" fontId="21" fillId="26" borderId="17" xfId="0" applyFont="1" applyFill="1" applyBorder="1" applyAlignment="1" applyProtection="1">
      <alignment horizontal="center" vertical="center" wrapText="1"/>
      <protection locked="0"/>
    </xf>
    <xf numFmtId="0" fontId="21" fillId="26" borderId="8" xfId="0" applyFont="1" applyFill="1" applyBorder="1" applyAlignment="1" applyProtection="1">
      <alignment horizontal="justify" vertical="center" wrapText="1"/>
      <protection locked="0"/>
    </xf>
    <xf numFmtId="166" fontId="56" fillId="0" borderId="29" xfId="0" applyNumberFormat="1" applyFont="1" applyBorder="1" applyAlignment="1" applyProtection="1">
      <alignment horizontal="center" vertical="center" wrapText="1"/>
      <protection locked="0"/>
    </xf>
    <xf numFmtId="0" fontId="21" fillId="26" borderId="10" xfId="0" applyFont="1" applyFill="1" applyBorder="1" applyAlignment="1" applyProtection="1">
      <alignment horizontal="justify" vertical="center" wrapText="1"/>
      <protection locked="0"/>
    </xf>
    <xf numFmtId="0" fontId="21" fillId="27" borderId="25" xfId="0" applyFont="1" applyFill="1" applyBorder="1" applyAlignment="1" applyProtection="1">
      <alignment horizontal="center" vertical="center" wrapText="1"/>
      <protection locked="0"/>
    </xf>
    <xf numFmtId="0" fontId="21" fillId="26" borderId="9" xfId="0" applyFont="1" applyFill="1" applyBorder="1" applyAlignment="1" applyProtection="1">
      <alignment horizontal="justify" vertical="center" wrapText="1"/>
      <protection locked="0"/>
    </xf>
    <xf numFmtId="0" fontId="21" fillId="26" borderId="9" xfId="0" applyFont="1" applyFill="1" applyBorder="1" applyAlignment="1" applyProtection="1">
      <alignment horizontal="center" vertical="center" wrapText="1"/>
      <protection locked="0"/>
    </xf>
    <xf numFmtId="0" fontId="21" fillId="27" borderId="29" xfId="0" applyFont="1" applyFill="1" applyBorder="1" applyAlignment="1" applyProtection="1">
      <alignment horizontal="center" vertical="center" wrapText="1"/>
      <protection locked="0"/>
    </xf>
    <xf numFmtId="0" fontId="21" fillId="26" borderId="11" xfId="0" applyFont="1" applyFill="1" applyBorder="1" applyAlignment="1" applyProtection="1">
      <alignment horizontal="justify" vertical="center" wrapText="1"/>
      <protection locked="0"/>
    </xf>
    <xf numFmtId="0" fontId="21" fillId="26" borderId="11" xfId="0" applyFont="1" applyFill="1" applyBorder="1" applyAlignment="1" applyProtection="1">
      <alignment horizontal="center" vertical="center" wrapText="1"/>
      <protection locked="0"/>
    </xf>
    <xf numFmtId="0" fontId="51" fillId="27" borderId="26" xfId="0" applyFont="1" applyFill="1" applyBorder="1" applyAlignment="1" applyProtection="1">
      <alignment horizontal="center" vertical="center" wrapText="1"/>
      <protection locked="0"/>
    </xf>
    <xf numFmtId="165" fontId="51" fillId="0" borderId="5" xfId="0" applyNumberFormat="1" applyFont="1" applyBorder="1" applyAlignment="1" applyProtection="1">
      <alignment horizontal="center" vertical="center" wrapText="1"/>
      <protection hidden="1"/>
    </xf>
    <xf numFmtId="166" fontId="56" fillId="0" borderId="31" xfId="0" applyNumberFormat="1" applyFont="1" applyBorder="1" applyAlignment="1" applyProtection="1">
      <alignment horizontal="center" vertical="center" wrapText="1"/>
      <protection locked="0"/>
    </xf>
    <xf numFmtId="0" fontId="21" fillId="26" borderId="12" xfId="0" applyFont="1" applyFill="1" applyBorder="1" applyAlignment="1" applyProtection="1">
      <alignment horizontal="justify" vertical="center" wrapText="1"/>
      <protection locked="0"/>
    </xf>
    <xf numFmtId="166" fontId="56" fillId="0" borderId="34" xfId="0" applyNumberFormat="1" applyFont="1" applyBorder="1" applyAlignment="1" applyProtection="1">
      <alignment horizontal="center" vertical="center" wrapText="1"/>
      <protection locked="0"/>
    </xf>
    <xf numFmtId="166" fontId="96" fillId="0" borderId="83" xfId="0" applyNumberFormat="1" applyFont="1" applyBorder="1" applyAlignment="1" applyProtection="1">
      <alignment horizontal="center" vertical="center" wrapText="1"/>
      <protection locked="0"/>
    </xf>
    <xf numFmtId="166" fontId="56" fillId="0" borderId="33" xfId="0" applyNumberFormat="1" applyFont="1" applyBorder="1" applyAlignment="1" applyProtection="1">
      <alignment horizontal="center" vertical="center" wrapText="1"/>
      <protection locked="0"/>
    </xf>
    <xf numFmtId="166" fontId="97" fillId="0" borderId="80" xfId="0" applyNumberFormat="1" applyFont="1" applyBorder="1" applyAlignment="1" applyProtection="1">
      <alignment horizontal="center" vertical="center" wrapText="1"/>
      <protection locked="0"/>
    </xf>
    <xf numFmtId="166" fontId="97" fillId="0" borderId="81" xfId="0" applyNumberFormat="1" applyFont="1" applyBorder="1" applyAlignment="1" applyProtection="1">
      <alignment horizontal="center" vertical="center" wrapText="1"/>
      <protection locked="0"/>
    </xf>
    <xf numFmtId="166" fontId="56" fillId="0" borderId="9" xfId="0" applyNumberFormat="1" applyFont="1" applyBorder="1" applyAlignment="1" applyProtection="1">
      <alignment horizontal="center" vertical="center" wrapText="1"/>
      <protection locked="0"/>
    </xf>
    <xf numFmtId="166" fontId="56" fillId="0" borderId="12" xfId="0" applyNumberFormat="1" applyFont="1" applyBorder="1" applyAlignment="1" applyProtection="1">
      <alignment horizontal="center" vertical="center" wrapText="1"/>
      <protection locked="0"/>
    </xf>
    <xf numFmtId="0" fontId="98" fillId="26" borderId="42" xfId="0" applyFont="1" applyFill="1" applyBorder="1" applyAlignment="1" applyProtection="1">
      <alignment horizontal="justify" vertical="center" wrapText="1"/>
      <protection locked="0"/>
    </xf>
    <xf numFmtId="0" fontId="56" fillId="27" borderId="26" xfId="0" applyFont="1" applyFill="1" applyBorder="1" applyAlignment="1" applyProtection="1">
      <alignment horizontal="center" vertical="center" wrapText="1"/>
      <protection locked="0"/>
    </xf>
    <xf numFmtId="0" fontId="98" fillId="26" borderId="11" xfId="0" applyFont="1" applyFill="1" applyBorder="1" applyAlignment="1" applyProtection="1">
      <alignment horizontal="justify" vertical="center" wrapText="1"/>
      <protection locked="0"/>
    </xf>
    <xf numFmtId="165" fontId="56" fillId="0" borderId="5" xfId="0" applyNumberFormat="1" applyFont="1" applyBorder="1" applyAlignment="1" applyProtection="1">
      <alignment horizontal="center" vertical="center" wrapText="1"/>
      <protection hidden="1"/>
    </xf>
    <xf numFmtId="0" fontId="21" fillId="26" borderId="3" xfId="0" applyFont="1" applyFill="1" applyBorder="1" applyAlignment="1" applyProtection="1">
      <alignment horizontal="center" vertical="center" wrapText="1"/>
      <protection locked="0"/>
    </xf>
    <xf numFmtId="0" fontId="21" fillId="26" borderId="4" xfId="0" applyFont="1" applyFill="1" applyBorder="1" applyAlignment="1" applyProtection="1">
      <alignment horizontal="center" vertical="center" wrapText="1"/>
      <protection locked="0"/>
    </xf>
    <xf numFmtId="0" fontId="21" fillId="27" borderId="28" xfId="0" applyFont="1" applyFill="1" applyBorder="1" applyAlignment="1" applyProtection="1">
      <alignment horizontal="center" vertical="center" wrapText="1"/>
      <protection locked="0"/>
    </xf>
    <xf numFmtId="0" fontId="21" fillId="27" borderId="37" xfId="0" applyFont="1" applyFill="1" applyBorder="1" applyAlignment="1" applyProtection="1">
      <alignment horizontal="center" vertical="center" wrapText="1"/>
      <protection locked="0"/>
    </xf>
    <xf numFmtId="0" fontId="56" fillId="27" borderId="41" xfId="0" applyFont="1" applyFill="1" applyBorder="1" applyAlignment="1" applyProtection="1">
      <alignment horizontal="center" vertical="center" wrapText="1"/>
      <protection locked="0"/>
    </xf>
    <xf numFmtId="0" fontId="2" fillId="24" borderId="0" xfId="0" applyFont="1" applyFill="1"/>
    <xf numFmtId="0" fontId="1" fillId="24" borderId="1" xfId="0" applyFont="1" applyFill="1" applyBorder="1" applyAlignment="1">
      <alignment horizontal="center" vertical="center" wrapText="1"/>
    </xf>
    <xf numFmtId="0" fontId="83" fillId="25" borderId="12" xfId="0" applyFont="1" applyFill="1" applyBorder="1" applyAlignment="1" applyProtection="1">
      <alignment horizontal="center" vertical="center" wrapText="1"/>
      <protection hidden="1"/>
    </xf>
    <xf numFmtId="0" fontId="1" fillId="24" borderId="2" xfId="0" applyFont="1" applyFill="1" applyBorder="1" applyAlignment="1">
      <alignment horizontal="center" vertical="center" wrapText="1"/>
    </xf>
    <xf numFmtId="0" fontId="17" fillId="5" borderId="44" xfId="0" applyFont="1" applyFill="1" applyBorder="1" applyAlignment="1" applyProtection="1">
      <alignment horizontal="left" wrapText="1"/>
      <protection locked="0"/>
    </xf>
    <xf numFmtId="0" fontId="17" fillId="5" borderId="28" xfId="0" applyFont="1" applyFill="1" applyBorder="1" applyAlignment="1" applyProtection="1">
      <alignment horizontal="left" wrapText="1"/>
      <protection locked="0"/>
    </xf>
    <xf numFmtId="0" fontId="17" fillId="5" borderId="45" xfId="0" applyFont="1" applyFill="1" applyBorder="1" applyAlignment="1" applyProtection="1">
      <alignment horizontal="left" wrapText="1"/>
      <protection locked="0"/>
    </xf>
    <xf numFmtId="0" fontId="17" fillId="5" borderId="12" xfId="0" applyFont="1" applyFill="1" applyBorder="1" applyAlignment="1" applyProtection="1">
      <alignment horizontal="left" wrapText="1"/>
      <protection locked="0"/>
    </xf>
    <xf numFmtId="0" fontId="17" fillId="5" borderId="27" xfId="0" applyFont="1" applyFill="1" applyBorder="1" applyAlignment="1" applyProtection="1">
      <alignment horizontal="left" wrapText="1"/>
      <protection locked="0"/>
    </xf>
    <xf numFmtId="0" fontId="103" fillId="5" borderId="41" xfId="0" applyFont="1" applyFill="1" applyBorder="1" applyAlignment="1" applyProtection="1">
      <alignment horizontal="left" wrapText="1"/>
      <protection locked="0"/>
    </xf>
    <xf numFmtId="0" fontId="17" fillId="12" borderId="84" xfId="0" applyFont="1" applyFill="1" applyBorder="1" applyAlignment="1" applyProtection="1">
      <alignment horizontal="left" wrapText="1"/>
      <protection locked="0"/>
    </xf>
    <xf numFmtId="0" fontId="17" fillId="5" borderId="32" xfId="0" applyFont="1" applyFill="1" applyBorder="1" applyAlignment="1" applyProtection="1">
      <alignment horizontal="left" wrapText="1"/>
      <protection locked="0"/>
    </xf>
    <xf numFmtId="0" fontId="103" fillId="5" borderId="46" xfId="0" applyFont="1" applyFill="1" applyBorder="1" applyAlignment="1" applyProtection="1">
      <alignment horizontal="left" wrapText="1"/>
      <protection locked="0"/>
    </xf>
    <xf numFmtId="0" fontId="103" fillId="5" borderId="47" xfId="0" applyFont="1" applyFill="1" applyBorder="1" applyAlignment="1" applyProtection="1">
      <alignment horizontal="left" wrapText="1"/>
      <protection locked="0"/>
    </xf>
    <xf numFmtId="0" fontId="17" fillId="3" borderId="3" xfId="0" applyFont="1" applyFill="1" applyBorder="1" applyAlignment="1" applyProtection="1">
      <alignment horizontal="left" wrapText="1"/>
      <protection locked="0"/>
    </xf>
    <xf numFmtId="0" fontId="17" fillId="3" borderId="4" xfId="0" applyFont="1" applyFill="1" applyBorder="1" applyAlignment="1" applyProtection="1">
      <alignment horizontal="left" wrapText="1"/>
      <protection locked="0"/>
    </xf>
    <xf numFmtId="0" fontId="103" fillId="3" borderId="5" xfId="0" applyFont="1" applyFill="1" applyBorder="1" applyAlignment="1" applyProtection="1">
      <alignment horizontal="left" wrapText="1"/>
      <protection locked="0"/>
    </xf>
    <xf numFmtId="0" fontId="2" fillId="0" borderId="17" xfId="0" applyFont="1" applyBorder="1" applyAlignment="1" applyProtection="1">
      <alignment horizontal="left" vertical="center" wrapText="1"/>
      <protection hidden="1"/>
    </xf>
    <xf numFmtId="0" fontId="2" fillId="0" borderId="17" xfId="0" applyFont="1" applyBorder="1" applyAlignment="1" applyProtection="1">
      <alignment horizontal="center" vertical="center" wrapText="1"/>
      <protection hidden="1"/>
    </xf>
    <xf numFmtId="0" fontId="2" fillId="0" borderId="8" xfId="0" applyFont="1" applyBorder="1" applyAlignment="1" applyProtection="1">
      <alignment horizontal="left" vertical="center" wrapText="1"/>
      <protection hidden="1"/>
    </xf>
    <xf numFmtId="0" fontId="2" fillId="0" borderId="8" xfId="0" applyFont="1" applyBorder="1" applyAlignment="1" applyProtection="1">
      <alignment horizontal="center" vertical="center" wrapText="1"/>
      <protection hidden="1"/>
    </xf>
    <xf numFmtId="0" fontId="2" fillId="0" borderId="10" xfId="0" applyFont="1" applyBorder="1" applyAlignment="1" applyProtection="1">
      <alignment horizontal="left" vertical="center" wrapText="1"/>
      <protection hidden="1"/>
    </xf>
    <xf numFmtId="0" fontId="2" fillId="0" borderId="18" xfId="0" applyFont="1" applyBorder="1" applyAlignment="1" applyProtection="1">
      <alignment horizontal="center" vertical="center" wrapText="1"/>
      <protection hidden="1"/>
    </xf>
    <xf numFmtId="0" fontId="2" fillId="0" borderId="18" xfId="0" applyFont="1" applyBorder="1" applyAlignment="1" applyProtection="1">
      <alignment horizontal="left" vertical="center" wrapText="1"/>
      <protection hidden="1"/>
    </xf>
    <xf numFmtId="0" fontId="56" fillId="0" borderId="11" xfId="0" applyFont="1" applyBorder="1" applyAlignment="1" applyProtection="1">
      <alignment horizontal="left" vertical="center" wrapText="1"/>
      <protection hidden="1"/>
    </xf>
    <xf numFmtId="0" fontId="56" fillId="0" borderId="5" xfId="0" applyFont="1" applyBorder="1" applyAlignment="1" applyProtection="1">
      <alignment horizontal="center" vertical="center" wrapText="1"/>
      <protection hidden="1"/>
    </xf>
    <xf numFmtId="0" fontId="56" fillId="0" borderId="5" xfId="0" applyFont="1" applyBorder="1" applyAlignment="1" applyProtection="1">
      <alignment horizontal="left" vertical="center" wrapText="1"/>
      <protection hidden="1"/>
    </xf>
    <xf numFmtId="1" fontId="2" fillId="0" borderId="51" xfId="0" applyNumberFormat="1" applyFont="1" applyBorder="1" applyAlignment="1" applyProtection="1">
      <alignment horizontal="center" vertical="center" wrapText="1"/>
      <protection hidden="1"/>
    </xf>
    <xf numFmtId="1" fontId="2" fillId="0" borderId="9" xfId="0" applyNumberFormat="1" applyFont="1" applyBorder="1" applyAlignment="1" applyProtection="1">
      <alignment horizontal="center" vertical="center" wrapText="1"/>
      <protection hidden="1"/>
    </xf>
    <xf numFmtId="1" fontId="2" fillId="0" borderId="12" xfId="0" applyNumberFormat="1" applyFont="1" applyBorder="1" applyAlignment="1" applyProtection="1">
      <alignment horizontal="center" vertical="center" wrapText="1"/>
      <protection hidden="1"/>
    </xf>
    <xf numFmtId="0" fontId="26" fillId="0" borderId="19" xfId="0" applyFont="1" applyBorder="1" applyAlignment="1">
      <alignment vertical="center"/>
    </xf>
    <xf numFmtId="0" fontId="26" fillId="0" borderId="20" xfId="0" applyFont="1" applyBorder="1"/>
    <xf numFmtId="0" fontId="26" fillId="0" borderId="20" xfId="0" applyFont="1" applyBorder="1" applyAlignment="1">
      <alignment vertical="center"/>
    </xf>
    <xf numFmtId="0" fontId="11" fillId="0" borderId="20" xfId="0" applyFont="1" applyBorder="1"/>
    <xf numFmtId="0" fontId="11" fillId="0" borderId="0" xfId="0" applyFont="1"/>
    <xf numFmtId="0" fontId="25" fillId="0" borderId="0" xfId="0" applyFont="1" applyAlignment="1" applyProtection="1">
      <alignment vertical="center" wrapText="1"/>
      <protection locked="0"/>
    </xf>
    <xf numFmtId="0" fontId="26" fillId="0" borderId="50" xfId="0" applyFont="1" applyBorder="1" applyAlignment="1">
      <alignment vertical="center"/>
    </xf>
    <xf numFmtId="0" fontId="56" fillId="0" borderId="66" xfId="0" applyFont="1" applyBorder="1"/>
    <xf numFmtId="0" fontId="9" fillId="0" borderId="48" xfId="0" applyFont="1" applyBorder="1" applyAlignment="1">
      <alignment vertical="center"/>
    </xf>
    <xf numFmtId="0" fontId="0" fillId="0" borderId="49" xfId="0" applyBorder="1"/>
    <xf numFmtId="166" fontId="25" fillId="0" borderId="70" xfId="0" applyNumberFormat="1" applyFont="1" applyBorder="1" applyAlignment="1" applyProtection="1">
      <alignment horizontal="center" vertical="center" wrapText="1"/>
      <protection locked="0"/>
    </xf>
    <xf numFmtId="14" fontId="25" fillId="0" borderId="0" xfId="0" applyNumberFormat="1" applyFont="1" applyAlignment="1" applyProtection="1">
      <alignment horizontal="center" vertical="center" wrapText="1"/>
      <protection locked="0"/>
    </xf>
    <xf numFmtId="0" fontId="0" fillId="0" borderId="35" xfId="0" applyBorder="1"/>
    <xf numFmtId="0" fontId="21" fillId="34" borderId="24" xfId="0" applyFont="1" applyFill="1" applyBorder="1" applyAlignment="1" applyProtection="1">
      <alignment horizontal="center" vertical="center" wrapText="1"/>
      <protection locked="0"/>
    </xf>
    <xf numFmtId="0" fontId="21" fillId="34" borderId="25" xfId="0" applyFont="1" applyFill="1" applyBorder="1" applyAlignment="1" applyProtection="1">
      <alignment horizontal="center" vertical="center" wrapText="1"/>
      <protection locked="0"/>
    </xf>
    <xf numFmtId="0" fontId="21" fillId="34" borderId="29" xfId="0" applyFont="1" applyFill="1" applyBorder="1" applyAlignment="1" applyProtection="1">
      <alignment horizontal="center" vertical="center" wrapText="1"/>
      <protection locked="0"/>
    </xf>
    <xf numFmtId="0" fontId="51" fillId="34" borderId="26" xfId="0" applyFont="1" applyFill="1" applyBorder="1" applyAlignment="1" applyProtection="1">
      <alignment horizontal="center" vertical="center" wrapText="1"/>
      <protection locked="0"/>
    </xf>
    <xf numFmtId="0" fontId="21" fillId="34" borderId="87" xfId="0" applyFont="1" applyFill="1" applyBorder="1" applyAlignment="1" applyProtection="1">
      <alignment horizontal="center" vertical="center" wrapText="1"/>
      <protection locked="0"/>
    </xf>
    <xf numFmtId="0" fontId="21" fillId="34" borderId="88" xfId="0" applyFont="1" applyFill="1" applyBorder="1" applyAlignment="1" applyProtection="1">
      <alignment horizontal="center" vertical="center" wrapText="1"/>
      <protection locked="0"/>
    </xf>
    <xf numFmtId="0" fontId="21" fillId="34" borderId="89" xfId="0" applyFont="1" applyFill="1" applyBorder="1" applyAlignment="1" applyProtection="1">
      <alignment horizontal="center" vertical="center" wrapText="1"/>
      <protection locked="0"/>
    </xf>
    <xf numFmtId="0" fontId="56" fillId="34" borderId="26" xfId="0" applyFont="1" applyFill="1" applyBorder="1" applyAlignment="1" applyProtection="1">
      <alignment horizontal="center" vertical="center" wrapText="1"/>
      <protection locked="0"/>
    </xf>
    <xf numFmtId="0" fontId="76" fillId="30" borderId="0" xfId="0" applyFont="1" applyFill="1" applyAlignment="1">
      <alignment horizontal="center" vertical="center" wrapText="1"/>
    </xf>
    <xf numFmtId="0" fontId="85" fillId="32" borderId="0" xfId="0" applyFont="1" applyFill="1" applyAlignment="1">
      <alignment horizontal="center" vertical="center" wrapText="1"/>
    </xf>
    <xf numFmtId="0" fontId="76" fillId="30" borderId="0" xfId="0" applyFont="1" applyFill="1" applyAlignment="1">
      <alignment horizontal="left" vertical="center" wrapText="1"/>
    </xf>
    <xf numFmtId="14" fontId="44" fillId="0" borderId="0" xfId="0" applyNumberFormat="1" applyFont="1" applyAlignment="1">
      <alignment horizontal="center"/>
    </xf>
    <xf numFmtId="0" fontId="44" fillId="0" borderId="0" xfId="0" applyFont="1" applyAlignment="1">
      <alignment horizontal="center"/>
    </xf>
    <xf numFmtId="0" fontId="6" fillId="7" borderId="85" xfId="0" applyFont="1" applyFill="1" applyBorder="1" applyAlignment="1">
      <alignment horizontal="center" vertical="center" wrapText="1"/>
    </xf>
    <xf numFmtId="0" fontId="6" fillId="7" borderId="86" xfId="0" applyFont="1" applyFill="1" applyBorder="1" applyAlignment="1">
      <alignment horizontal="center" vertical="center" wrapText="1"/>
    </xf>
    <xf numFmtId="0" fontId="85" fillId="32" borderId="64" xfId="0" applyFont="1" applyFill="1" applyBorder="1" applyAlignment="1">
      <alignment horizontal="center" vertical="center" wrapText="1"/>
    </xf>
    <xf numFmtId="0" fontId="85" fillId="32" borderId="65" xfId="0" applyFont="1" applyFill="1" applyBorder="1" applyAlignment="1">
      <alignment horizontal="center" vertical="center" wrapText="1"/>
    </xf>
    <xf numFmtId="0" fontId="86" fillId="30" borderId="93" xfId="0" applyFont="1" applyFill="1" applyBorder="1" applyAlignment="1">
      <alignment horizontal="center" vertical="center" wrapText="1"/>
    </xf>
    <xf numFmtId="0" fontId="86" fillId="30" borderId="22" xfId="0" applyFont="1" applyFill="1" applyBorder="1" applyAlignment="1">
      <alignment horizontal="center" vertical="center" wrapText="1"/>
    </xf>
    <xf numFmtId="0" fontId="82" fillId="10" borderId="0" xfId="0" applyFont="1" applyFill="1" applyAlignment="1">
      <alignment horizontal="center" vertical="center" wrapText="1"/>
    </xf>
    <xf numFmtId="0" fontId="60" fillId="20" borderId="0" xfId="0" applyFont="1" applyFill="1" applyAlignment="1">
      <alignment horizontal="center" vertical="center" wrapText="1"/>
    </xf>
    <xf numFmtId="0" fontId="45" fillId="31" borderId="0" xfId="0" applyFont="1" applyFill="1" applyAlignment="1">
      <alignment horizontal="center" vertical="center" wrapText="1"/>
    </xf>
    <xf numFmtId="0" fontId="57" fillId="31" borderId="0" xfId="0" applyFont="1" applyFill="1" applyAlignment="1">
      <alignment horizontal="center" vertical="center" wrapText="1"/>
    </xf>
    <xf numFmtId="0" fontId="59" fillId="7" borderId="0" xfId="0" applyFont="1" applyFill="1" applyAlignment="1">
      <alignment horizontal="center" vertical="center" wrapText="1"/>
    </xf>
    <xf numFmtId="0" fontId="45" fillId="7" borderId="0" xfId="0" applyFont="1" applyFill="1" applyAlignment="1">
      <alignment horizontal="justify" vertical="center" wrapText="1"/>
    </xf>
    <xf numFmtId="0" fontId="6" fillId="7" borderId="0" xfId="0" applyFont="1" applyFill="1" applyAlignment="1">
      <alignment horizontal="justify" vertical="center" wrapText="1"/>
    </xf>
    <xf numFmtId="0" fontId="5" fillId="7" borderId="0" xfId="0" applyFont="1" applyFill="1" applyAlignment="1">
      <alignment horizontal="justify" vertical="center" wrapText="1"/>
    </xf>
    <xf numFmtId="0" fontId="92" fillId="36" borderId="64" xfId="0" applyFont="1" applyFill="1" applyBorder="1" applyAlignment="1">
      <alignment horizontal="center" vertical="center" wrapText="1"/>
    </xf>
    <xf numFmtId="0" fontId="92" fillId="36" borderId="65" xfId="0" applyFont="1" applyFill="1" applyBorder="1" applyAlignment="1">
      <alignment horizontal="center" vertical="center" wrapText="1"/>
    </xf>
    <xf numFmtId="0" fontId="92" fillId="36" borderId="58" xfId="0" applyFont="1" applyFill="1" applyBorder="1" applyAlignment="1">
      <alignment horizontal="center" vertical="center" wrapText="1"/>
    </xf>
    <xf numFmtId="0" fontId="58" fillId="7" borderId="0" xfId="0" applyFont="1" applyFill="1" applyAlignment="1">
      <alignment horizontal="center" vertical="center" wrapText="1"/>
    </xf>
    <xf numFmtId="0" fontId="61" fillId="32" borderId="38" xfId="0" applyFont="1" applyFill="1" applyBorder="1" applyAlignment="1">
      <alignment horizontal="center" vertical="center" wrapText="1"/>
    </xf>
    <xf numFmtId="0" fontId="61" fillId="32" borderId="0" xfId="0" applyFont="1" applyFill="1" applyAlignment="1">
      <alignment horizontal="center" vertical="center" wrapText="1"/>
    </xf>
    <xf numFmtId="0" fontId="61" fillId="32" borderId="56" xfId="0" applyFont="1" applyFill="1" applyBorder="1" applyAlignment="1">
      <alignment horizontal="center" vertical="center" wrapText="1"/>
    </xf>
    <xf numFmtId="0" fontId="61" fillId="32" borderId="50" xfId="0" applyFont="1" applyFill="1" applyBorder="1" applyAlignment="1">
      <alignment horizontal="center" vertical="center" wrapText="1"/>
    </xf>
    <xf numFmtId="0" fontId="61" fillId="32" borderId="57" xfId="0" applyFont="1" applyFill="1" applyBorder="1" applyAlignment="1">
      <alignment horizontal="center" vertical="center" wrapText="1"/>
    </xf>
    <xf numFmtId="0" fontId="61" fillId="32" borderId="66" xfId="0" applyFont="1" applyFill="1" applyBorder="1" applyAlignment="1">
      <alignment horizontal="center" vertical="center" wrapText="1"/>
    </xf>
    <xf numFmtId="0" fontId="85" fillId="32" borderId="0" xfId="0" applyFont="1" applyFill="1" applyAlignment="1">
      <alignment vertical="center" wrapText="1"/>
    </xf>
    <xf numFmtId="0" fontId="85" fillId="33" borderId="0" xfId="0" applyFont="1" applyFill="1" applyAlignment="1">
      <alignment horizontal="center" vertical="center" wrapText="1"/>
    </xf>
    <xf numFmtId="0" fontId="44" fillId="7" borderId="0" xfId="0" applyFont="1" applyFill="1" applyAlignment="1">
      <alignment horizontal="center"/>
    </xf>
    <xf numFmtId="0" fontId="90" fillId="7" borderId="0" xfId="0" applyFont="1" applyFill="1" applyAlignment="1">
      <alignment horizontal="center" vertical="center" wrapText="1"/>
    </xf>
    <xf numFmtId="0" fontId="6" fillId="18" borderId="0" xfId="0" applyFont="1" applyFill="1" applyAlignment="1">
      <alignment horizontal="center" vertical="center" wrapText="1"/>
    </xf>
    <xf numFmtId="0" fontId="58" fillId="7" borderId="0" xfId="0" applyFont="1" applyFill="1" applyAlignment="1">
      <alignment horizontal="justify" vertical="center" wrapText="1"/>
    </xf>
    <xf numFmtId="0" fontId="5" fillId="7" borderId="0" xfId="0" applyFont="1" applyFill="1" applyAlignment="1">
      <alignment vertical="center" wrapText="1"/>
    </xf>
    <xf numFmtId="0" fontId="45" fillId="7" borderId="0" xfId="0" applyFont="1" applyFill="1" applyAlignment="1">
      <alignment vertical="center" wrapText="1"/>
    </xf>
    <xf numFmtId="0" fontId="25" fillId="0" borderId="35" xfId="0" applyFont="1" applyBorder="1" applyAlignment="1" applyProtection="1">
      <alignment horizontal="center" vertical="center" wrapText="1"/>
      <protection locked="0"/>
    </xf>
    <xf numFmtId="0" fontId="63" fillId="0" borderId="40" xfId="0" applyFont="1" applyBorder="1" applyAlignment="1">
      <alignment horizontal="center" vertical="center" wrapText="1"/>
    </xf>
    <xf numFmtId="0" fontId="63" fillId="0" borderId="36" xfId="0" applyFont="1" applyBorder="1" applyAlignment="1">
      <alignment horizontal="center" vertical="center" wrapText="1"/>
    </xf>
    <xf numFmtId="0" fontId="9" fillId="5" borderId="35" xfId="0" applyFont="1" applyFill="1" applyBorder="1" applyAlignment="1" applyProtection="1">
      <alignment horizontal="center" vertical="center" wrapText="1"/>
      <protection locked="0"/>
    </xf>
    <xf numFmtId="0" fontId="9" fillId="5" borderId="36" xfId="0" applyFont="1" applyFill="1" applyBorder="1" applyAlignment="1" applyProtection="1">
      <alignment horizontal="center" vertical="center" wrapText="1"/>
      <protection locked="0"/>
    </xf>
    <xf numFmtId="0" fontId="9" fillId="19" borderId="35" xfId="0" applyFont="1" applyFill="1" applyBorder="1" applyAlignment="1" applyProtection="1">
      <alignment horizontal="center" vertical="center" wrapText="1"/>
      <protection locked="0"/>
    </xf>
    <xf numFmtId="0" fontId="0" fillId="19" borderId="40" xfId="0" applyFill="1" applyBorder="1" applyAlignment="1" applyProtection="1">
      <alignment horizontal="center" vertical="center" wrapText="1"/>
      <protection locked="0"/>
    </xf>
    <xf numFmtId="0" fontId="0" fillId="19" borderId="36" xfId="0" applyFill="1" applyBorder="1" applyAlignment="1" applyProtection="1">
      <alignment horizontal="center" vertical="center" wrapText="1"/>
      <protection locked="0"/>
    </xf>
    <xf numFmtId="0" fontId="9" fillId="5" borderId="67" xfId="0" applyFont="1" applyFill="1" applyBorder="1" applyAlignment="1" applyProtection="1">
      <alignment horizontal="center" vertical="center" wrapText="1"/>
      <protection locked="0"/>
    </xf>
    <xf numFmtId="0" fontId="25" fillId="0" borderId="67" xfId="0" applyFont="1" applyBorder="1" applyAlignment="1" applyProtection="1">
      <alignment horizontal="left" vertical="center" wrapText="1"/>
      <protection locked="0"/>
    </xf>
    <xf numFmtId="0" fontId="25" fillId="0" borderId="50" xfId="0" applyFont="1" applyBorder="1" applyAlignment="1" applyProtection="1">
      <alignment horizontal="center" vertical="center" wrapText="1"/>
      <protection locked="0"/>
    </xf>
    <xf numFmtId="0" fontId="25" fillId="0" borderId="36" xfId="0" applyFont="1" applyBorder="1" applyAlignment="1" applyProtection="1">
      <alignment horizontal="center" vertical="center" wrapText="1"/>
      <protection locked="0"/>
    </xf>
    <xf numFmtId="0" fontId="25" fillId="0" borderId="76" xfId="0" applyFont="1" applyBorder="1" applyAlignment="1" applyProtection="1">
      <alignment horizontal="center" vertical="center" wrapText="1"/>
      <protection locked="0"/>
    </xf>
    <xf numFmtId="0" fontId="25" fillId="0" borderId="72" xfId="0" applyFont="1" applyBorder="1" applyAlignment="1" applyProtection="1">
      <alignment horizontal="center" vertical="center" wrapText="1"/>
      <protection locked="0"/>
    </xf>
    <xf numFmtId="0" fontId="25" fillId="0" borderId="96" xfId="0" applyFont="1" applyBorder="1" applyAlignment="1" applyProtection="1">
      <alignment horizontal="center" vertical="center" wrapText="1"/>
      <protection locked="0"/>
    </xf>
    <xf numFmtId="0" fontId="26" fillId="0" borderId="35" xfId="0" applyFont="1" applyBorder="1" applyAlignment="1">
      <alignment vertical="center" wrapText="1"/>
    </xf>
    <xf numFmtId="0" fontId="26" fillId="0" borderId="36" xfId="0" applyFont="1" applyBorder="1" applyAlignment="1">
      <alignment vertical="center" wrapText="1"/>
    </xf>
    <xf numFmtId="0" fontId="11" fillId="35" borderId="67" xfId="0" applyFont="1" applyFill="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7" fillId="0" borderId="40" xfId="0" applyFont="1" applyBorder="1" applyAlignment="1">
      <alignment horizontal="center" vertical="center" wrapText="1"/>
    </xf>
    <xf numFmtId="0" fontId="27" fillId="0" borderId="36" xfId="0" applyFont="1" applyBorder="1" applyAlignment="1">
      <alignment horizontal="center" vertical="center" wrapText="1"/>
    </xf>
    <xf numFmtId="0" fontId="27" fillId="0" borderId="22" xfId="0" applyFont="1" applyBorder="1" applyAlignment="1">
      <alignment horizontal="center" vertical="center" wrapText="1"/>
    </xf>
    <xf numFmtId="0" fontId="27" fillId="0" borderId="97" xfId="0" applyFont="1" applyBorder="1" applyAlignment="1">
      <alignment horizontal="center" vertical="center" wrapText="1"/>
    </xf>
    <xf numFmtId="0" fontId="0" fillId="0" borderId="0" xfId="0" applyAlignment="1">
      <alignment horizontal="center" vertical="center" wrapText="1"/>
    </xf>
    <xf numFmtId="0" fontId="0" fillId="0" borderId="59" xfId="0" applyBorder="1" applyAlignment="1">
      <alignment horizontal="center" vertical="center" wrapText="1"/>
    </xf>
    <xf numFmtId="0" fontId="25" fillId="0" borderId="57" xfId="0" applyFont="1" applyBorder="1" applyAlignment="1" applyProtection="1">
      <alignment horizontal="center" vertical="center" wrapText="1"/>
      <protection locked="0"/>
    </xf>
    <xf numFmtId="0" fontId="25" fillId="0" borderId="66" xfId="0" applyFont="1" applyBorder="1" applyAlignment="1" applyProtection="1">
      <alignment horizontal="center" vertical="center" wrapText="1"/>
      <protection locked="0"/>
    </xf>
    <xf numFmtId="0" fontId="25" fillId="0" borderId="50" xfId="0" applyFont="1" applyBorder="1" applyAlignment="1">
      <alignment horizontal="center" vertical="center"/>
    </xf>
    <xf numFmtId="0" fontId="25" fillId="0" borderId="57" xfId="0" applyFont="1" applyBorder="1" applyAlignment="1">
      <alignment horizontal="center" vertical="center"/>
    </xf>
    <xf numFmtId="0" fontId="25" fillId="0" borderId="66" xfId="0" applyFont="1" applyBorder="1" applyAlignment="1">
      <alignment horizontal="center" vertical="center"/>
    </xf>
    <xf numFmtId="14" fontId="25" fillId="0" borderId="50" xfId="0" applyNumberFormat="1" applyFont="1" applyBorder="1" applyAlignment="1">
      <alignment horizontal="center" vertical="center" wrapText="1"/>
    </xf>
    <xf numFmtId="14" fontId="25" fillId="0" borderId="66" xfId="0" applyNumberFormat="1" applyFont="1" applyBorder="1" applyAlignment="1">
      <alignment horizontal="center" vertical="center" wrapText="1"/>
    </xf>
    <xf numFmtId="0" fontId="47" fillId="0" borderId="0" xfId="0" applyFont="1" applyAlignment="1">
      <alignment horizontal="center" vertical="center"/>
    </xf>
    <xf numFmtId="0" fontId="0" fillId="0" borderId="0" xfId="0" applyAlignment="1">
      <alignment horizontal="center"/>
    </xf>
    <xf numFmtId="0" fontId="25" fillId="0" borderId="73" xfId="0" applyFont="1" applyBorder="1" applyAlignment="1" applyProtection="1">
      <alignment horizontal="left" vertical="center" wrapText="1"/>
      <protection locked="0"/>
    </xf>
    <xf numFmtId="0" fontId="25" fillId="0" borderId="63" xfId="0" applyFont="1" applyBorder="1" applyAlignment="1" applyProtection="1">
      <alignment horizontal="left" vertical="center" wrapText="1"/>
      <protection locked="0"/>
    </xf>
    <xf numFmtId="0" fontId="11" fillId="35" borderId="62" xfId="0" applyFont="1" applyFill="1" applyBorder="1" applyAlignment="1" applyProtection="1">
      <alignment horizontal="center" vertical="center" wrapText="1"/>
      <protection locked="0"/>
    </xf>
    <xf numFmtId="0" fontId="62" fillId="0" borderId="0" xfId="0" applyFont="1" applyAlignment="1">
      <alignment horizontal="center" wrapText="1"/>
    </xf>
    <xf numFmtId="0" fontId="0" fillId="0" borderId="0" xfId="0" applyAlignment="1">
      <alignment wrapText="1"/>
    </xf>
    <xf numFmtId="0" fontId="26" fillId="0" borderId="48" xfId="0" applyFont="1" applyBorder="1" applyAlignment="1">
      <alignment vertical="center" wrapText="1"/>
    </xf>
    <xf numFmtId="0" fontId="26" fillId="0" borderId="49" xfId="0" applyFont="1" applyBorder="1" applyAlignment="1">
      <alignment vertical="center" wrapText="1"/>
    </xf>
    <xf numFmtId="0" fontId="26" fillId="0" borderId="19" xfId="0" applyFont="1" applyBorder="1" applyAlignment="1">
      <alignment vertical="center" wrapText="1"/>
    </xf>
    <xf numFmtId="0" fontId="25" fillId="0" borderId="68" xfId="0" applyFont="1" applyBorder="1" applyAlignment="1" applyProtection="1">
      <alignment horizontal="center" vertical="center" wrapText="1"/>
      <protection locked="0"/>
    </xf>
    <xf numFmtId="0" fontId="25" fillId="0" borderId="69" xfId="0" applyFont="1" applyBorder="1" applyAlignment="1" applyProtection="1">
      <alignment horizontal="center" vertical="center" wrapText="1"/>
      <protection locked="0"/>
    </xf>
    <xf numFmtId="0" fontId="25" fillId="0" borderId="70" xfId="0" applyFont="1" applyBorder="1" applyAlignment="1" applyProtection="1">
      <alignment horizontal="center" vertical="center" wrapText="1"/>
      <protection locked="0"/>
    </xf>
    <xf numFmtId="0" fontId="47" fillId="0" borderId="0" xfId="0" applyFont="1" applyAlignment="1">
      <alignment horizontal="left" vertical="center"/>
    </xf>
    <xf numFmtId="166" fontId="25" fillId="0" borderId="19" xfId="0" applyNumberFormat="1" applyFont="1" applyBorder="1" applyAlignment="1" applyProtection="1">
      <alignment horizontal="center" vertical="center" wrapText="1"/>
      <protection locked="0"/>
    </xf>
    <xf numFmtId="166" fontId="25" fillId="0" borderId="36" xfId="0" applyNumberFormat="1" applyFont="1" applyBorder="1" applyAlignment="1" applyProtection="1">
      <alignment horizontal="center" vertical="center" wrapText="1"/>
      <protection locked="0"/>
    </xf>
    <xf numFmtId="0" fontId="26" fillId="0" borderId="35" xfId="0" applyFont="1" applyBorder="1" applyAlignment="1">
      <alignment horizontal="right" vertical="center" wrapText="1"/>
    </xf>
    <xf numFmtId="0" fontId="0" fillId="0" borderId="40" xfId="0" applyBorder="1" applyAlignment="1">
      <alignment horizontal="right" vertical="center" wrapText="1"/>
    </xf>
    <xf numFmtId="0" fontId="0" fillId="0" borderId="36" xfId="0" applyBorder="1" applyAlignment="1">
      <alignment horizontal="right" vertical="center" wrapText="1"/>
    </xf>
    <xf numFmtId="0" fontId="25" fillId="0" borderId="71" xfId="0" applyFont="1" applyBorder="1" applyAlignment="1" applyProtection="1">
      <alignment horizontal="center" vertical="center" wrapText="1"/>
      <protection locked="0"/>
    </xf>
    <xf numFmtId="0" fontId="25" fillId="0" borderId="73" xfId="0" applyFont="1" applyBorder="1" applyAlignment="1" applyProtection="1">
      <alignment horizontal="center" vertical="center" wrapText="1"/>
      <protection locked="0"/>
    </xf>
    <xf numFmtId="0" fontId="25" fillId="0" borderId="74" xfId="0" applyFont="1" applyBorder="1" applyAlignment="1" applyProtection="1">
      <alignment horizontal="center" vertical="center" wrapText="1"/>
      <protection locked="0"/>
    </xf>
    <xf numFmtId="0" fontId="25" fillId="0" borderId="75" xfId="0" applyFont="1" applyBorder="1" applyAlignment="1" applyProtection="1">
      <alignment horizontal="center" vertical="center" wrapText="1"/>
      <protection locked="0"/>
    </xf>
    <xf numFmtId="0" fontId="83" fillId="25" borderId="51" xfId="0" applyFont="1" applyFill="1" applyBorder="1" applyAlignment="1" applyProtection="1">
      <alignment horizontal="center" vertical="center" wrapText="1"/>
      <protection hidden="1"/>
    </xf>
    <xf numFmtId="0" fontId="100" fillId="25" borderId="12" xfId="0" applyFont="1" applyFill="1" applyBorder="1" applyAlignment="1" applyProtection="1">
      <alignment horizontal="center" vertical="center" wrapText="1"/>
      <protection hidden="1"/>
    </xf>
    <xf numFmtId="165" fontId="21" fillId="0" borderId="9" xfId="0" applyNumberFormat="1" applyFont="1" applyBorder="1" applyAlignment="1" applyProtection="1">
      <alignment horizontal="center" vertical="center" wrapText="1"/>
      <protection hidden="1"/>
    </xf>
    <xf numFmtId="0" fontId="51" fillId="0" borderId="9" xfId="0" applyFont="1" applyBorder="1" applyAlignment="1" applyProtection="1">
      <alignment horizontal="center" vertical="center" wrapText="1"/>
      <protection hidden="1"/>
    </xf>
    <xf numFmtId="0" fontId="51" fillId="0" borderId="9" xfId="0" applyFont="1" applyBorder="1" applyAlignment="1" applyProtection="1">
      <alignment wrapText="1"/>
      <protection hidden="1"/>
    </xf>
    <xf numFmtId="0" fontId="51" fillId="0" borderId="12" xfId="0" applyFont="1" applyBorder="1" applyAlignment="1" applyProtection="1">
      <alignment wrapText="1"/>
      <protection hidden="1"/>
    </xf>
    <xf numFmtId="0" fontId="21" fillId="26" borderId="51" xfId="0" applyFont="1" applyFill="1" applyBorder="1" applyAlignment="1" applyProtection="1">
      <alignment horizontal="center" vertical="center" wrapText="1"/>
      <protection locked="0"/>
    </xf>
    <xf numFmtId="0" fontId="21" fillId="26" borderId="9" xfId="0" applyFont="1" applyFill="1" applyBorder="1" applyAlignment="1" applyProtection="1">
      <alignment horizontal="center" vertical="center" wrapText="1"/>
      <protection locked="0"/>
    </xf>
    <xf numFmtId="0" fontId="21" fillId="26" borderId="12" xfId="0" applyFont="1" applyFill="1" applyBorder="1" applyAlignment="1" applyProtection="1">
      <alignment horizontal="center" vertical="center" wrapText="1"/>
      <protection locked="0"/>
    </xf>
    <xf numFmtId="0" fontId="21" fillId="22" borderId="51" xfId="0" applyFont="1" applyFill="1" applyBorder="1" applyAlignment="1" applyProtection="1">
      <alignment horizontal="center" vertical="center" wrapText="1"/>
      <protection locked="0"/>
    </xf>
    <xf numFmtId="0" fontId="21" fillId="22" borderId="9" xfId="0" applyFont="1" applyFill="1" applyBorder="1" applyAlignment="1" applyProtection="1">
      <alignment horizontal="center" vertical="center" wrapText="1"/>
      <protection locked="0"/>
    </xf>
    <xf numFmtId="0" fontId="21" fillId="22" borderId="12" xfId="0" applyFont="1" applyFill="1" applyBorder="1" applyAlignment="1" applyProtection="1">
      <alignment horizontal="center" vertical="center" wrapText="1"/>
      <protection locked="0"/>
    </xf>
    <xf numFmtId="0" fontId="1" fillId="24" borderId="51" xfId="0" applyFont="1" applyFill="1" applyBorder="1" applyAlignment="1">
      <alignment horizontal="center" vertical="center" wrapText="1"/>
    </xf>
    <xf numFmtId="0" fontId="1" fillId="24" borderId="12" xfId="0" applyFont="1" applyFill="1" applyBorder="1" applyAlignment="1">
      <alignment horizontal="center" vertical="center" wrapText="1"/>
    </xf>
    <xf numFmtId="165" fontId="51" fillId="0" borderId="9" xfId="0" applyNumberFormat="1" applyFont="1" applyBorder="1" applyAlignment="1" applyProtection="1">
      <alignment horizontal="center" vertical="center" wrapText="1"/>
      <protection hidden="1"/>
    </xf>
    <xf numFmtId="165" fontId="51" fillId="0" borderId="9" xfId="0" applyNumberFormat="1" applyFont="1" applyBorder="1" applyAlignment="1" applyProtection="1">
      <alignment wrapText="1"/>
      <protection hidden="1"/>
    </xf>
    <xf numFmtId="165" fontId="51" fillId="0" borderId="12" xfId="0" applyNumberFormat="1" applyFont="1" applyBorder="1" applyAlignment="1" applyProtection="1">
      <alignment wrapText="1"/>
      <protection hidden="1"/>
    </xf>
    <xf numFmtId="0" fontId="95" fillId="0" borderId="42" xfId="0" applyFont="1" applyBorder="1" applyAlignment="1" applyProtection="1">
      <alignment horizontal="center" vertical="center" wrapText="1"/>
      <protection hidden="1"/>
    </xf>
    <xf numFmtId="0" fontId="95" fillId="0" borderId="12" xfId="0" applyFont="1" applyBorder="1" applyAlignment="1" applyProtection="1">
      <alignment horizontal="center" vertical="center" wrapText="1"/>
      <protection hidden="1"/>
    </xf>
    <xf numFmtId="0" fontId="2" fillId="37" borderId="51" xfId="0" applyFont="1" applyFill="1" applyBorder="1" applyAlignment="1" applyProtection="1">
      <alignment horizontal="center" vertical="center" wrapText="1"/>
      <protection locked="0"/>
    </xf>
    <xf numFmtId="0" fontId="2" fillId="37" borderId="9" xfId="0" applyFont="1" applyFill="1" applyBorder="1" applyAlignment="1" applyProtection="1">
      <alignment horizontal="center" vertical="center" wrapText="1"/>
      <protection locked="0"/>
    </xf>
    <xf numFmtId="0" fontId="2" fillId="37" borderId="8" xfId="0" applyFont="1" applyFill="1" applyBorder="1" applyAlignment="1" applyProtection="1">
      <alignment horizontal="center" vertical="center" wrapText="1"/>
      <protection locked="0"/>
    </xf>
    <xf numFmtId="165" fontId="2" fillId="0" borderId="51" xfId="0" applyNumberFormat="1" applyFont="1" applyBorder="1" applyAlignment="1" applyProtection="1">
      <alignment horizontal="center" vertical="center" wrapText="1"/>
      <protection hidden="1"/>
    </xf>
    <xf numFmtId="165" fontId="51" fillId="0" borderId="12" xfId="0" applyNumberFormat="1" applyFont="1" applyBorder="1" applyAlignment="1" applyProtection="1">
      <alignment horizontal="center" vertical="center" wrapText="1"/>
      <protection hidden="1"/>
    </xf>
    <xf numFmtId="0" fontId="48" fillId="0" borderId="21" xfId="0" applyFont="1" applyBorder="1" applyAlignment="1" applyProtection="1">
      <alignment horizontal="center" vertical="center" wrapText="1"/>
      <protection hidden="1"/>
    </xf>
    <xf numFmtId="0" fontId="0" fillId="0" borderId="21" xfId="0" applyBorder="1" applyAlignment="1">
      <alignment horizontal="center" vertical="center" wrapText="1"/>
    </xf>
    <xf numFmtId="0" fontId="21" fillId="0" borderId="51" xfId="0" applyFont="1" applyBorder="1" applyAlignment="1" applyProtection="1">
      <alignment horizontal="center" vertical="center" wrapText="1"/>
      <protection locked="0"/>
    </xf>
    <xf numFmtId="0" fontId="21" fillId="0" borderId="9" xfId="0" applyFont="1" applyBorder="1" applyAlignment="1" applyProtection="1">
      <alignment horizontal="center" vertical="center" wrapText="1"/>
      <protection locked="0"/>
    </xf>
    <xf numFmtId="0" fontId="21" fillId="0" borderId="12" xfId="0" applyFont="1" applyBorder="1" applyAlignment="1" applyProtection="1">
      <alignment horizontal="center" vertical="center" wrapText="1"/>
      <protection locked="0"/>
    </xf>
    <xf numFmtId="0" fontId="18" fillId="4" borderId="51" xfId="0" applyFont="1" applyFill="1" applyBorder="1" applyAlignment="1" applyProtection="1">
      <alignment horizontal="center" vertical="center" wrapText="1"/>
      <protection hidden="1"/>
    </xf>
    <xf numFmtId="0" fontId="18" fillId="4" borderId="9" xfId="0" applyFont="1" applyFill="1" applyBorder="1" applyAlignment="1" applyProtection="1">
      <alignment horizontal="center" vertical="center" wrapText="1"/>
      <protection hidden="1"/>
    </xf>
    <xf numFmtId="0" fontId="18" fillId="4" borderId="12" xfId="0" applyFont="1" applyFill="1" applyBorder="1" applyAlignment="1" applyProtection="1">
      <alignment horizontal="center" vertical="center" wrapText="1"/>
      <protection hidden="1"/>
    </xf>
    <xf numFmtId="0" fontId="21" fillId="34" borderId="51" xfId="0" applyFont="1" applyFill="1" applyBorder="1" applyAlignment="1" applyProtection="1">
      <alignment horizontal="center" vertical="center" wrapText="1"/>
      <protection locked="0"/>
    </xf>
    <xf numFmtId="0" fontId="21" fillId="34" borderId="9" xfId="0" applyFont="1" applyFill="1" applyBorder="1" applyAlignment="1" applyProtection="1">
      <alignment horizontal="center" vertical="center" wrapText="1"/>
      <protection locked="0"/>
    </xf>
    <xf numFmtId="0" fontId="21" fillId="34" borderId="12" xfId="0" applyFont="1" applyFill="1" applyBorder="1" applyAlignment="1" applyProtection="1">
      <alignment horizontal="center" vertical="center" wrapText="1"/>
      <protection locked="0"/>
    </xf>
    <xf numFmtId="0" fontId="21" fillId="0" borderId="77" xfId="0" applyFont="1" applyBorder="1" applyAlignment="1" applyProtection="1">
      <alignment horizontal="center" vertical="center" wrapText="1"/>
      <protection locked="0"/>
    </xf>
    <xf numFmtId="0" fontId="21" fillId="0" borderId="78" xfId="0" applyFont="1" applyBorder="1" applyAlignment="1" applyProtection="1">
      <alignment horizontal="center" vertical="center" wrapText="1"/>
      <protection locked="0"/>
    </xf>
    <xf numFmtId="0" fontId="21" fillId="0" borderId="79" xfId="0" applyFont="1" applyBorder="1" applyAlignment="1" applyProtection="1">
      <alignment horizontal="center" vertical="center" wrapText="1"/>
      <protection locked="0"/>
    </xf>
    <xf numFmtId="165" fontId="12" fillId="0" borderId="9" xfId="0" applyNumberFormat="1" applyFont="1" applyBorder="1" applyAlignment="1">
      <alignment horizontal="center" vertical="center" wrapText="1"/>
    </xf>
    <xf numFmtId="0" fontId="52" fillId="0" borderId="9" xfId="0" applyFont="1" applyBorder="1" applyAlignment="1">
      <alignment horizontal="center" vertical="center" wrapText="1"/>
    </xf>
    <xf numFmtId="0" fontId="52" fillId="0" borderId="9" xfId="0" applyFont="1" applyBorder="1" applyAlignment="1">
      <alignment wrapText="1"/>
    </xf>
    <xf numFmtId="0" fontId="52" fillId="0" borderId="12" xfId="0" applyFont="1" applyBorder="1" applyAlignment="1">
      <alignment wrapText="1"/>
    </xf>
    <xf numFmtId="165" fontId="21" fillId="0" borderId="9" xfId="0" applyNumberFormat="1" applyFont="1" applyBorder="1" applyAlignment="1">
      <alignment horizontal="center" vertical="center" wrapText="1"/>
    </xf>
    <xf numFmtId="0" fontId="51" fillId="0" borderId="9" xfId="0" applyFont="1" applyBorder="1" applyAlignment="1">
      <alignment horizontal="center" vertical="center" wrapText="1"/>
    </xf>
    <xf numFmtId="0" fontId="51" fillId="0" borderId="9" xfId="0" applyFont="1" applyBorder="1" applyAlignment="1">
      <alignment wrapText="1"/>
    </xf>
    <xf numFmtId="0" fontId="51" fillId="0" borderId="12" xfId="0" applyFont="1" applyBorder="1" applyAlignment="1">
      <alignment wrapText="1"/>
    </xf>
    <xf numFmtId="0" fontId="22" fillId="6" borderId="51" xfId="0" applyFont="1" applyFill="1" applyBorder="1" applyAlignment="1" applyProtection="1">
      <alignment vertical="center" wrapText="1"/>
      <protection hidden="1"/>
    </xf>
    <xf numFmtId="0" fontId="102" fillId="0" borderId="12" xfId="0" applyFont="1" applyBorder="1" applyAlignment="1" applyProtection="1">
      <alignment vertical="center" wrapText="1"/>
      <protection hidden="1"/>
    </xf>
    <xf numFmtId="165" fontId="2" fillId="0" borderId="51" xfId="0" applyNumberFormat="1" applyFont="1" applyBorder="1" applyAlignment="1">
      <alignment horizontal="center" vertical="center" wrapText="1"/>
    </xf>
    <xf numFmtId="165" fontId="51" fillId="0" borderId="9" xfId="0" applyNumberFormat="1" applyFont="1" applyBorder="1" applyAlignment="1">
      <alignment horizontal="center" vertical="center" wrapText="1"/>
    </xf>
    <xf numFmtId="165" fontId="51" fillId="0" borderId="12" xfId="0" applyNumberFormat="1" applyFont="1" applyBorder="1" applyAlignment="1">
      <alignment horizontal="center" vertical="center" wrapText="1"/>
    </xf>
    <xf numFmtId="0" fontId="83" fillId="25" borderId="51" xfId="0" applyFont="1" applyFill="1" applyBorder="1" applyAlignment="1" applyProtection="1">
      <alignment horizontal="center" vertical="center" wrapText="1"/>
      <protection locked="0" hidden="1"/>
    </xf>
    <xf numFmtId="0" fontId="100" fillId="25" borderId="12" xfId="0" applyFont="1" applyFill="1" applyBorder="1" applyAlignment="1" applyProtection="1">
      <alignment horizontal="center" vertical="center" wrapText="1"/>
      <protection locked="0" hidden="1"/>
    </xf>
    <xf numFmtId="0" fontId="1" fillId="24" borderId="51" xfId="0" applyFont="1" applyFill="1" applyBorder="1" applyAlignment="1" applyProtection="1">
      <alignment horizontal="center" vertical="center" wrapText="1"/>
      <protection hidden="1"/>
    </xf>
    <xf numFmtId="0" fontId="2" fillId="24" borderId="12" xfId="0" applyFont="1" applyFill="1" applyBorder="1" applyAlignment="1" applyProtection="1">
      <alignment horizontal="center" vertical="center" wrapText="1"/>
      <protection hidden="1"/>
    </xf>
    <xf numFmtId="0" fontId="98" fillId="22" borderId="51" xfId="0" applyFont="1" applyFill="1" applyBorder="1" applyAlignment="1" applyProtection="1">
      <alignment horizontal="center" vertical="center" wrapText="1"/>
      <protection locked="0"/>
    </xf>
    <xf numFmtId="0" fontId="98" fillId="22" borderId="9" xfId="0" applyFont="1" applyFill="1" applyBorder="1" applyAlignment="1" applyProtection="1">
      <alignment horizontal="center" vertical="center" wrapText="1"/>
      <protection locked="0"/>
    </xf>
    <xf numFmtId="0" fontId="98" fillId="22" borderId="12" xfId="0" applyFont="1" applyFill="1" applyBorder="1" applyAlignment="1" applyProtection="1">
      <alignment horizontal="center" vertical="center" wrapText="1"/>
      <protection locked="0"/>
    </xf>
    <xf numFmtId="0" fontId="98" fillId="26" borderId="51" xfId="0" applyFont="1" applyFill="1" applyBorder="1" applyAlignment="1" applyProtection="1">
      <alignment horizontal="center" vertical="center" wrapText="1"/>
      <protection locked="0"/>
    </xf>
    <xf numFmtId="0" fontId="98" fillId="26" borderId="9" xfId="0" applyFont="1" applyFill="1" applyBorder="1" applyAlignment="1" applyProtection="1">
      <alignment horizontal="center" vertical="center" wrapText="1"/>
      <protection locked="0"/>
    </xf>
    <xf numFmtId="0" fontId="98" fillId="26" borderId="12" xfId="0" applyFont="1" applyFill="1" applyBorder="1" applyAlignment="1" applyProtection="1">
      <alignment horizontal="center" vertical="center" wrapText="1"/>
      <protection locked="0"/>
    </xf>
    <xf numFmtId="0" fontId="98" fillId="26" borderId="64" xfId="0" applyFont="1" applyFill="1" applyBorder="1" applyAlignment="1" applyProtection="1">
      <alignment horizontal="center" vertical="center" wrapText="1"/>
      <protection locked="0"/>
    </xf>
    <xf numFmtId="0" fontId="98" fillId="26" borderId="20" xfId="0" applyFont="1" applyFill="1" applyBorder="1" applyAlignment="1" applyProtection="1">
      <alignment horizontal="center" vertical="center" wrapText="1"/>
      <protection locked="0"/>
    </xf>
    <xf numFmtId="0" fontId="98" fillId="26" borderId="60" xfId="0" applyFont="1" applyFill="1" applyBorder="1" applyAlignment="1" applyProtection="1">
      <alignment horizontal="center" vertical="center" wrapText="1"/>
      <protection locked="0"/>
    </xf>
    <xf numFmtId="165" fontId="56" fillId="0" borderId="9" xfId="0" applyNumberFormat="1" applyFont="1" applyBorder="1" applyAlignment="1" applyProtection="1">
      <alignment horizontal="center" vertical="center" wrapText="1"/>
      <protection hidden="1"/>
    </xf>
    <xf numFmtId="165" fontId="56" fillId="0" borderId="12" xfId="0" applyNumberFormat="1" applyFont="1" applyBorder="1" applyAlignment="1" applyProtection="1">
      <alignment horizontal="center" vertical="center" wrapText="1"/>
      <protection hidden="1"/>
    </xf>
    <xf numFmtId="0" fontId="1" fillId="24" borderId="12" xfId="0" applyFont="1" applyFill="1" applyBorder="1" applyAlignment="1" applyProtection="1">
      <alignment horizontal="center" vertical="center" wrapText="1"/>
      <protection hidden="1"/>
    </xf>
    <xf numFmtId="0" fontId="55" fillId="0" borderId="0" xfId="0" applyFont="1" applyAlignment="1" applyProtection="1">
      <alignment horizontal="center" vertical="center" wrapText="1"/>
      <protection hidden="1"/>
    </xf>
    <xf numFmtId="0" fontId="83" fillId="25" borderId="15" xfId="0" applyFont="1" applyFill="1" applyBorder="1" applyAlignment="1" applyProtection="1">
      <alignment horizontal="center" vertical="center" wrapText="1"/>
      <protection hidden="1"/>
    </xf>
    <xf numFmtId="0" fontId="83" fillId="25" borderId="13" xfId="0" applyFont="1" applyFill="1" applyBorder="1" applyAlignment="1" applyProtection="1">
      <alignment horizontal="center" vertical="center" wrapText="1"/>
      <protection hidden="1"/>
    </xf>
    <xf numFmtId="0" fontId="44" fillId="6" borderId="0" xfId="0" applyFont="1" applyFill="1" applyAlignment="1">
      <alignment horizontal="center" wrapText="1"/>
    </xf>
    <xf numFmtId="0" fontId="65" fillId="0" borderId="48" xfId="0" applyFont="1" applyBorder="1" applyAlignment="1" applyProtection="1">
      <alignment horizontal="center"/>
      <protection locked="0"/>
    </xf>
    <xf numFmtId="0" fontId="65" fillId="0" borderId="22" xfId="0" applyFont="1" applyBorder="1" applyAlignment="1" applyProtection="1">
      <alignment horizontal="center"/>
      <protection locked="0"/>
    </xf>
    <xf numFmtId="0" fontId="65" fillId="0" borderId="49" xfId="0" applyFont="1" applyBorder="1" applyAlignment="1" applyProtection="1">
      <alignment horizontal="center"/>
      <protection locked="0"/>
    </xf>
    <xf numFmtId="0" fontId="49" fillId="6" borderId="0" xfId="0" applyFont="1" applyFill="1" applyAlignment="1">
      <alignment horizontal="center" vertical="center" wrapText="1"/>
    </xf>
    <xf numFmtId="0" fontId="79" fillId="0" borderId="0" xfId="0" applyFont="1" applyAlignment="1" applyProtection="1">
      <alignment horizontal="center" wrapText="1"/>
      <protection locked="0"/>
    </xf>
    <xf numFmtId="0" fontId="44" fillId="0" borderId="0" xfId="0" applyFont="1" applyAlignment="1" applyProtection="1">
      <alignment horizontal="center" wrapText="1"/>
      <protection locked="0"/>
    </xf>
    <xf numFmtId="0" fontId="47" fillId="13" borderId="0" xfId="0" applyFont="1" applyFill="1" applyAlignment="1">
      <alignment horizontal="center"/>
    </xf>
    <xf numFmtId="0" fontId="66" fillId="13" borderId="0" xfId="0" applyFont="1" applyFill="1" applyAlignment="1">
      <alignment horizontal="center"/>
    </xf>
    <xf numFmtId="0" fontId="67" fillId="13" borderId="0" xfId="0" applyFont="1" applyFill="1" applyAlignment="1">
      <alignment horizontal="center"/>
    </xf>
    <xf numFmtId="0" fontId="68" fillId="13" borderId="0" xfId="0" applyFont="1" applyFill="1" applyAlignment="1">
      <alignment horizontal="center"/>
    </xf>
    <xf numFmtId="0" fontId="69" fillId="13" borderId="0" xfId="0" applyFont="1" applyFill="1" applyAlignment="1">
      <alignment horizontal="center" vertical="center"/>
    </xf>
    <xf numFmtId="0" fontId="70" fillId="13" borderId="0" xfId="0" applyFont="1" applyFill="1" applyAlignment="1">
      <alignment horizontal="center" vertical="center"/>
    </xf>
    <xf numFmtId="0" fontId="47" fillId="0" borderId="0" xfId="0" applyFont="1" applyAlignment="1">
      <alignment horizontal="center"/>
    </xf>
    <xf numFmtId="0" fontId="66" fillId="0" borderId="0" xfId="0" applyFont="1" applyAlignment="1">
      <alignment horizontal="center"/>
    </xf>
    <xf numFmtId="0" fontId="71" fillId="17" borderId="0" xfId="0" applyFont="1" applyFill="1" applyAlignment="1">
      <alignment horizontal="left"/>
    </xf>
    <xf numFmtId="0" fontId="72" fillId="21" borderId="0" xfId="0" applyFont="1" applyFill="1" applyAlignment="1">
      <alignment horizontal="center"/>
    </xf>
    <xf numFmtId="0" fontId="0" fillId="0" borderId="19" xfId="0" applyBorder="1" applyAlignment="1">
      <alignment horizontal="left"/>
    </xf>
    <xf numFmtId="0" fontId="0" fillId="4" borderId="51" xfId="0" applyFill="1" applyBorder="1" applyAlignment="1" applyProtection="1">
      <alignment horizontal="center" vertical="center" wrapText="1"/>
      <protection locked="0" hidden="1"/>
    </xf>
    <xf numFmtId="0" fontId="0" fillId="4" borderId="9" xfId="0" applyFill="1" applyBorder="1" applyAlignment="1" applyProtection="1">
      <alignment wrapText="1"/>
      <protection locked="0" hidden="1"/>
    </xf>
    <xf numFmtId="0" fontId="0" fillId="4" borderId="12" xfId="0" applyFill="1" applyBorder="1" applyAlignment="1" applyProtection="1">
      <alignment wrapText="1"/>
      <protection locked="0" hidden="1"/>
    </xf>
    <xf numFmtId="0" fontId="15" fillId="3" borderId="12" xfId="0" applyFont="1" applyFill="1" applyBorder="1" applyAlignment="1" applyProtection="1">
      <alignment horizontal="center" vertical="center" wrapText="1"/>
      <protection locked="0" hidden="1"/>
    </xf>
    <xf numFmtId="0" fontId="0" fillId="0" borderId="6" xfId="0" applyBorder="1" applyAlignment="1" applyProtection="1">
      <alignment wrapText="1"/>
      <protection locked="0" hidden="1"/>
    </xf>
    <xf numFmtId="0" fontId="15" fillId="4" borderId="51" xfId="0" applyFont="1" applyFill="1" applyBorder="1" applyAlignment="1" applyProtection="1">
      <alignment horizontal="center" vertical="center" wrapText="1"/>
      <protection locked="0" hidden="1"/>
    </xf>
    <xf numFmtId="0" fontId="15" fillId="22" borderId="51" xfId="0" applyFont="1" applyFill="1" applyBorder="1" applyAlignment="1" applyProtection="1">
      <alignment horizontal="center" vertical="center" wrapText="1"/>
      <protection hidden="1"/>
    </xf>
    <xf numFmtId="0" fontId="15" fillId="22" borderId="9" xfId="0" applyFont="1" applyFill="1" applyBorder="1" applyAlignment="1" applyProtection="1">
      <alignment horizontal="center" vertical="center" wrapText="1"/>
      <protection hidden="1"/>
    </xf>
    <xf numFmtId="0" fontId="0" fillId="22" borderId="9" xfId="0" applyFill="1" applyBorder="1" applyAlignment="1" applyProtection="1">
      <alignment vertical="center" wrapText="1"/>
      <protection hidden="1"/>
    </xf>
    <xf numFmtId="0" fontId="0" fillId="22" borderId="12" xfId="0" applyFill="1" applyBorder="1" applyAlignment="1" applyProtection="1">
      <alignment vertical="center" wrapText="1"/>
      <protection hidden="1"/>
    </xf>
    <xf numFmtId="0" fontId="15" fillId="4" borderId="9" xfId="0" applyFont="1" applyFill="1" applyBorder="1" applyAlignment="1" applyProtection="1">
      <alignment horizontal="center" vertical="center" wrapText="1"/>
      <protection locked="0" hidden="1"/>
    </xf>
    <xf numFmtId="0" fontId="15" fillId="4" borderId="12" xfId="0" applyFont="1" applyFill="1" applyBorder="1" applyAlignment="1" applyProtection="1">
      <alignment horizontal="center" vertical="center" wrapText="1"/>
      <protection locked="0" hidden="1"/>
    </xf>
    <xf numFmtId="0" fontId="0" fillId="3" borderId="6" xfId="0" applyFill="1" applyBorder="1" applyAlignment="1" applyProtection="1">
      <alignment horizontal="center" vertical="center" wrapText="1"/>
      <protection locked="0" hidden="1"/>
    </xf>
    <xf numFmtId="0" fontId="15" fillId="3" borderId="6" xfId="0" applyFont="1" applyFill="1" applyBorder="1" applyAlignment="1" applyProtection="1">
      <alignment horizontal="center" vertical="center" wrapText="1"/>
      <protection locked="0" hidden="1"/>
    </xf>
    <xf numFmtId="0" fontId="0" fillId="4" borderId="9" xfId="0" applyFill="1" applyBorder="1" applyAlignment="1" applyProtection="1">
      <alignment horizontal="center" vertical="center" wrapText="1"/>
      <protection locked="0" hidden="1"/>
    </xf>
    <xf numFmtId="0" fontId="0" fillId="4" borderId="12" xfId="0" applyFill="1" applyBorder="1" applyAlignment="1" applyProtection="1">
      <alignment horizontal="center" vertical="center" wrapText="1"/>
      <protection locked="0" hidden="1"/>
    </xf>
    <xf numFmtId="1" fontId="0" fillId="18" borderId="51" xfId="0" applyNumberFormat="1" applyFill="1" applyBorder="1" applyAlignment="1" applyProtection="1">
      <alignment horizontal="center" vertical="center" wrapText="1"/>
      <protection hidden="1"/>
    </xf>
    <xf numFmtId="1" fontId="0" fillId="18" borderId="9" xfId="0" applyNumberFormat="1" applyFill="1" applyBorder="1" applyAlignment="1" applyProtection="1">
      <alignment horizontal="center" vertical="center" wrapText="1"/>
      <protection hidden="1"/>
    </xf>
    <xf numFmtId="1" fontId="0" fillId="18" borderId="9" xfId="0" applyNumberFormat="1" applyFill="1" applyBorder="1" applyAlignment="1" applyProtection="1">
      <alignment vertical="center" wrapText="1"/>
      <protection hidden="1"/>
    </xf>
    <xf numFmtId="1" fontId="0" fillId="18" borderId="12" xfId="0" applyNumberFormat="1" applyFill="1" applyBorder="1" applyAlignment="1" applyProtection="1">
      <alignment vertical="center" wrapText="1"/>
      <protection hidden="1"/>
    </xf>
    <xf numFmtId="1" fontId="0" fillId="0" borderId="51" xfId="0" applyNumberFormat="1" applyBorder="1" applyAlignment="1" applyProtection="1">
      <alignment horizontal="center" vertical="center" wrapText="1"/>
      <protection hidden="1"/>
    </xf>
    <xf numFmtId="1" fontId="0" fillId="0" borderId="9" xfId="0" applyNumberFormat="1" applyBorder="1" applyAlignment="1" applyProtection="1">
      <alignment horizontal="center" vertical="center" wrapText="1"/>
      <protection hidden="1"/>
    </xf>
    <xf numFmtId="1" fontId="0" fillId="0" borderId="9" xfId="0" applyNumberFormat="1" applyBorder="1" applyAlignment="1" applyProtection="1">
      <alignment vertical="center" wrapText="1"/>
      <protection hidden="1"/>
    </xf>
    <xf numFmtId="1" fontId="0" fillId="0" borderId="12" xfId="0" applyNumberFormat="1" applyBorder="1" applyAlignment="1" applyProtection="1">
      <alignment vertical="center" wrapText="1"/>
      <protection hidden="1"/>
    </xf>
    <xf numFmtId="166" fontId="73" fillId="0" borderId="94" xfId="0" applyNumberFormat="1" applyFont="1" applyBorder="1" applyAlignment="1" applyProtection="1">
      <alignment horizontal="center" vertical="center" wrapText="1"/>
      <protection hidden="1"/>
    </xf>
    <xf numFmtId="166" fontId="73" fillId="0" borderId="21" xfId="0" applyNumberFormat="1" applyFont="1" applyBorder="1" applyAlignment="1" applyProtection="1">
      <alignment horizontal="center" wrapText="1"/>
      <protection hidden="1"/>
    </xf>
    <xf numFmtId="0" fontId="25" fillId="6" borderId="35" xfId="3" applyFont="1" applyFill="1" applyBorder="1" applyAlignment="1">
      <alignment horizontal="center" vertical="center"/>
    </xf>
    <xf numFmtId="0" fontId="25" fillId="6" borderId="40" xfId="3" applyFont="1" applyFill="1" applyBorder="1" applyAlignment="1">
      <alignment horizontal="center" vertical="center"/>
    </xf>
    <xf numFmtId="0" fontId="25" fillId="6" borderId="36" xfId="3" applyFont="1" applyFill="1" applyBorder="1" applyAlignment="1">
      <alignment horizontal="center" vertical="center"/>
    </xf>
    <xf numFmtId="0" fontId="25" fillId="2" borderId="35" xfId="0" applyFont="1" applyFill="1" applyBorder="1" applyAlignment="1" applyProtection="1">
      <alignment horizontal="center" vertical="center" wrapText="1"/>
      <protection locked="0"/>
    </xf>
    <xf numFmtId="0" fontId="25" fillId="2" borderId="36" xfId="0" applyFont="1" applyFill="1" applyBorder="1" applyAlignment="1" applyProtection="1">
      <alignment horizontal="center" vertical="center" wrapText="1"/>
      <protection locked="0"/>
    </xf>
    <xf numFmtId="0" fontId="25" fillId="2" borderId="35" xfId="0" applyFont="1" applyFill="1" applyBorder="1" applyAlignment="1">
      <alignment horizontal="center" vertical="center" wrapText="1"/>
    </xf>
    <xf numFmtId="0" fontId="25" fillId="2" borderId="36" xfId="0" applyFont="1" applyFill="1" applyBorder="1" applyAlignment="1">
      <alignment horizontal="center" vertical="center" wrapText="1"/>
    </xf>
    <xf numFmtId="0" fontId="27" fillId="2" borderId="35" xfId="0" applyFont="1" applyFill="1" applyBorder="1" applyAlignment="1">
      <alignment horizontal="center" vertical="center" wrapText="1"/>
    </xf>
    <xf numFmtId="0" fontId="27" fillId="2" borderId="40" xfId="0" applyFont="1" applyFill="1" applyBorder="1" applyAlignment="1">
      <alignment horizontal="center" vertical="center" wrapText="1"/>
    </xf>
    <xf numFmtId="0" fontId="27" fillId="2" borderId="36" xfId="0" applyFont="1" applyFill="1" applyBorder="1" applyAlignment="1">
      <alignment horizontal="center" vertical="center" wrapText="1"/>
    </xf>
    <xf numFmtId="0" fontId="25" fillId="2" borderId="40" xfId="0" applyFont="1" applyFill="1" applyBorder="1" applyAlignment="1" applyProtection="1">
      <alignment horizontal="center" vertical="center" wrapText="1"/>
      <protection locked="0"/>
    </xf>
    <xf numFmtId="0" fontId="30" fillId="0" borderId="35" xfId="0" applyFont="1" applyBorder="1" applyAlignment="1" applyProtection="1">
      <alignment horizontal="center" vertical="center" wrapText="1"/>
      <protection locked="0"/>
    </xf>
    <xf numFmtId="0" fontId="30" fillId="0" borderId="36" xfId="0" applyFont="1" applyBorder="1" applyAlignment="1" applyProtection="1">
      <alignment horizontal="center" vertical="center" wrapText="1"/>
      <protection locked="0"/>
    </xf>
    <xf numFmtId="0" fontId="25" fillId="2" borderId="35" xfId="0" applyFont="1" applyFill="1" applyBorder="1" applyAlignment="1">
      <alignment horizontal="center" vertical="center"/>
    </xf>
    <xf numFmtId="0" fontId="25" fillId="2" borderId="36" xfId="0" applyFont="1" applyFill="1" applyBorder="1" applyAlignment="1">
      <alignment horizontal="center" vertical="center"/>
    </xf>
    <xf numFmtId="0" fontId="31" fillId="2" borderId="20" xfId="0" applyFont="1" applyFill="1" applyBorder="1" applyAlignment="1">
      <alignment horizontal="center" vertical="center" wrapText="1"/>
    </xf>
    <xf numFmtId="0" fontId="31" fillId="2" borderId="56" xfId="0" applyFont="1" applyFill="1" applyBorder="1" applyAlignment="1">
      <alignment horizontal="center" vertical="center" wrapText="1"/>
    </xf>
    <xf numFmtId="0" fontId="25" fillId="2" borderId="40" xfId="0" applyFont="1" applyFill="1" applyBorder="1" applyAlignment="1">
      <alignment horizontal="center" vertical="center" wrapText="1"/>
    </xf>
    <xf numFmtId="0" fontId="50" fillId="0" borderId="35" xfId="0" applyFont="1" applyBorder="1" applyAlignment="1" applyProtection="1">
      <alignment horizontal="center" vertical="center"/>
      <protection hidden="1"/>
    </xf>
    <xf numFmtId="0" fontId="50" fillId="0" borderId="36" xfId="0" applyFont="1" applyBorder="1" applyAlignment="1" applyProtection="1">
      <alignment horizontal="center" vertical="center"/>
      <protection hidden="1"/>
    </xf>
    <xf numFmtId="0" fontId="30" fillId="0" borderId="35" xfId="3" applyFont="1" applyBorder="1" applyAlignment="1" applyProtection="1">
      <alignment horizontal="center" vertical="center" wrapText="1"/>
      <protection hidden="1"/>
    </xf>
    <xf numFmtId="0" fontId="30" fillId="0" borderId="36" xfId="3" applyFont="1" applyBorder="1" applyAlignment="1" applyProtection="1">
      <alignment horizontal="center" vertical="center" wrapText="1"/>
      <protection hidden="1"/>
    </xf>
    <xf numFmtId="0" fontId="53" fillId="6" borderId="57" xfId="0" applyFont="1" applyFill="1" applyBorder="1" applyAlignment="1">
      <alignment horizontal="center" wrapText="1"/>
    </xf>
    <xf numFmtId="0" fontId="53" fillId="6" borderId="22" xfId="0" applyFont="1" applyFill="1" applyBorder="1" applyAlignment="1">
      <alignment horizontal="center" wrapText="1"/>
    </xf>
    <xf numFmtId="0" fontId="53" fillId="6" borderId="50" xfId="0" applyFont="1" applyFill="1" applyBorder="1" applyAlignment="1">
      <alignment horizontal="center" wrapText="1"/>
    </xf>
    <xf numFmtId="0" fontId="53" fillId="6" borderId="66" xfId="0" applyFont="1" applyFill="1" applyBorder="1" applyAlignment="1">
      <alignment horizontal="center" wrapText="1"/>
    </xf>
    <xf numFmtId="0" fontId="29" fillId="2" borderId="20" xfId="0" applyFont="1" applyFill="1" applyBorder="1" applyAlignment="1">
      <alignment horizontal="center" vertical="center"/>
    </xf>
    <xf numFmtId="0" fontId="29" fillId="2" borderId="0" xfId="0" applyFont="1" applyFill="1" applyAlignment="1">
      <alignment horizontal="center" vertical="center"/>
    </xf>
    <xf numFmtId="0" fontId="30" fillId="2" borderId="20" xfId="0" applyFont="1" applyFill="1" applyBorder="1" applyAlignment="1">
      <alignment horizontal="center" vertical="center" wrapText="1"/>
    </xf>
    <xf numFmtId="0" fontId="30" fillId="2" borderId="56" xfId="0" applyFont="1" applyFill="1" applyBorder="1" applyAlignment="1">
      <alignment horizontal="center" vertical="center" wrapText="1"/>
    </xf>
    <xf numFmtId="0" fontId="30" fillId="2" borderId="35" xfId="0" applyFont="1" applyFill="1" applyBorder="1" applyAlignment="1" applyProtection="1">
      <alignment horizontal="center" vertical="center" wrapText="1"/>
      <protection locked="0"/>
    </xf>
    <xf numFmtId="0" fontId="30" fillId="2" borderId="36" xfId="0" applyFont="1" applyFill="1" applyBorder="1" applyAlignment="1" applyProtection="1">
      <alignment horizontal="center" vertical="center" wrapText="1"/>
      <protection locked="0"/>
    </xf>
    <xf numFmtId="0" fontId="0" fillId="0" borderId="35" xfId="0" applyBorder="1" applyAlignment="1">
      <alignment horizontal="center"/>
    </xf>
    <xf numFmtId="0" fontId="0" fillId="0" borderId="36" xfId="0" applyBorder="1" applyAlignment="1">
      <alignment horizontal="center"/>
    </xf>
    <xf numFmtId="0" fontId="25" fillId="6" borderId="35" xfId="3" applyFont="1" applyFill="1" applyBorder="1" applyAlignment="1">
      <alignment horizontal="center" vertical="center" wrapText="1"/>
    </xf>
    <xf numFmtId="0" fontId="25" fillId="6" borderId="36" xfId="3" applyFont="1" applyFill="1" applyBorder="1" applyAlignment="1">
      <alignment horizontal="center" vertical="center" wrapText="1"/>
    </xf>
    <xf numFmtId="0" fontId="29" fillId="2" borderId="38" xfId="0" applyFont="1" applyFill="1" applyBorder="1" applyAlignment="1">
      <alignment horizontal="center" vertical="center"/>
    </xf>
    <xf numFmtId="0" fontId="29" fillId="2" borderId="56" xfId="0" applyFont="1" applyFill="1" applyBorder="1" applyAlignment="1">
      <alignment horizontal="center" vertical="center"/>
    </xf>
    <xf numFmtId="0" fontId="74" fillId="6" borderId="66" xfId="0" applyFont="1" applyFill="1" applyBorder="1" applyAlignment="1">
      <alignment horizontal="center" wrapText="1"/>
    </xf>
    <xf numFmtId="0" fontId="74" fillId="6" borderId="49" xfId="0" applyFont="1" applyFill="1" applyBorder="1" applyAlignment="1">
      <alignment horizontal="center" wrapText="1"/>
    </xf>
    <xf numFmtId="0" fontId="53" fillId="6" borderId="35" xfId="0" applyFont="1" applyFill="1" applyBorder="1" applyAlignment="1">
      <alignment horizontal="center" wrapText="1"/>
    </xf>
    <xf numFmtId="0" fontId="53" fillId="6" borderId="40" xfId="0" applyFont="1" applyFill="1" applyBorder="1" applyAlignment="1">
      <alignment horizontal="center" wrapText="1"/>
    </xf>
    <xf numFmtId="0" fontId="53" fillId="6" borderId="36" xfId="0" applyFont="1" applyFill="1" applyBorder="1" applyAlignment="1">
      <alignment horizontal="center" wrapText="1"/>
    </xf>
    <xf numFmtId="0" fontId="25" fillId="6" borderId="48" xfId="3" applyFont="1" applyFill="1" applyBorder="1" applyAlignment="1">
      <alignment horizontal="center" vertical="center" wrapText="1"/>
    </xf>
    <xf numFmtId="0" fontId="25" fillId="6" borderId="49" xfId="3" applyFont="1" applyFill="1" applyBorder="1" applyAlignment="1">
      <alignment horizontal="center" vertical="center" wrapText="1"/>
    </xf>
    <xf numFmtId="0" fontId="31" fillId="2" borderId="38" xfId="0" applyFont="1" applyFill="1" applyBorder="1" applyAlignment="1">
      <alignment horizontal="center" vertical="center" wrapText="1"/>
    </xf>
    <xf numFmtId="0" fontId="25" fillId="2" borderId="40" xfId="0" applyFont="1" applyFill="1" applyBorder="1" applyAlignment="1">
      <alignment horizontal="center" vertical="center"/>
    </xf>
    <xf numFmtId="0" fontId="30" fillId="2" borderId="40" xfId="0" applyFont="1" applyFill="1" applyBorder="1" applyAlignment="1" applyProtection="1">
      <alignment horizontal="center" vertical="center" wrapText="1"/>
      <protection locked="0"/>
    </xf>
    <xf numFmtId="0" fontId="30" fillId="0" borderId="40" xfId="0" applyFont="1" applyBorder="1" applyAlignment="1" applyProtection="1">
      <alignment horizontal="center" vertical="center" wrapText="1"/>
      <protection locked="0"/>
    </xf>
    <xf numFmtId="0" fontId="30" fillId="0" borderId="35" xfId="0" applyFont="1" applyBorder="1" applyAlignment="1" applyProtection="1">
      <alignment horizontal="center" vertical="center"/>
      <protection locked="0"/>
    </xf>
    <xf numFmtId="0" fontId="30" fillId="0" borderId="40" xfId="0" applyFont="1" applyBorder="1" applyAlignment="1" applyProtection="1">
      <alignment horizontal="center" vertical="center"/>
      <protection locked="0"/>
    </xf>
    <xf numFmtId="0" fontId="30" fillId="0" borderId="36" xfId="0" applyFont="1" applyBorder="1" applyAlignment="1" applyProtection="1">
      <alignment horizontal="center" vertical="center"/>
      <protection locked="0"/>
    </xf>
    <xf numFmtId="0" fontId="26" fillId="2" borderId="35" xfId="0" applyFont="1" applyFill="1" applyBorder="1" applyAlignment="1">
      <alignment horizontal="left" vertical="center"/>
    </xf>
    <xf numFmtId="0" fontId="26" fillId="2" borderId="40" xfId="0" applyFont="1" applyFill="1" applyBorder="1" applyAlignment="1">
      <alignment horizontal="left" vertical="center"/>
    </xf>
    <xf numFmtId="0" fontId="26" fillId="2" borderId="36" xfId="0" applyFont="1" applyFill="1" applyBorder="1" applyAlignment="1">
      <alignment horizontal="left" vertical="center"/>
    </xf>
    <xf numFmtId="0" fontId="30" fillId="2" borderId="38" xfId="0" applyFont="1" applyFill="1" applyBorder="1" applyAlignment="1">
      <alignment horizontal="center" vertical="center" wrapText="1"/>
    </xf>
    <xf numFmtId="0" fontId="0" fillId="0" borderId="0" xfId="0" applyAlignment="1"/>
    <xf numFmtId="0" fontId="0" fillId="0" borderId="59" xfId="0" applyBorder="1" applyAlignment="1"/>
    <xf numFmtId="0" fontId="0" fillId="0" borderId="95" xfId="0" applyBorder="1" applyAlignment="1" applyProtection="1">
      <protection hidden="1"/>
    </xf>
    <xf numFmtId="0" fontId="0" fillId="0" borderId="7" xfId="0" applyBorder="1" applyAlignment="1" applyProtection="1">
      <protection hidden="1"/>
    </xf>
  </cellXfs>
  <cellStyles count="6">
    <cellStyle name="Millares" xfId="1" builtinId="3"/>
    <cellStyle name="Normal" xfId="0" builtinId="0"/>
    <cellStyle name="Normal 14" xfId="2" xr:uid="{00000000-0005-0000-0000-000002000000}"/>
    <cellStyle name="Normal 2" xfId="3" xr:uid="{00000000-0005-0000-0000-000003000000}"/>
    <cellStyle name="Porcentaje" xfId="4" builtinId="5"/>
    <cellStyle name="Porcentual 2" xfId="5" xr:uid="{00000000-0005-0000-0000-000005000000}"/>
  </cellStyles>
  <dxfs count="25">
    <dxf>
      <fill>
        <patternFill>
          <bgColor theme="3"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patternType="none">
          <bgColor indexed="65"/>
        </patternFill>
      </fill>
    </dxf>
    <dxf>
      <font>
        <b/>
        <i val="0"/>
        <color theme="0"/>
      </font>
      <fill>
        <patternFill>
          <bgColor rgb="FFFF0000"/>
        </patternFill>
      </fill>
    </dxf>
    <dxf>
      <fill>
        <patternFill>
          <bgColor rgb="FFFF0000"/>
        </patternFill>
      </fill>
    </dxf>
    <dxf>
      <fill>
        <patternFill>
          <bgColor rgb="FFFF6600"/>
        </patternFill>
      </fill>
    </dxf>
    <dxf>
      <fill>
        <patternFill>
          <bgColor rgb="FF00B050"/>
        </patternFill>
      </fill>
    </dxf>
    <dxf>
      <fill>
        <patternFill>
          <bgColor rgb="FFE06B0A"/>
        </patternFill>
      </fill>
    </dxf>
    <dxf>
      <fill>
        <patternFill>
          <bgColor rgb="FFCC0000"/>
        </patternFill>
      </fill>
    </dxf>
    <dxf>
      <fill>
        <patternFill patternType="solid">
          <fgColor indexed="64"/>
          <bgColor rgb="FFFF0000"/>
        </patternFill>
      </fill>
    </dxf>
    <dxf>
      <fill>
        <patternFill>
          <bgColor theme="9" tint="0.79998168889431442"/>
        </patternFill>
      </fill>
    </dxf>
    <dxf>
      <font>
        <b val="0"/>
        <condense val="0"/>
        <extend val="0"/>
        <sz val="11"/>
        <color indexed="8"/>
      </font>
      <fill>
        <patternFill patternType="solid">
          <fgColor indexed="27"/>
          <bgColor theme="9" tint="0.79998168889431442"/>
        </patternFill>
      </fill>
    </dxf>
    <dxf>
      <font>
        <sz val="11"/>
        <color auto="1"/>
        <name val="Cambria"/>
        <scheme val="none"/>
      </font>
      <fill>
        <patternFill patternType="solid">
          <fgColor theme="9" tint="0.39988402966399123"/>
          <bgColor theme="9" tint="0.799981688894314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DE6D9"/>
      <color rgb="FFFFCC66"/>
      <color rgb="FFE9C8C1"/>
      <color rgb="FFB8CCE2"/>
      <color rgb="FFC8E65C"/>
      <color rgb="FFDAA094"/>
      <color rgb="FFFDE3D9"/>
      <color rgb="FFCCFFFF"/>
      <color rgb="FF666699"/>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wmf"/></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jpeg"/><Relationship Id="rId1" Type="http://schemas.openxmlformats.org/officeDocument/2006/relationships/image" Target="../media/image11.wmf"/></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1</xdr:row>
      <xdr:rowOff>55418</xdr:rowOff>
    </xdr:from>
    <xdr:to>
      <xdr:col>2</xdr:col>
      <xdr:colOff>171682</xdr:colOff>
      <xdr:row>1</xdr:row>
      <xdr:rowOff>658091</xdr:rowOff>
    </xdr:to>
    <xdr:pic>
      <xdr:nvPicPr>
        <xdr:cNvPr id="6328" name="2 Imagen" descr="logo1">
          <a:extLst>
            <a:ext uri="{FF2B5EF4-FFF2-40B4-BE49-F238E27FC236}">
              <a16:creationId xmlns:a16="http://schemas.microsoft.com/office/drawing/2014/main" id="{00000000-0008-0000-0000-0000B8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45918"/>
          <a:ext cx="1178734" cy="602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467589</xdr:colOff>
      <xdr:row>3</xdr:row>
      <xdr:rowOff>51955</xdr:rowOff>
    </xdr:from>
    <xdr:to>
      <xdr:col>8</xdr:col>
      <xdr:colOff>43294</xdr:colOff>
      <xdr:row>3</xdr:row>
      <xdr:rowOff>1824867</xdr:rowOff>
    </xdr:to>
    <xdr:pic>
      <xdr:nvPicPr>
        <xdr:cNvPr id="4" name="Imagen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8180" y="2078182"/>
          <a:ext cx="2260023" cy="1772912"/>
        </a:xfrm>
        <a:prstGeom prst="rect">
          <a:avLst/>
        </a:prstGeom>
        <a:noFill/>
        <a:effectLst>
          <a:softEdge rad="31750"/>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406977</xdr:colOff>
      <xdr:row>3</xdr:row>
      <xdr:rowOff>207818</xdr:rowOff>
    </xdr:from>
    <xdr:to>
      <xdr:col>3</xdr:col>
      <xdr:colOff>112568</xdr:colOff>
      <xdr:row>3</xdr:row>
      <xdr:rowOff>710045</xdr:rowOff>
    </xdr:to>
    <xdr:sp macro="" textlink="">
      <xdr:nvSpPr>
        <xdr:cNvPr id="6" name="Cuadro de texto 4">
          <a:extLst>
            <a:ext uri="{FF2B5EF4-FFF2-40B4-BE49-F238E27FC236}">
              <a16:creationId xmlns:a16="http://schemas.microsoft.com/office/drawing/2014/main" id="{00000000-0008-0000-0000-000006000000}"/>
            </a:ext>
          </a:extLst>
        </xdr:cNvPr>
        <xdr:cNvSpPr txBox="1"/>
      </xdr:nvSpPr>
      <xdr:spPr>
        <a:xfrm rot="21019011">
          <a:off x="406977" y="2234045"/>
          <a:ext cx="1316182" cy="502227"/>
        </a:xfrm>
        <a:prstGeom prst="rect">
          <a:avLst/>
        </a:prstGeom>
        <a:noFill/>
        <a:ln/>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s-CL" sz="1200" i="1">
              <a:effectLst/>
              <a:ea typeface="Calibri" panose="020F0502020204030204" pitchFamily="34" charset="0"/>
              <a:cs typeface="Times New Roman" panose="02020603050405020304" pitchFamily="18" charset="0"/>
            </a:rPr>
            <a:t>Modificando Procedimientos</a:t>
          </a:r>
          <a:endParaRPr lang="es-ES" sz="1050">
            <a:effectLst/>
            <a:ea typeface="Calibri" panose="020F0502020204030204" pitchFamily="34" charset="0"/>
            <a:cs typeface="Times New Roman" panose="02020603050405020304" pitchFamily="18" charset="0"/>
          </a:endParaRPr>
        </a:p>
      </xdr:txBody>
    </xdr:sp>
    <xdr:clientData/>
  </xdr:twoCellAnchor>
  <xdr:twoCellAnchor>
    <xdr:from>
      <xdr:col>8</xdr:col>
      <xdr:colOff>429492</xdr:colOff>
      <xdr:row>3</xdr:row>
      <xdr:rowOff>316925</xdr:rowOff>
    </xdr:from>
    <xdr:to>
      <xdr:col>11</xdr:col>
      <xdr:colOff>135083</xdr:colOff>
      <xdr:row>3</xdr:row>
      <xdr:rowOff>819152</xdr:rowOff>
    </xdr:to>
    <xdr:sp macro="" textlink="">
      <xdr:nvSpPr>
        <xdr:cNvPr id="7" name="Cuadro de texto 4">
          <a:extLst>
            <a:ext uri="{FF2B5EF4-FFF2-40B4-BE49-F238E27FC236}">
              <a16:creationId xmlns:a16="http://schemas.microsoft.com/office/drawing/2014/main" id="{00000000-0008-0000-0000-000007000000}"/>
            </a:ext>
          </a:extLst>
        </xdr:cNvPr>
        <xdr:cNvSpPr txBox="1"/>
      </xdr:nvSpPr>
      <xdr:spPr>
        <a:xfrm rot="610151">
          <a:off x="4724401" y="2343152"/>
          <a:ext cx="1316182" cy="502227"/>
        </a:xfrm>
        <a:prstGeom prst="rect">
          <a:avLst/>
        </a:prstGeom>
        <a:noFill/>
        <a:ln/>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s-CL" sz="1200" i="1">
              <a:effectLst/>
              <a:ea typeface="Calibri" panose="020F0502020204030204" pitchFamily="34" charset="0"/>
              <a:cs typeface="Times New Roman" panose="02020603050405020304" pitchFamily="18" charset="0"/>
            </a:rPr>
            <a:t>Cambiando conductas</a:t>
          </a:r>
          <a:endParaRPr lang="es-ES" sz="1050">
            <a:effectLst/>
            <a:ea typeface="Calibri" panose="020F0502020204030204" pitchFamily="34" charset="0"/>
            <a:cs typeface="Times New Roman" panose="02020603050405020304" pitchFamily="18" charset="0"/>
          </a:endParaRPr>
        </a:p>
      </xdr:txBody>
    </xdr:sp>
    <xdr:clientData/>
  </xdr:twoCellAnchor>
  <xdr:twoCellAnchor>
    <xdr:from>
      <xdr:col>0</xdr:col>
      <xdr:colOff>313461</xdr:colOff>
      <xdr:row>3</xdr:row>
      <xdr:rowOff>988870</xdr:rowOff>
    </xdr:from>
    <xdr:to>
      <xdr:col>3</xdr:col>
      <xdr:colOff>19052</xdr:colOff>
      <xdr:row>3</xdr:row>
      <xdr:rowOff>1662546</xdr:rowOff>
    </xdr:to>
    <xdr:sp macro="" textlink="">
      <xdr:nvSpPr>
        <xdr:cNvPr id="8" name="Cuadro de texto 4">
          <a:extLst>
            <a:ext uri="{FF2B5EF4-FFF2-40B4-BE49-F238E27FC236}">
              <a16:creationId xmlns:a16="http://schemas.microsoft.com/office/drawing/2014/main" id="{00000000-0008-0000-0000-000008000000}"/>
            </a:ext>
          </a:extLst>
        </xdr:cNvPr>
        <xdr:cNvSpPr txBox="1"/>
      </xdr:nvSpPr>
      <xdr:spPr>
        <a:xfrm rot="21252368">
          <a:off x="313461" y="3015097"/>
          <a:ext cx="1316182" cy="673676"/>
        </a:xfrm>
        <a:prstGeom prst="rect">
          <a:avLst/>
        </a:prstGeom>
        <a:noFill/>
        <a:ln/>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s-CL" sz="1200" i="1">
              <a:effectLst/>
              <a:ea typeface="Calibri" panose="020F0502020204030204" pitchFamily="34" charset="0"/>
              <a:cs typeface="Times New Roman" panose="02020603050405020304" pitchFamily="18" charset="0"/>
            </a:rPr>
            <a:t>Usando herramientas adecuadas </a:t>
          </a:r>
          <a:endParaRPr lang="es-ES" sz="1050">
            <a:effectLst/>
            <a:ea typeface="Calibri" panose="020F0502020204030204" pitchFamily="34" charset="0"/>
            <a:cs typeface="Times New Roman" panose="02020603050405020304" pitchFamily="18" charset="0"/>
          </a:endParaRPr>
        </a:p>
      </xdr:txBody>
    </xdr:sp>
    <xdr:clientData/>
  </xdr:twoCellAnchor>
  <xdr:twoCellAnchor>
    <xdr:from>
      <xdr:col>8</xdr:col>
      <xdr:colOff>235530</xdr:colOff>
      <xdr:row>3</xdr:row>
      <xdr:rowOff>1058143</xdr:rowOff>
    </xdr:from>
    <xdr:to>
      <xdr:col>10</xdr:col>
      <xdr:colOff>477985</xdr:colOff>
      <xdr:row>3</xdr:row>
      <xdr:rowOff>1560370</xdr:rowOff>
    </xdr:to>
    <xdr:sp macro="" textlink="">
      <xdr:nvSpPr>
        <xdr:cNvPr id="9" name="Cuadro de texto 4">
          <a:extLst>
            <a:ext uri="{FF2B5EF4-FFF2-40B4-BE49-F238E27FC236}">
              <a16:creationId xmlns:a16="http://schemas.microsoft.com/office/drawing/2014/main" id="{00000000-0008-0000-0000-000009000000}"/>
            </a:ext>
          </a:extLst>
        </xdr:cNvPr>
        <xdr:cNvSpPr txBox="1"/>
      </xdr:nvSpPr>
      <xdr:spPr>
        <a:xfrm rot="417148">
          <a:off x="4530439" y="3084370"/>
          <a:ext cx="1316182" cy="502227"/>
        </a:xfrm>
        <a:prstGeom prst="rect">
          <a:avLst/>
        </a:prstGeom>
        <a:noFill/>
        <a:ln/>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s-CL" sz="1200" i="1">
              <a:effectLst/>
              <a:ea typeface="Calibri" panose="020F0502020204030204" pitchFamily="34" charset="0"/>
              <a:cs typeface="Times New Roman" panose="02020603050405020304" pitchFamily="18" charset="0"/>
            </a:rPr>
            <a:t>Analizando</a:t>
          </a:r>
          <a:r>
            <a:rPr lang="es-CL" sz="1200" i="1" baseline="0">
              <a:effectLst/>
              <a:ea typeface="Calibri" panose="020F0502020204030204" pitchFamily="34" charset="0"/>
              <a:cs typeface="Times New Roman" panose="02020603050405020304" pitchFamily="18" charset="0"/>
            </a:rPr>
            <a:t> lo que hacemos</a:t>
          </a:r>
          <a:endParaRPr lang="es-ES" sz="1050">
            <a:effectLst/>
            <a:ea typeface="Calibri" panose="020F0502020204030204" pitchFamily="34"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600075</xdr:colOff>
      <xdr:row>1</xdr:row>
      <xdr:rowOff>733425</xdr:rowOff>
    </xdr:to>
    <xdr:pic>
      <xdr:nvPicPr>
        <xdr:cNvPr id="2725" name="2 Imagen" descr="logo1">
          <a:extLst>
            <a:ext uri="{FF2B5EF4-FFF2-40B4-BE49-F238E27FC236}">
              <a16:creationId xmlns:a16="http://schemas.microsoft.com/office/drawing/2014/main" id="{00000000-0008-0000-01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52400"/>
          <a:ext cx="14478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47625</xdr:rowOff>
    </xdr:from>
    <xdr:to>
      <xdr:col>1</xdr:col>
      <xdr:colOff>485775</xdr:colOff>
      <xdr:row>0</xdr:row>
      <xdr:rowOff>352425</xdr:rowOff>
    </xdr:to>
    <xdr:pic>
      <xdr:nvPicPr>
        <xdr:cNvPr id="3847" name="1 Imagen" descr="Sin Título-1">
          <a:extLst>
            <a:ext uri="{FF2B5EF4-FFF2-40B4-BE49-F238E27FC236}">
              <a16:creationId xmlns:a16="http://schemas.microsoft.com/office/drawing/2014/main" id="{00000000-0008-0000-02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7625"/>
          <a:ext cx="6477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194502</xdr:colOff>
      <xdr:row>1</xdr:row>
      <xdr:rowOff>72039</xdr:rowOff>
    </xdr:from>
    <xdr:to>
      <xdr:col>2</xdr:col>
      <xdr:colOff>1031579</xdr:colOff>
      <xdr:row>1</xdr:row>
      <xdr:rowOff>470647</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1483178" y="654745"/>
          <a:ext cx="837077" cy="3986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433301</xdr:colOff>
      <xdr:row>7</xdr:row>
      <xdr:rowOff>148070</xdr:rowOff>
    </xdr:from>
    <xdr:to>
      <xdr:col>7</xdr:col>
      <xdr:colOff>376624</xdr:colOff>
      <xdr:row>8</xdr:row>
      <xdr:rowOff>0</xdr:rowOff>
    </xdr:to>
    <xdr:sp macro="" textlink="">
      <xdr:nvSpPr>
        <xdr:cNvPr id="7" name="6 CuadroTexto">
          <a:extLst>
            <a:ext uri="{FF2B5EF4-FFF2-40B4-BE49-F238E27FC236}">
              <a16:creationId xmlns:a16="http://schemas.microsoft.com/office/drawing/2014/main" id="{00000000-0008-0000-0400-000007000000}"/>
            </a:ext>
          </a:extLst>
        </xdr:cNvPr>
        <xdr:cNvSpPr txBox="1"/>
      </xdr:nvSpPr>
      <xdr:spPr>
        <a:xfrm>
          <a:off x="5167746" y="1884218"/>
          <a:ext cx="748146"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b="1"/>
            <a:t>96 m</a:t>
          </a:r>
        </a:p>
      </xdr:txBody>
    </xdr:sp>
    <xdr:clientData/>
  </xdr:twoCellAnchor>
  <xdr:twoCellAnchor>
    <xdr:from>
      <xdr:col>2</xdr:col>
      <xdr:colOff>41564</xdr:colOff>
      <xdr:row>12</xdr:row>
      <xdr:rowOff>13855</xdr:rowOff>
    </xdr:from>
    <xdr:to>
      <xdr:col>13</xdr:col>
      <xdr:colOff>150498</xdr:colOff>
      <xdr:row>39</xdr:row>
      <xdr:rowOff>130943</xdr:rowOff>
    </xdr:to>
    <xdr:sp macro="" textlink="">
      <xdr:nvSpPr>
        <xdr:cNvPr id="121" name="1 Rectángulo">
          <a:extLst>
            <a:ext uri="{FF2B5EF4-FFF2-40B4-BE49-F238E27FC236}">
              <a16:creationId xmlns:a16="http://schemas.microsoft.com/office/drawing/2014/main" id="{00000000-0008-0000-0400-000079000000}"/>
            </a:ext>
          </a:extLst>
        </xdr:cNvPr>
        <xdr:cNvSpPr/>
      </xdr:nvSpPr>
      <xdr:spPr>
        <a:xfrm>
          <a:off x="1565564" y="2347480"/>
          <a:ext cx="9786334" cy="5260588"/>
        </a:xfrm>
        <a:prstGeom prst="rect">
          <a:avLst/>
        </a:prstGeom>
        <a:solidFill>
          <a:schemeClr val="accent6">
            <a:lumMod val="20000"/>
            <a:lumOff val="8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s-ES"/>
        </a:p>
      </xdr:txBody>
    </xdr:sp>
    <xdr:clientData/>
  </xdr:twoCellAnchor>
  <xdr:twoCellAnchor>
    <xdr:from>
      <xdr:col>11</xdr:col>
      <xdr:colOff>108932</xdr:colOff>
      <xdr:row>11</xdr:row>
      <xdr:rowOff>75507</xdr:rowOff>
    </xdr:from>
    <xdr:to>
      <xdr:col>12</xdr:col>
      <xdr:colOff>365953</xdr:colOff>
      <xdr:row>12</xdr:row>
      <xdr:rowOff>149678</xdr:rowOff>
    </xdr:to>
    <xdr:sp macro="" textlink="">
      <xdr:nvSpPr>
        <xdr:cNvPr id="122" name="2 CuadroTexto">
          <a:extLst>
            <a:ext uri="{FF2B5EF4-FFF2-40B4-BE49-F238E27FC236}">
              <a16:creationId xmlns:a16="http://schemas.microsoft.com/office/drawing/2014/main" id="{00000000-0008-0000-0400-00007A000000}"/>
            </a:ext>
          </a:extLst>
        </xdr:cNvPr>
        <xdr:cNvSpPr txBox="1"/>
      </xdr:nvSpPr>
      <xdr:spPr>
        <a:xfrm>
          <a:off x="8490932" y="2218632"/>
          <a:ext cx="1742921" cy="2646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Portería1</a:t>
          </a:r>
        </a:p>
      </xdr:txBody>
    </xdr:sp>
    <xdr:clientData/>
  </xdr:twoCellAnchor>
  <xdr:twoCellAnchor>
    <xdr:from>
      <xdr:col>8</xdr:col>
      <xdr:colOff>195522</xdr:colOff>
      <xdr:row>12</xdr:row>
      <xdr:rowOff>53341</xdr:rowOff>
    </xdr:from>
    <xdr:to>
      <xdr:col>9</xdr:col>
      <xdr:colOff>750239</xdr:colOff>
      <xdr:row>14</xdr:row>
      <xdr:rowOff>116332</xdr:rowOff>
    </xdr:to>
    <xdr:sp macro="" textlink="">
      <xdr:nvSpPr>
        <xdr:cNvPr id="123" name="3 CuadroTexto">
          <a:extLst>
            <a:ext uri="{FF2B5EF4-FFF2-40B4-BE49-F238E27FC236}">
              <a16:creationId xmlns:a16="http://schemas.microsoft.com/office/drawing/2014/main" id="{00000000-0008-0000-0400-00007B000000}"/>
            </a:ext>
          </a:extLst>
        </xdr:cNvPr>
        <xdr:cNvSpPr txBox="1"/>
      </xdr:nvSpPr>
      <xdr:spPr>
        <a:xfrm>
          <a:off x="6291522" y="2386966"/>
          <a:ext cx="1316717" cy="4439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Bomba de hormigón   +1</a:t>
          </a:r>
        </a:p>
      </xdr:txBody>
    </xdr:sp>
    <xdr:clientData/>
  </xdr:twoCellAnchor>
  <xdr:twoCellAnchor>
    <xdr:from>
      <xdr:col>3</xdr:col>
      <xdr:colOff>104602</xdr:colOff>
      <xdr:row>27</xdr:row>
      <xdr:rowOff>155691</xdr:rowOff>
    </xdr:from>
    <xdr:to>
      <xdr:col>5</xdr:col>
      <xdr:colOff>673178</xdr:colOff>
      <xdr:row>30</xdr:row>
      <xdr:rowOff>160371</xdr:rowOff>
    </xdr:to>
    <xdr:sp macro="" textlink="">
      <xdr:nvSpPr>
        <xdr:cNvPr id="124" name="4 CuadroTexto">
          <a:extLst>
            <a:ext uri="{FF2B5EF4-FFF2-40B4-BE49-F238E27FC236}">
              <a16:creationId xmlns:a16="http://schemas.microsoft.com/office/drawing/2014/main" id="{00000000-0008-0000-0400-00007C000000}"/>
            </a:ext>
          </a:extLst>
        </xdr:cNvPr>
        <xdr:cNvSpPr txBox="1"/>
      </xdr:nvSpPr>
      <xdr:spPr>
        <a:xfrm>
          <a:off x="2390602" y="5346816"/>
          <a:ext cx="2092576" cy="576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fuente, marca,</a:t>
          </a:r>
          <a:r>
            <a:rPr lang="es-CL" sz="1100" baseline="0"/>
            <a:t> modelo</a:t>
          </a:r>
          <a:endParaRPr lang="es-CL" sz="1100"/>
        </a:p>
      </xdr:txBody>
    </xdr:sp>
    <xdr:clientData/>
  </xdr:twoCellAnchor>
  <xdr:twoCellAnchor>
    <xdr:from>
      <xdr:col>6</xdr:col>
      <xdr:colOff>433301</xdr:colOff>
      <xdr:row>9</xdr:row>
      <xdr:rowOff>148070</xdr:rowOff>
    </xdr:from>
    <xdr:to>
      <xdr:col>7</xdr:col>
      <xdr:colOff>376624</xdr:colOff>
      <xdr:row>11</xdr:row>
      <xdr:rowOff>126518</xdr:rowOff>
    </xdr:to>
    <xdr:sp macro="" textlink="">
      <xdr:nvSpPr>
        <xdr:cNvPr id="125" name="6 CuadroTexto">
          <a:extLst>
            <a:ext uri="{FF2B5EF4-FFF2-40B4-BE49-F238E27FC236}">
              <a16:creationId xmlns:a16="http://schemas.microsoft.com/office/drawing/2014/main" id="{00000000-0008-0000-0400-00007D000000}"/>
            </a:ext>
          </a:extLst>
        </xdr:cNvPr>
        <xdr:cNvSpPr txBox="1"/>
      </xdr:nvSpPr>
      <xdr:spPr>
        <a:xfrm>
          <a:off x="5005301" y="1910195"/>
          <a:ext cx="705323" cy="3594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b="1"/>
            <a:t>220 m</a:t>
          </a:r>
        </a:p>
      </xdr:txBody>
    </xdr:sp>
    <xdr:clientData/>
  </xdr:twoCellAnchor>
  <xdr:twoCellAnchor>
    <xdr:from>
      <xdr:col>2</xdr:col>
      <xdr:colOff>45893</xdr:colOff>
      <xdr:row>11</xdr:row>
      <xdr:rowOff>6234</xdr:rowOff>
    </xdr:from>
    <xdr:to>
      <xdr:col>13</xdr:col>
      <xdr:colOff>192067</xdr:colOff>
      <xdr:row>11</xdr:row>
      <xdr:rowOff>27017</xdr:rowOff>
    </xdr:to>
    <xdr:cxnSp macro="">
      <xdr:nvCxnSpPr>
        <xdr:cNvPr id="126" name="8 Conector recto de flecha">
          <a:extLst>
            <a:ext uri="{FF2B5EF4-FFF2-40B4-BE49-F238E27FC236}">
              <a16:creationId xmlns:a16="http://schemas.microsoft.com/office/drawing/2014/main" id="{00000000-0008-0000-0400-00007E000000}"/>
            </a:ext>
          </a:extLst>
        </xdr:cNvPr>
        <xdr:cNvCxnSpPr/>
      </xdr:nvCxnSpPr>
      <xdr:spPr>
        <a:xfrm>
          <a:off x="1569893" y="2149359"/>
          <a:ext cx="9823574" cy="20783"/>
        </a:xfrm>
        <a:prstGeom prst="straightConnector1">
          <a:avLst/>
        </a:prstGeom>
        <a:ln>
          <a:headEnd type="arrow"/>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690303</xdr:colOff>
      <xdr:row>11</xdr:row>
      <xdr:rowOff>161924</xdr:rowOff>
    </xdr:from>
    <xdr:to>
      <xdr:col>1</xdr:col>
      <xdr:colOff>711085</xdr:colOff>
      <xdr:row>39</xdr:row>
      <xdr:rowOff>71179</xdr:rowOff>
    </xdr:to>
    <xdr:cxnSp macro="">
      <xdr:nvCxnSpPr>
        <xdr:cNvPr id="127" name="9 Conector recto de flecha">
          <a:extLst>
            <a:ext uri="{FF2B5EF4-FFF2-40B4-BE49-F238E27FC236}">
              <a16:creationId xmlns:a16="http://schemas.microsoft.com/office/drawing/2014/main" id="{00000000-0008-0000-0400-00007F000000}"/>
            </a:ext>
          </a:extLst>
        </xdr:cNvPr>
        <xdr:cNvCxnSpPr/>
      </xdr:nvCxnSpPr>
      <xdr:spPr>
        <a:xfrm>
          <a:off x="1452303" y="2305049"/>
          <a:ext cx="20782" cy="5243255"/>
        </a:xfrm>
        <a:prstGeom prst="straightConnector1">
          <a:avLst/>
        </a:prstGeom>
        <a:ln>
          <a:headEnd type="arrow"/>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173875</xdr:colOff>
      <xdr:row>23</xdr:row>
      <xdr:rowOff>78797</xdr:rowOff>
    </xdr:from>
    <xdr:to>
      <xdr:col>2</xdr:col>
      <xdr:colOff>115250</xdr:colOff>
      <xdr:row>25</xdr:row>
      <xdr:rowOff>55528</xdr:rowOff>
    </xdr:to>
    <xdr:sp macro="" textlink="">
      <xdr:nvSpPr>
        <xdr:cNvPr id="128" name="12 CuadroTexto">
          <a:extLst>
            <a:ext uri="{FF2B5EF4-FFF2-40B4-BE49-F238E27FC236}">
              <a16:creationId xmlns:a16="http://schemas.microsoft.com/office/drawing/2014/main" id="{00000000-0008-0000-0400-000080000000}"/>
            </a:ext>
          </a:extLst>
        </xdr:cNvPr>
        <xdr:cNvSpPr txBox="1"/>
      </xdr:nvSpPr>
      <xdr:spPr>
        <a:xfrm>
          <a:off x="935875" y="4507922"/>
          <a:ext cx="703375" cy="35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b="1"/>
            <a:t>135 m</a:t>
          </a:r>
        </a:p>
      </xdr:txBody>
    </xdr:sp>
    <xdr:clientData/>
  </xdr:twoCellAnchor>
  <xdr:twoCellAnchor>
    <xdr:from>
      <xdr:col>12</xdr:col>
      <xdr:colOff>548469</xdr:colOff>
      <xdr:row>12</xdr:row>
      <xdr:rowOff>176893</xdr:rowOff>
    </xdr:from>
    <xdr:to>
      <xdr:col>12</xdr:col>
      <xdr:colOff>884465</xdr:colOff>
      <xdr:row>14</xdr:row>
      <xdr:rowOff>6111</xdr:rowOff>
    </xdr:to>
    <xdr:sp macro="" textlink="">
      <xdr:nvSpPr>
        <xdr:cNvPr id="129" name="10 Cara sonriente">
          <a:extLst>
            <a:ext uri="{FF2B5EF4-FFF2-40B4-BE49-F238E27FC236}">
              <a16:creationId xmlns:a16="http://schemas.microsoft.com/office/drawing/2014/main" id="{00000000-0008-0000-0400-000081000000}"/>
            </a:ext>
          </a:extLst>
        </xdr:cNvPr>
        <xdr:cNvSpPr/>
      </xdr:nvSpPr>
      <xdr:spPr>
        <a:xfrm>
          <a:off x="10416369" y="2510518"/>
          <a:ext cx="335996" cy="210218"/>
        </a:xfrm>
        <a:prstGeom prst="smileyFace">
          <a:avLst/>
        </a:prstGeom>
      </xdr:spPr>
      <xdr:style>
        <a:lnRef idx="1">
          <a:schemeClr val="dk1"/>
        </a:lnRef>
        <a:fillRef idx="3">
          <a:schemeClr val="dk1"/>
        </a:fillRef>
        <a:effectRef idx="2">
          <a:schemeClr val="dk1"/>
        </a:effectRef>
        <a:fontRef idx="minor">
          <a:schemeClr val="lt1"/>
        </a:fontRef>
      </xdr:style>
      <xdr:txBody>
        <a:bodyPr vertOverflow="clip" horzOverflow="clip" rtlCol="0" anchor="t"/>
        <a:lstStyle/>
        <a:p>
          <a:endParaRPr lang="es-ES"/>
        </a:p>
      </xdr:txBody>
    </xdr:sp>
    <xdr:clientData/>
  </xdr:twoCellAnchor>
  <xdr:twoCellAnchor>
    <xdr:from>
      <xdr:col>7</xdr:col>
      <xdr:colOff>672465</xdr:colOff>
      <xdr:row>13</xdr:row>
      <xdr:rowOff>90054</xdr:rowOff>
    </xdr:from>
    <xdr:to>
      <xdr:col>8</xdr:col>
      <xdr:colOff>172957</xdr:colOff>
      <xdr:row>14</xdr:row>
      <xdr:rowOff>182954</xdr:rowOff>
    </xdr:to>
    <xdr:sp macro="" textlink="">
      <xdr:nvSpPr>
        <xdr:cNvPr id="130" name="13 Cara sonriente">
          <a:extLst>
            <a:ext uri="{FF2B5EF4-FFF2-40B4-BE49-F238E27FC236}">
              <a16:creationId xmlns:a16="http://schemas.microsoft.com/office/drawing/2014/main" id="{00000000-0008-0000-0400-000082000000}"/>
            </a:ext>
          </a:extLst>
        </xdr:cNvPr>
        <xdr:cNvSpPr/>
      </xdr:nvSpPr>
      <xdr:spPr>
        <a:xfrm>
          <a:off x="6006465" y="2614179"/>
          <a:ext cx="262492" cy="283400"/>
        </a:xfrm>
        <a:prstGeom prst="smileyFace">
          <a:avLst/>
        </a:prstGeom>
      </xdr:spPr>
      <xdr:style>
        <a:lnRef idx="1">
          <a:schemeClr val="dk1"/>
        </a:lnRef>
        <a:fillRef idx="3">
          <a:schemeClr val="dk1"/>
        </a:fillRef>
        <a:effectRef idx="2">
          <a:schemeClr val="dk1"/>
        </a:effectRef>
        <a:fontRef idx="minor">
          <a:schemeClr val="lt1"/>
        </a:fontRef>
      </xdr:style>
      <xdr:txBody>
        <a:bodyPr vertOverflow="clip" horzOverflow="clip" rtlCol="0" anchor="t"/>
        <a:lstStyle/>
        <a:p>
          <a:endParaRPr lang="es-ES"/>
        </a:p>
      </xdr:txBody>
    </xdr:sp>
    <xdr:clientData/>
  </xdr:twoCellAnchor>
  <xdr:twoCellAnchor>
    <xdr:from>
      <xdr:col>9</xdr:col>
      <xdr:colOff>613411</xdr:colOff>
      <xdr:row>30</xdr:row>
      <xdr:rowOff>154304</xdr:rowOff>
    </xdr:from>
    <xdr:to>
      <xdr:col>10</xdr:col>
      <xdr:colOff>73634</xdr:colOff>
      <xdr:row>32</xdr:row>
      <xdr:rowOff>55439</xdr:rowOff>
    </xdr:to>
    <xdr:sp macro="" textlink="">
      <xdr:nvSpPr>
        <xdr:cNvPr id="131" name="16 Cara sonriente">
          <a:extLst>
            <a:ext uri="{FF2B5EF4-FFF2-40B4-BE49-F238E27FC236}">
              <a16:creationId xmlns:a16="http://schemas.microsoft.com/office/drawing/2014/main" id="{00000000-0008-0000-0400-000083000000}"/>
            </a:ext>
          </a:extLst>
        </xdr:cNvPr>
        <xdr:cNvSpPr/>
      </xdr:nvSpPr>
      <xdr:spPr>
        <a:xfrm>
          <a:off x="7471411" y="5916929"/>
          <a:ext cx="222223" cy="282135"/>
        </a:xfrm>
        <a:prstGeom prst="smileyFace">
          <a:avLst/>
        </a:prstGeom>
      </xdr:spPr>
      <xdr:style>
        <a:lnRef idx="1">
          <a:schemeClr val="dk1"/>
        </a:lnRef>
        <a:fillRef idx="3">
          <a:schemeClr val="dk1"/>
        </a:fillRef>
        <a:effectRef idx="2">
          <a:schemeClr val="dk1"/>
        </a:effectRef>
        <a:fontRef idx="minor">
          <a:schemeClr val="lt1"/>
        </a:fontRef>
      </xdr:style>
      <xdr:txBody>
        <a:bodyPr vertOverflow="clip" horzOverflow="clip" rtlCol="0" anchor="t"/>
        <a:lstStyle/>
        <a:p>
          <a:endParaRPr lang="es-ES"/>
        </a:p>
      </xdr:txBody>
    </xdr:sp>
    <xdr:clientData/>
  </xdr:twoCellAnchor>
  <xdr:twoCellAnchor>
    <xdr:from>
      <xdr:col>3</xdr:col>
      <xdr:colOff>365935</xdr:colOff>
      <xdr:row>14</xdr:row>
      <xdr:rowOff>89361</xdr:rowOff>
    </xdr:from>
    <xdr:to>
      <xdr:col>3</xdr:col>
      <xdr:colOff>626074</xdr:colOff>
      <xdr:row>15</xdr:row>
      <xdr:rowOff>189705</xdr:rowOff>
    </xdr:to>
    <xdr:sp macro="" textlink="">
      <xdr:nvSpPr>
        <xdr:cNvPr id="132" name="17 Cara sonriente">
          <a:extLst>
            <a:ext uri="{FF2B5EF4-FFF2-40B4-BE49-F238E27FC236}">
              <a16:creationId xmlns:a16="http://schemas.microsoft.com/office/drawing/2014/main" id="{00000000-0008-0000-0400-000084000000}"/>
            </a:ext>
          </a:extLst>
        </xdr:cNvPr>
        <xdr:cNvSpPr/>
      </xdr:nvSpPr>
      <xdr:spPr>
        <a:xfrm>
          <a:off x="2651935" y="2803986"/>
          <a:ext cx="260139" cy="290844"/>
        </a:xfrm>
        <a:prstGeom prst="smileyFace">
          <a:avLst/>
        </a:prstGeom>
      </xdr:spPr>
      <xdr:style>
        <a:lnRef idx="1">
          <a:schemeClr val="dk1"/>
        </a:lnRef>
        <a:fillRef idx="3">
          <a:schemeClr val="dk1"/>
        </a:fillRef>
        <a:effectRef idx="2">
          <a:schemeClr val="dk1"/>
        </a:effectRef>
        <a:fontRef idx="minor">
          <a:schemeClr val="lt1"/>
        </a:fontRef>
      </xdr:style>
      <xdr:txBody>
        <a:bodyPr vertOverflow="clip" horzOverflow="clip" rtlCol="0" anchor="t"/>
        <a:lstStyle/>
        <a:p>
          <a:endParaRPr lang="es-ES"/>
        </a:p>
      </xdr:txBody>
    </xdr:sp>
    <xdr:clientData/>
  </xdr:twoCellAnchor>
  <xdr:twoCellAnchor>
    <xdr:from>
      <xdr:col>4</xdr:col>
      <xdr:colOff>377884</xdr:colOff>
      <xdr:row>14</xdr:row>
      <xdr:rowOff>78796</xdr:rowOff>
    </xdr:from>
    <xdr:to>
      <xdr:col>4</xdr:col>
      <xdr:colOff>648641</xdr:colOff>
      <xdr:row>15</xdr:row>
      <xdr:rowOff>161924</xdr:rowOff>
    </xdr:to>
    <xdr:sp macro="" textlink="">
      <xdr:nvSpPr>
        <xdr:cNvPr id="133" name="18 Cara sonriente">
          <a:extLst>
            <a:ext uri="{FF2B5EF4-FFF2-40B4-BE49-F238E27FC236}">
              <a16:creationId xmlns:a16="http://schemas.microsoft.com/office/drawing/2014/main" id="{00000000-0008-0000-0400-000085000000}"/>
            </a:ext>
          </a:extLst>
        </xdr:cNvPr>
        <xdr:cNvSpPr/>
      </xdr:nvSpPr>
      <xdr:spPr>
        <a:xfrm>
          <a:off x="3425884" y="2793421"/>
          <a:ext cx="270757" cy="273628"/>
        </a:xfrm>
        <a:prstGeom prst="smileyFace">
          <a:avLst/>
        </a:prstGeom>
      </xdr:spPr>
      <xdr:style>
        <a:lnRef idx="1">
          <a:schemeClr val="dk1"/>
        </a:lnRef>
        <a:fillRef idx="3">
          <a:schemeClr val="dk1"/>
        </a:fillRef>
        <a:effectRef idx="2">
          <a:schemeClr val="dk1"/>
        </a:effectRef>
        <a:fontRef idx="minor">
          <a:schemeClr val="lt1"/>
        </a:fontRef>
      </xdr:style>
      <xdr:txBody>
        <a:bodyPr vertOverflow="clip" horzOverflow="clip" rtlCol="0" anchor="t"/>
        <a:lstStyle/>
        <a:p>
          <a:endParaRPr lang="es-ES"/>
        </a:p>
      </xdr:txBody>
    </xdr:sp>
    <xdr:clientData/>
  </xdr:twoCellAnchor>
  <xdr:twoCellAnchor>
    <xdr:from>
      <xdr:col>4</xdr:col>
      <xdr:colOff>365933</xdr:colOff>
      <xdr:row>19</xdr:row>
      <xdr:rowOff>6234</xdr:rowOff>
    </xdr:from>
    <xdr:to>
      <xdr:col>4</xdr:col>
      <xdr:colOff>626072</xdr:colOff>
      <xdr:row>20</xdr:row>
      <xdr:rowOff>89362</xdr:rowOff>
    </xdr:to>
    <xdr:sp macro="" textlink="">
      <xdr:nvSpPr>
        <xdr:cNvPr id="134" name="19 Cara sonriente">
          <a:extLst>
            <a:ext uri="{FF2B5EF4-FFF2-40B4-BE49-F238E27FC236}">
              <a16:creationId xmlns:a16="http://schemas.microsoft.com/office/drawing/2014/main" id="{00000000-0008-0000-0400-000086000000}"/>
            </a:ext>
          </a:extLst>
        </xdr:cNvPr>
        <xdr:cNvSpPr/>
      </xdr:nvSpPr>
      <xdr:spPr>
        <a:xfrm>
          <a:off x="3413933" y="3673359"/>
          <a:ext cx="260139" cy="273628"/>
        </a:xfrm>
        <a:prstGeom prst="smileyFace">
          <a:avLst/>
        </a:prstGeom>
      </xdr:spPr>
      <xdr:style>
        <a:lnRef idx="1">
          <a:schemeClr val="dk1"/>
        </a:lnRef>
        <a:fillRef idx="3">
          <a:schemeClr val="dk1"/>
        </a:fillRef>
        <a:effectRef idx="2">
          <a:schemeClr val="dk1"/>
        </a:effectRef>
        <a:fontRef idx="minor">
          <a:schemeClr val="lt1"/>
        </a:fontRef>
      </xdr:style>
      <xdr:txBody>
        <a:bodyPr vertOverflow="clip" horzOverflow="clip" rtlCol="0" anchor="t"/>
        <a:lstStyle/>
        <a:p>
          <a:endParaRPr lang="es-ES"/>
        </a:p>
      </xdr:txBody>
    </xdr:sp>
    <xdr:clientData/>
  </xdr:twoCellAnchor>
  <xdr:twoCellAnchor>
    <xdr:from>
      <xdr:col>3</xdr:col>
      <xdr:colOff>328700</xdr:colOff>
      <xdr:row>19</xdr:row>
      <xdr:rowOff>-1</xdr:rowOff>
    </xdr:from>
    <xdr:to>
      <xdr:col>3</xdr:col>
      <xdr:colOff>589787</xdr:colOff>
      <xdr:row>20</xdr:row>
      <xdr:rowOff>83127</xdr:rowOff>
    </xdr:to>
    <xdr:sp macro="" textlink="">
      <xdr:nvSpPr>
        <xdr:cNvPr id="135" name="20 Cara sonriente">
          <a:extLst>
            <a:ext uri="{FF2B5EF4-FFF2-40B4-BE49-F238E27FC236}">
              <a16:creationId xmlns:a16="http://schemas.microsoft.com/office/drawing/2014/main" id="{00000000-0008-0000-0400-000087000000}"/>
            </a:ext>
          </a:extLst>
        </xdr:cNvPr>
        <xdr:cNvSpPr/>
      </xdr:nvSpPr>
      <xdr:spPr>
        <a:xfrm>
          <a:off x="2614700" y="3667124"/>
          <a:ext cx="261087" cy="273628"/>
        </a:xfrm>
        <a:prstGeom prst="smileyFace">
          <a:avLst/>
        </a:prstGeom>
      </xdr:spPr>
      <xdr:style>
        <a:lnRef idx="1">
          <a:schemeClr val="dk1"/>
        </a:lnRef>
        <a:fillRef idx="3">
          <a:schemeClr val="dk1"/>
        </a:fillRef>
        <a:effectRef idx="2">
          <a:schemeClr val="dk1"/>
        </a:effectRef>
        <a:fontRef idx="minor">
          <a:schemeClr val="lt1"/>
        </a:fontRef>
      </xdr:style>
      <xdr:txBody>
        <a:bodyPr vertOverflow="clip" horzOverflow="clip" rtlCol="0" anchor="t"/>
        <a:lstStyle/>
        <a:p>
          <a:endParaRPr lang="es-ES"/>
        </a:p>
      </xdr:txBody>
    </xdr:sp>
    <xdr:clientData/>
  </xdr:twoCellAnchor>
  <xdr:twoCellAnchor>
    <xdr:from>
      <xdr:col>4</xdr:col>
      <xdr:colOff>282806</xdr:colOff>
      <xdr:row>16</xdr:row>
      <xdr:rowOff>72564</xdr:rowOff>
    </xdr:from>
    <xdr:to>
      <xdr:col>5</xdr:col>
      <xdr:colOff>81205</xdr:colOff>
      <xdr:row>18</xdr:row>
      <xdr:rowOff>120424</xdr:rowOff>
    </xdr:to>
    <xdr:sp macro="" textlink="">
      <xdr:nvSpPr>
        <xdr:cNvPr id="136" name="11 Rectángulo">
          <a:extLst>
            <a:ext uri="{FF2B5EF4-FFF2-40B4-BE49-F238E27FC236}">
              <a16:creationId xmlns:a16="http://schemas.microsoft.com/office/drawing/2014/main" id="{00000000-0008-0000-0400-000088000000}"/>
            </a:ext>
          </a:extLst>
        </xdr:cNvPr>
        <xdr:cNvSpPr/>
      </xdr:nvSpPr>
      <xdr:spPr>
        <a:xfrm>
          <a:off x="3330806" y="3168189"/>
          <a:ext cx="560399" cy="428860"/>
        </a:xfrm>
        <a:prstGeom prst="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s-ES"/>
        </a:p>
      </xdr:txBody>
    </xdr:sp>
    <xdr:clientData/>
  </xdr:twoCellAnchor>
  <xdr:twoCellAnchor>
    <xdr:from>
      <xdr:col>4</xdr:col>
      <xdr:colOff>282807</xdr:colOff>
      <xdr:row>21</xdr:row>
      <xdr:rowOff>106507</xdr:rowOff>
    </xdr:from>
    <xdr:to>
      <xdr:col>5</xdr:col>
      <xdr:colOff>81206</xdr:colOff>
      <xdr:row>23</xdr:row>
      <xdr:rowOff>161925</xdr:rowOff>
    </xdr:to>
    <xdr:sp macro="" textlink="">
      <xdr:nvSpPr>
        <xdr:cNvPr id="137" name="21 Rectángulo">
          <a:extLst>
            <a:ext uri="{FF2B5EF4-FFF2-40B4-BE49-F238E27FC236}">
              <a16:creationId xmlns:a16="http://schemas.microsoft.com/office/drawing/2014/main" id="{00000000-0008-0000-0400-000089000000}"/>
            </a:ext>
          </a:extLst>
        </xdr:cNvPr>
        <xdr:cNvSpPr/>
      </xdr:nvSpPr>
      <xdr:spPr>
        <a:xfrm>
          <a:off x="3330807" y="4154632"/>
          <a:ext cx="560399" cy="436418"/>
        </a:xfrm>
        <a:prstGeom prst="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s-ES"/>
        </a:p>
      </xdr:txBody>
    </xdr:sp>
    <xdr:clientData/>
  </xdr:twoCellAnchor>
  <xdr:twoCellAnchor>
    <xdr:from>
      <xdr:col>3</xdr:col>
      <xdr:colOff>178205</xdr:colOff>
      <xdr:row>16</xdr:row>
      <xdr:rowOff>72563</xdr:rowOff>
    </xdr:from>
    <xdr:to>
      <xdr:col>4</xdr:col>
      <xdr:colOff>9282</xdr:colOff>
      <xdr:row>18</xdr:row>
      <xdr:rowOff>120423</xdr:rowOff>
    </xdr:to>
    <xdr:sp macro="" textlink="">
      <xdr:nvSpPr>
        <xdr:cNvPr id="138" name="22 Rectángulo">
          <a:extLst>
            <a:ext uri="{FF2B5EF4-FFF2-40B4-BE49-F238E27FC236}">
              <a16:creationId xmlns:a16="http://schemas.microsoft.com/office/drawing/2014/main" id="{00000000-0008-0000-0400-00008A000000}"/>
            </a:ext>
          </a:extLst>
        </xdr:cNvPr>
        <xdr:cNvSpPr/>
      </xdr:nvSpPr>
      <xdr:spPr>
        <a:xfrm>
          <a:off x="2464205" y="3168188"/>
          <a:ext cx="593077" cy="428860"/>
        </a:xfrm>
        <a:prstGeom prst="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s-ES"/>
        </a:p>
      </xdr:txBody>
    </xdr:sp>
    <xdr:clientData/>
  </xdr:twoCellAnchor>
  <xdr:twoCellAnchor>
    <xdr:from>
      <xdr:col>3</xdr:col>
      <xdr:colOff>150495</xdr:colOff>
      <xdr:row>21</xdr:row>
      <xdr:rowOff>41563</xdr:rowOff>
    </xdr:from>
    <xdr:to>
      <xdr:col>3</xdr:col>
      <xdr:colOff>740301</xdr:colOff>
      <xdr:row>23</xdr:row>
      <xdr:rowOff>89424</xdr:rowOff>
    </xdr:to>
    <xdr:sp macro="" textlink="">
      <xdr:nvSpPr>
        <xdr:cNvPr id="139" name="23 Rectángulo">
          <a:extLst>
            <a:ext uri="{FF2B5EF4-FFF2-40B4-BE49-F238E27FC236}">
              <a16:creationId xmlns:a16="http://schemas.microsoft.com/office/drawing/2014/main" id="{00000000-0008-0000-0400-00008B000000}"/>
            </a:ext>
          </a:extLst>
        </xdr:cNvPr>
        <xdr:cNvSpPr/>
      </xdr:nvSpPr>
      <xdr:spPr>
        <a:xfrm>
          <a:off x="2436495" y="4089688"/>
          <a:ext cx="589806" cy="428861"/>
        </a:xfrm>
        <a:prstGeom prst="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s-ES"/>
        </a:p>
      </xdr:txBody>
    </xdr:sp>
    <xdr:clientData/>
  </xdr:twoCellAnchor>
  <xdr:twoCellAnchor>
    <xdr:from>
      <xdr:col>2</xdr:col>
      <xdr:colOff>192059</xdr:colOff>
      <xdr:row>12</xdr:row>
      <xdr:rowOff>161925</xdr:rowOff>
    </xdr:from>
    <xdr:to>
      <xdr:col>5</xdr:col>
      <xdr:colOff>520772</xdr:colOff>
      <xdr:row>25</xdr:row>
      <xdr:rowOff>78798</xdr:rowOff>
    </xdr:to>
    <xdr:sp macro="" textlink="">
      <xdr:nvSpPr>
        <xdr:cNvPr id="140" name="24 CuadroTexto">
          <a:extLst>
            <a:ext uri="{FF2B5EF4-FFF2-40B4-BE49-F238E27FC236}">
              <a16:creationId xmlns:a16="http://schemas.microsoft.com/office/drawing/2014/main" id="{00000000-0008-0000-0400-00008C000000}"/>
            </a:ext>
          </a:extLst>
        </xdr:cNvPr>
        <xdr:cNvSpPr txBox="1"/>
      </xdr:nvSpPr>
      <xdr:spPr>
        <a:xfrm>
          <a:off x="1716059" y="2495550"/>
          <a:ext cx="2614713" cy="239337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b="1"/>
            <a:t>TALLER</a:t>
          </a:r>
          <a:r>
            <a:rPr lang="es-CL" sz="1400" b="1" baseline="0"/>
            <a:t> XXXXX</a:t>
          </a:r>
          <a:endParaRPr lang="es-CL" sz="1400" b="1"/>
        </a:p>
      </xdr:txBody>
    </xdr:sp>
    <xdr:clientData/>
  </xdr:twoCellAnchor>
  <xdr:twoCellAnchor>
    <xdr:from>
      <xdr:col>2</xdr:col>
      <xdr:colOff>69273</xdr:colOff>
      <xdr:row>33</xdr:row>
      <xdr:rowOff>41564</xdr:rowOff>
    </xdr:from>
    <xdr:to>
      <xdr:col>6</xdr:col>
      <xdr:colOff>589991</xdr:colOff>
      <xdr:row>39</xdr:row>
      <xdr:rowOff>112758</xdr:rowOff>
    </xdr:to>
    <xdr:sp macro="" textlink="">
      <xdr:nvSpPr>
        <xdr:cNvPr id="141" name="25 CuadroTexto">
          <a:extLst>
            <a:ext uri="{FF2B5EF4-FFF2-40B4-BE49-F238E27FC236}">
              <a16:creationId xmlns:a16="http://schemas.microsoft.com/office/drawing/2014/main" id="{00000000-0008-0000-0400-00008D000000}"/>
            </a:ext>
          </a:extLst>
        </xdr:cNvPr>
        <xdr:cNvSpPr txBox="1"/>
      </xdr:nvSpPr>
      <xdr:spPr>
        <a:xfrm>
          <a:off x="1593273" y="6375689"/>
          <a:ext cx="3568718" cy="12141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L" sz="1400" b="1"/>
        </a:p>
        <a:p>
          <a:pPr algn="ctr"/>
          <a:endParaRPr lang="es-CL" sz="1400" b="1"/>
        </a:p>
        <a:p>
          <a:pPr algn="ctr"/>
          <a:r>
            <a:rPr lang="es-CL" sz="1400" b="1"/>
            <a:t>oficinas administrativas </a:t>
          </a:r>
        </a:p>
      </xdr:txBody>
    </xdr:sp>
    <xdr:clientData/>
  </xdr:twoCellAnchor>
  <xdr:twoCellAnchor>
    <xdr:from>
      <xdr:col>7</xdr:col>
      <xdr:colOff>4156</xdr:colOff>
      <xdr:row>16</xdr:row>
      <xdr:rowOff>112049</xdr:rowOff>
    </xdr:from>
    <xdr:to>
      <xdr:col>13</xdr:col>
      <xdr:colOff>135082</xdr:colOff>
      <xdr:row>39</xdr:row>
      <xdr:rowOff>122440</xdr:rowOff>
    </xdr:to>
    <xdr:sp macro="" textlink="">
      <xdr:nvSpPr>
        <xdr:cNvPr id="142" name="26 CuadroTexto">
          <a:extLst>
            <a:ext uri="{FF2B5EF4-FFF2-40B4-BE49-F238E27FC236}">
              <a16:creationId xmlns:a16="http://schemas.microsoft.com/office/drawing/2014/main" id="{00000000-0008-0000-0400-00008E000000}"/>
            </a:ext>
          </a:extLst>
        </xdr:cNvPr>
        <xdr:cNvSpPr txBox="1"/>
      </xdr:nvSpPr>
      <xdr:spPr>
        <a:xfrm>
          <a:off x="5338156" y="3207674"/>
          <a:ext cx="5998326" cy="4391891"/>
        </a:xfrm>
        <a:prstGeom prst="rect">
          <a:avLst/>
        </a:prstGeom>
        <a:solidFill>
          <a:schemeClr val="lt1"/>
        </a:solidFill>
        <a:ln w="158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CL" sz="1400" b="1"/>
        </a:p>
        <a:p>
          <a:pPr algn="ctr"/>
          <a:endParaRPr lang="es-CL" sz="1400" b="1"/>
        </a:p>
        <a:p>
          <a:pPr algn="ctr"/>
          <a:endParaRPr lang="es-CL" sz="1400" b="1"/>
        </a:p>
        <a:p>
          <a:pPr algn="ctr"/>
          <a:endParaRPr lang="es-CL" sz="1400" b="1"/>
        </a:p>
        <a:p>
          <a:pPr algn="ctr"/>
          <a:endParaRPr lang="es-CL" sz="1400" b="1"/>
        </a:p>
        <a:p>
          <a:pPr algn="ctr"/>
          <a:endParaRPr lang="es-CL" sz="1400" b="1"/>
        </a:p>
        <a:p>
          <a:pPr algn="ctr"/>
          <a:r>
            <a:rPr lang="es-CL" sz="1400" b="1"/>
            <a:t>PLANTA DE OBRA</a:t>
          </a:r>
        </a:p>
      </xdr:txBody>
    </xdr:sp>
    <xdr:clientData/>
  </xdr:twoCellAnchor>
  <xdr:twoCellAnchor>
    <xdr:from>
      <xdr:col>11</xdr:col>
      <xdr:colOff>287655</xdr:colOff>
      <xdr:row>16</xdr:row>
      <xdr:rowOff>127289</xdr:rowOff>
    </xdr:from>
    <xdr:to>
      <xdr:col>11</xdr:col>
      <xdr:colOff>287655</xdr:colOff>
      <xdr:row>21</xdr:row>
      <xdr:rowOff>186863</xdr:rowOff>
    </xdr:to>
    <xdr:cxnSp macro="">
      <xdr:nvCxnSpPr>
        <xdr:cNvPr id="143" name="28 Conector recto">
          <a:extLst>
            <a:ext uri="{FF2B5EF4-FFF2-40B4-BE49-F238E27FC236}">
              <a16:creationId xmlns:a16="http://schemas.microsoft.com/office/drawing/2014/main" id="{00000000-0008-0000-0400-00008F000000}"/>
            </a:ext>
          </a:extLst>
        </xdr:cNvPr>
        <xdr:cNvCxnSpPr/>
      </xdr:nvCxnSpPr>
      <xdr:spPr>
        <a:xfrm>
          <a:off x="8669655" y="3222914"/>
          <a:ext cx="0" cy="1012074"/>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287655</xdr:colOff>
      <xdr:row>24</xdr:row>
      <xdr:rowOff>86591</xdr:rowOff>
    </xdr:from>
    <xdr:to>
      <xdr:col>11</xdr:col>
      <xdr:colOff>287655</xdr:colOff>
      <xdr:row>29</xdr:row>
      <xdr:rowOff>155713</xdr:rowOff>
    </xdr:to>
    <xdr:cxnSp macro="">
      <xdr:nvCxnSpPr>
        <xdr:cNvPr id="144" name="29 Conector recto">
          <a:extLst>
            <a:ext uri="{FF2B5EF4-FFF2-40B4-BE49-F238E27FC236}">
              <a16:creationId xmlns:a16="http://schemas.microsoft.com/office/drawing/2014/main" id="{00000000-0008-0000-0400-000090000000}"/>
            </a:ext>
          </a:extLst>
        </xdr:cNvPr>
        <xdr:cNvCxnSpPr/>
      </xdr:nvCxnSpPr>
      <xdr:spPr>
        <a:xfrm>
          <a:off x="8669655" y="4706216"/>
          <a:ext cx="0" cy="1021622"/>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295275</xdr:colOff>
      <xdr:row>32</xdr:row>
      <xdr:rowOff>110663</xdr:rowOff>
    </xdr:from>
    <xdr:to>
      <xdr:col>11</xdr:col>
      <xdr:colOff>295275</xdr:colOff>
      <xdr:row>37</xdr:row>
      <xdr:rowOff>170238</xdr:rowOff>
    </xdr:to>
    <xdr:cxnSp macro="">
      <xdr:nvCxnSpPr>
        <xdr:cNvPr id="145" name="30 Conector recto">
          <a:extLst>
            <a:ext uri="{FF2B5EF4-FFF2-40B4-BE49-F238E27FC236}">
              <a16:creationId xmlns:a16="http://schemas.microsoft.com/office/drawing/2014/main" id="{00000000-0008-0000-0400-000091000000}"/>
            </a:ext>
          </a:extLst>
        </xdr:cNvPr>
        <xdr:cNvCxnSpPr/>
      </xdr:nvCxnSpPr>
      <xdr:spPr>
        <a:xfrm>
          <a:off x="8677275" y="6254288"/>
          <a:ext cx="0" cy="1012075"/>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45893</xdr:colOff>
      <xdr:row>27</xdr:row>
      <xdr:rowOff>81569</xdr:rowOff>
    </xdr:from>
    <xdr:to>
      <xdr:col>10</xdr:col>
      <xdr:colOff>65820</xdr:colOff>
      <xdr:row>31</xdr:row>
      <xdr:rowOff>45129</xdr:rowOff>
    </xdr:to>
    <xdr:sp macro="" textlink="">
      <xdr:nvSpPr>
        <xdr:cNvPr id="146" name="31 Rectángulo">
          <a:extLst>
            <a:ext uri="{FF2B5EF4-FFF2-40B4-BE49-F238E27FC236}">
              <a16:creationId xmlns:a16="http://schemas.microsoft.com/office/drawing/2014/main" id="{00000000-0008-0000-0400-000092000000}"/>
            </a:ext>
          </a:extLst>
        </xdr:cNvPr>
        <xdr:cNvSpPr/>
      </xdr:nvSpPr>
      <xdr:spPr>
        <a:xfrm>
          <a:off x="6903893" y="5272694"/>
          <a:ext cx="781927" cy="725560"/>
        </a:xfrm>
        <a:prstGeom prst="rect">
          <a:avLst/>
        </a:prstGeom>
      </xdr:spPr>
      <xdr:style>
        <a:lnRef idx="1">
          <a:schemeClr val="accent1"/>
        </a:lnRef>
        <a:fillRef idx="3">
          <a:schemeClr val="accent1"/>
        </a:fillRef>
        <a:effectRef idx="2">
          <a:schemeClr val="accent1"/>
        </a:effectRef>
        <a:fontRef idx="minor">
          <a:schemeClr val="lt1"/>
        </a:fontRef>
      </xdr:style>
      <xdr:txBody>
        <a:bodyPr vertOverflow="clip" rtlCol="0" anchor="ctr"/>
        <a:lstStyle/>
        <a:p>
          <a:endParaRPr lang="es-CL"/>
        </a:p>
      </xdr:txBody>
    </xdr:sp>
    <xdr:clientData/>
  </xdr:twoCellAnchor>
  <xdr:twoCellAnchor>
    <xdr:from>
      <xdr:col>9</xdr:col>
      <xdr:colOff>51832</xdr:colOff>
      <xdr:row>31</xdr:row>
      <xdr:rowOff>156881</xdr:rowOff>
    </xdr:from>
    <xdr:to>
      <xdr:col>10</xdr:col>
      <xdr:colOff>62223</xdr:colOff>
      <xdr:row>35</xdr:row>
      <xdr:rowOff>10390</xdr:rowOff>
    </xdr:to>
    <xdr:sp macro="" textlink="">
      <xdr:nvSpPr>
        <xdr:cNvPr id="147" name="32 Rectángulo">
          <a:extLst>
            <a:ext uri="{FF2B5EF4-FFF2-40B4-BE49-F238E27FC236}">
              <a16:creationId xmlns:a16="http://schemas.microsoft.com/office/drawing/2014/main" id="{00000000-0008-0000-0400-000093000000}"/>
            </a:ext>
          </a:extLst>
        </xdr:cNvPr>
        <xdr:cNvSpPr/>
      </xdr:nvSpPr>
      <xdr:spPr>
        <a:xfrm>
          <a:off x="6909832" y="6476999"/>
          <a:ext cx="772391" cy="615509"/>
        </a:xfrm>
        <a:prstGeom prst="rect">
          <a:avLst/>
        </a:prstGeom>
      </xdr:spPr>
      <xdr:style>
        <a:lnRef idx="1">
          <a:schemeClr val="accent1"/>
        </a:lnRef>
        <a:fillRef idx="3">
          <a:schemeClr val="accent1"/>
        </a:fillRef>
        <a:effectRef idx="2">
          <a:schemeClr val="accent1"/>
        </a:effectRef>
        <a:fontRef idx="minor">
          <a:schemeClr val="lt1"/>
        </a:fontRef>
      </xdr:style>
      <xdr:txBody>
        <a:bodyPr vertOverflow="clip" rtlCol="0" anchor="ctr"/>
        <a:lstStyle/>
        <a:p>
          <a:endParaRPr lang="es-CL"/>
        </a:p>
      </xdr:txBody>
    </xdr:sp>
    <xdr:clientData/>
  </xdr:twoCellAnchor>
  <xdr:twoCellAnchor>
    <xdr:from>
      <xdr:col>8</xdr:col>
      <xdr:colOff>414597</xdr:colOff>
      <xdr:row>16</xdr:row>
      <xdr:rowOff>127289</xdr:rowOff>
    </xdr:from>
    <xdr:to>
      <xdr:col>8</xdr:col>
      <xdr:colOff>414597</xdr:colOff>
      <xdr:row>21</xdr:row>
      <xdr:rowOff>186863</xdr:rowOff>
    </xdr:to>
    <xdr:cxnSp macro="">
      <xdr:nvCxnSpPr>
        <xdr:cNvPr id="148" name="33 Conector recto">
          <a:extLst>
            <a:ext uri="{FF2B5EF4-FFF2-40B4-BE49-F238E27FC236}">
              <a16:creationId xmlns:a16="http://schemas.microsoft.com/office/drawing/2014/main" id="{00000000-0008-0000-0400-000094000000}"/>
            </a:ext>
          </a:extLst>
        </xdr:cNvPr>
        <xdr:cNvCxnSpPr/>
      </xdr:nvCxnSpPr>
      <xdr:spPr>
        <a:xfrm>
          <a:off x="6510597" y="3222914"/>
          <a:ext cx="0" cy="1012074"/>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709872</xdr:colOff>
      <xdr:row>24</xdr:row>
      <xdr:rowOff>146685</xdr:rowOff>
    </xdr:from>
    <xdr:to>
      <xdr:col>10</xdr:col>
      <xdr:colOff>284948</xdr:colOff>
      <xdr:row>38</xdr:row>
      <xdr:rowOff>133019</xdr:rowOff>
    </xdr:to>
    <xdr:sp macro="" textlink="">
      <xdr:nvSpPr>
        <xdr:cNvPr id="149" name="34 Rectángulo">
          <a:extLst>
            <a:ext uri="{FF2B5EF4-FFF2-40B4-BE49-F238E27FC236}">
              <a16:creationId xmlns:a16="http://schemas.microsoft.com/office/drawing/2014/main" id="{00000000-0008-0000-0400-000095000000}"/>
            </a:ext>
          </a:extLst>
        </xdr:cNvPr>
        <xdr:cNvSpPr/>
      </xdr:nvSpPr>
      <xdr:spPr>
        <a:xfrm>
          <a:off x="6805872" y="4766310"/>
          <a:ext cx="1099076" cy="2653334"/>
        </a:xfrm>
        <a:prstGeom prst="rect">
          <a:avLst/>
        </a:prstGeom>
        <a:noFill/>
      </xdr:spPr>
      <xdr:style>
        <a:lnRef idx="1">
          <a:schemeClr val="accent1"/>
        </a:lnRef>
        <a:fillRef idx="3">
          <a:schemeClr val="accent1"/>
        </a:fillRef>
        <a:effectRef idx="2">
          <a:schemeClr val="accent1"/>
        </a:effectRef>
        <a:fontRef idx="minor">
          <a:schemeClr val="lt1"/>
        </a:fontRef>
      </xdr:style>
      <xdr:txBody>
        <a:bodyPr vertOverflow="clip" rtlCol="0" anchor="ctr"/>
        <a:lstStyle/>
        <a:p>
          <a:endParaRPr lang="es-CL"/>
        </a:p>
      </xdr:txBody>
    </xdr:sp>
    <xdr:clientData/>
  </xdr:twoCellAnchor>
  <xdr:twoCellAnchor>
    <xdr:from>
      <xdr:col>8</xdr:col>
      <xdr:colOff>119322</xdr:colOff>
      <xdr:row>23</xdr:row>
      <xdr:rowOff>45720</xdr:rowOff>
    </xdr:from>
    <xdr:to>
      <xdr:col>8</xdr:col>
      <xdr:colOff>119322</xdr:colOff>
      <xdr:row>28</xdr:row>
      <xdr:rowOff>114843</xdr:rowOff>
    </xdr:to>
    <xdr:cxnSp macro="">
      <xdr:nvCxnSpPr>
        <xdr:cNvPr id="150" name="35 Conector recto">
          <a:extLst>
            <a:ext uri="{FF2B5EF4-FFF2-40B4-BE49-F238E27FC236}">
              <a16:creationId xmlns:a16="http://schemas.microsoft.com/office/drawing/2014/main" id="{00000000-0008-0000-0400-000096000000}"/>
            </a:ext>
          </a:extLst>
        </xdr:cNvPr>
        <xdr:cNvCxnSpPr/>
      </xdr:nvCxnSpPr>
      <xdr:spPr>
        <a:xfrm>
          <a:off x="6215322" y="4474845"/>
          <a:ext cx="0" cy="1021623"/>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111702</xdr:colOff>
      <xdr:row>29</xdr:row>
      <xdr:rowOff>123305</xdr:rowOff>
    </xdr:from>
    <xdr:to>
      <xdr:col>8</xdr:col>
      <xdr:colOff>111702</xdr:colOff>
      <xdr:row>35</xdr:row>
      <xdr:rowOff>2771</xdr:rowOff>
    </xdr:to>
    <xdr:cxnSp macro="">
      <xdr:nvCxnSpPr>
        <xdr:cNvPr id="151" name="36 Conector recto">
          <a:extLst>
            <a:ext uri="{FF2B5EF4-FFF2-40B4-BE49-F238E27FC236}">
              <a16:creationId xmlns:a16="http://schemas.microsoft.com/office/drawing/2014/main" id="{00000000-0008-0000-0400-000097000000}"/>
            </a:ext>
          </a:extLst>
        </xdr:cNvPr>
        <xdr:cNvCxnSpPr/>
      </xdr:nvCxnSpPr>
      <xdr:spPr>
        <a:xfrm>
          <a:off x="6207702" y="5695430"/>
          <a:ext cx="0" cy="1022466"/>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113607</xdr:colOff>
      <xdr:row>36</xdr:row>
      <xdr:rowOff>74122</xdr:rowOff>
    </xdr:from>
    <xdr:to>
      <xdr:col>8</xdr:col>
      <xdr:colOff>113607</xdr:colOff>
      <xdr:row>39</xdr:row>
      <xdr:rowOff>122451</xdr:rowOff>
    </xdr:to>
    <xdr:cxnSp macro="">
      <xdr:nvCxnSpPr>
        <xdr:cNvPr id="152" name="37 Conector recto">
          <a:extLst>
            <a:ext uri="{FF2B5EF4-FFF2-40B4-BE49-F238E27FC236}">
              <a16:creationId xmlns:a16="http://schemas.microsoft.com/office/drawing/2014/main" id="{00000000-0008-0000-0400-000098000000}"/>
            </a:ext>
          </a:extLst>
        </xdr:cNvPr>
        <xdr:cNvCxnSpPr/>
      </xdr:nvCxnSpPr>
      <xdr:spPr>
        <a:xfrm flipH="1">
          <a:off x="6209607" y="6979747"/>
          <a:ext cx="0" cy="619829"/>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401955</xdr:colOff>
      <xdr:row>21</xdr:row>
      <xdr:rowOff>156383</xdr:rowOff>
    </xdr:from>
    <xdr:to>
      <xdr:col>12</xdr:col>
      <xdr:colOff>25670</xdr:colOff>
      <xdr:row>21</xdr:row>
      <xdr:rowOff>170238</xdr:rowOff>
    </xdr:to>
    <xdr:cxnSp macro="">
      <xdr:nvCxnSpPr>
        <xdr:cNvPr id="153" name="40 Conector recto">
          <a:extLst>
            <a:ext uri="{FF2B5EF4-FFF2-40B4-BE49-F238E27FC236}">
              <a16:creationId xmlns:a16="http://schemas.microsoft.com/office/drawing/2014/main" id="{00000000-0008-0000-0400-000099000000}"/>
            </a:ext>
          </a:extLst>
        </xdr:cNvPr>
        <xdr:cNvCxnSpPr/>
      </xdr:nvCxnSpPr>
      <xdr:spPr>
        <a:xfrm flipV="1">
          <a:off x="8021955" y="4204508"/>
          <a:ext cx="1871615" cy="13855"/>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101831</xdr:colOff>
      <xdr:row>21</xdr:row>
      <xdr:rowOff>164003</xdr:rowOff>
    </xdr:from>
    <xdr:to>
      <xdr:col>12</xdr:col>
      <xdr:colOff>433404</xdr:colOff>
      <xdr:row>21</xdr:row>
      <xdr:rowOff>164003</xdr:rowOff>
    </xdr:to>
    <xdr:cxnSp macro="">
      <xdr:nvCxnSpPr>
        <xdr:cNvPr id="154" name="41 Conector recto">
          <a:extLst>
            <a:ext uri="{FF2B5EF4-FFF2-40B4-BE49-F238E27FC236}">
              <a16:creationId xmlns:a16="http://schemas.microsoft.com/office/drawing/2014/main" id="{00000000-0008-0000-0400-00009A000000}"/>
            </a:ext>
          </a:extLst>
        </xdr:cNvPr>
        <xdr:cNvCxnSpPr/>
      </xdr:nvCxnSpPr>
      <xdr:spPr>
        <a:xfrm>
          <a:off x="9969731" y="4212128"/>
          <a:ext cx="331573" cy="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553316</xdr:colOff>
      <xdr:row>21</xdr:row>
      <xdr:rowOff>164003</xdr:rowOff>
    </xdr:from>
    <xdr:to>
      <xdr:col>13</xdr:col>
      <xdr:colOff>142610</xdr:colOff>
      <xdr:row>21</xdr:row>
      <xdr:rowOff>164003</xdr:rowOff>
    </xdr:to>
    <xdr:cxnSp macro="">
      <xdr:nvCxnSpPr>
        <xdr:cNvPr id="155" name="43 Conector recto">
          <a:extLst>
            <a:ext uri="{FF2B5EF4-FFF2-40B4-BE49-F238E27FC236}">
              <a16:creationId xmlns:a16="http://schemas.microsoft.com/office/drawing/2014/main" id="{00000000-0008-0000-0400-00009B000000}"/>
            </a:ext>
          </a:extLst>
        </xdr:cNvPr>
        <xdr:cNvCxnSpPr/>
      </xdr:nvCxnSpPr>
      <xdr:spPr>
        <a:xfrm>
          <a:off x="10421216" y="4212128"/>
          <a:ext cx="922794" cy="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252326</xdr:colOff>
      <xdr:row>16</xdr:row>
      <xdr:rowOff>119669</xdr:rowOff>
    </xdr:from>
    <xdr:to>
      <xdr:col>12</xdr:col>
      <xdr:colOff>252326</xdr:colOff>
      <xdr:row>21</xdr:row>
      <xdr:rowOff>169784</xdr:rowOff>
    </xdr:to>
    <xdr:cxnSp macro="">
      <xdr:nvCxnSpPr>
        <xdr:cNvPr id="156" name="44 Conector recto">
          <a:extLst>
            <a:ext uri="{FF2B5EF4-FFF2-40B4-BE49-F238E27FC236}">
              <a16:creationId xmlns:a16="http://schemas.microsoft.com/office/drawing/2014/main" id="{00000000-0008-0000-0400-00009C000000}"/>
            </a:ext>
          </a:extLst>
        </xdr:cNvPr>
        <xdr:cNvCxnSpPr/>
      </xdr:nvCxnSpPr>
      <xdr:spPr>
        <a:xfrm>
          <a:off x="10120226" y="3215294"/>
          <a:ext cx="0" cy="1002615"/>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733425</xdr:colOff>
      <xdr:row>16</xdr:row>
      <xdr:rowOff>45720</xdr:rowOff>
    </xdr:from>
    <xdr:to>
      <xdr:col>13</xdr:col>
      <xdr:colOff>140676</xdr:colOff>
      <xdr:row>16</xdr:row>
      <xdr:rowOff>48492</xdr:rowOff>
    </xdr:to>
    <xdr:cxnSp macro="">
      <xdr:nvCxnSpPr>
        <xdr:cNvPr id="157" name="45 Conector recto de flecha">
          <a:extLst>
            <a:ext uri="{FF2B5EF4-FFF2-40B4-BE49-F238E27FC236}">
              <a16:creationId xmlns:a16="http://schemas.microsoft.com/office/drawing/2014/main" id="{00000000-0008-0000-0400-00009D000000}"/>
            </a:ext>
          </a:extLst>
        </xdr:cNvPr>
        <xdr:cNvCxnSpPr/>
      </xdr:nvCxnSpPr>
      <xdr:spPr>
        <a:xfrm>
          <a:off x="5305425" y="3141345"/>
          <a:ext cx="6036651" cy="2772"/>
        </a:xfrm>
        <a:prstGeom prst="straightConnector1">
          <a:avLst/>
        </a:prstGeom>
        <a:ln>
          <a:headEnd type="arrow"/>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702945</xdr:colOff>
      <xdr:row>14</xdr:row>
      <xdr:rowOff>161925</xdr:rowOff>
    </xdr:from>
    <xdr:to>
      <xdr:col>10</xdr:col>
      <xdr:colOff>646268</xdr:colOff>
      <xdr:row>16</xdr:row>
      <xdr:rowOff>130914</xdr:rowOff>
    </xdr:to>
    <xdr:sp macro="" textlink="">
      <xdr:nvSpPr>
        <xdr:cNvPr id="158" name="48 CuadroTexto">
          <a:extLst>
            <a:ext uri="{FF2B5EF4-FFF2-40B4-BE49-F238E27FC236}">
              <a16:creationId xmlns:a16="http://schemas.microsoft.com/office/drawing/2014/main" id="{00000000-0008-0000-0400-00009E000000}"/>
            </a:ext>
          </a:extLst>
        </xdr:cNvPr>
        <xdr:cNvSpPr txBox="1"/>
      </xdr:nvSpPr>
      <xdr:spPr>
        <a:xfrm>
          <a:off x="7560945" y="2876550"/>
          <a:ext cx="705323" cy="3499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b="1"/>
            <a:t>105 m</a:t>
          </a:r>
        </a:p>
      </xdr:txBody>
    </xdr:sp>
    <xdr:clientData/>
  </xdr:twoCellAnchor>
  <xdr:twoCellAnchor>
    <xdr:from>
      <xdr:col>9</xdr:col>
      <xdr:colOff>175260</xdr:colOff>
      <xdr:row>21</xdr:row>
      <xdr:rowOff>184785</xdr:rowOff>
    </xdr:from>
    <xdr:to>
      <xdr:col>9</xdr:col>
      <xdr:colOff>506833</xdr:colOff>
      <xdr:row>21</xdr:row>
      <xdr:rowOff>184785</xdr:rowOff>
    </xdr:to>
    <xdr:cxnSp macro="">
      <xdr:nvCxnSpPr>
        <xdr:cNvPr id="159" name="50 Conector recto">
          <a:extLst>
            <a:ext uri="{FF2B5EF4-FFF2-40B4-BE49-F238E27FC236}">
              <a16:creationId xmlns:a16="http://schemas.microsoft.com/office/drawing/2014/main" id="{00000000-0008-0000-0400-00009F000000}"/>
            </a:ext>
          </a:extLst>
        </xdr:cNvPr>
        <xdr:cNvCxnSpPr/>
      </xdr:nvCxnSpPr>
      <xdr:spPr>
        <a:xfrm>
          <a:off x="7033260" y="4232910"/>
          <a:ext cx="331573" cy="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626745</xdr:colOff>
      <xdr:row>21</xdr:row>
      <xdr:rowOff>184785</xdr:rowOff>
    </xdr:from>
    <xdr:to>
      <xdr:col>10</xdr:col>
      <xdr:colOff>216902</xdr:colOff>
      <xdr:row>21</xdr:row>
      <xdr:rowOff>184785</xdr:rowOff>
    </xdr:to>
    <xdr:cxnSp macro="">
      <xdr:nvCxnSpPr>
        <xdr:cNvPr id="160" name="51 Conector recto">
          <a:extLst>
            <a:ext uri="{FF2B5EF4-FFF2-40B4-BE49-F238E27FC236}">
              <a16:creationId xmlns:a16="http://schemas.microsoft.com/office/drawing/2014/main" id="{00000000-0008-0000-0400-0000A0000000}"/>
            </a:ext>
          </a:extLst>
        </xdr:cNvPr>
        <xdr:cNvCxnSpPr/>
      </xdr:nvCxnSpPr>
      <xdr:spPr>
        <a:xfrm>
          <a:off x="7484745" y="4232910"/>
          <a:ext cx="352157" cy="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22860</xdr:colOff>
      <xdr:row>16</xdr:row>
      <xdr:rowOff>161925</xdr:rowOff>
    </xdr:from>
    <xdr:to>
      <xdr:col>10</xdr:col>
      <xdr:colOff>22860</xdr:colOff>
      <xdr:row>22</xdr:row>
      <xdr:rowOff>29089</xdr:rowOff>
    </xdr:to>
    <xdr:cxnSp macro="">
      <xdr:nvCxnSpPr>
        <xdr:cNvPr id="161" name="52 Conector recto">
          <a:extLst>
            <a:ext uri="{FF2B5EF4-FFF2-40B4-BE49-F238E27FC236}">
              <a16:creationId xmlns:a16="http://schemas.microsoft.com/office/drawing/2014/main" id="{00000000-0008-0000-0400-0000A1000000}"/>
            </a:ext>
          </a:extLst>
        </xdr:cNvPr>
        <xdr:cNvCxnSpPr/>
      </xdr:nvCxnSpPr>
      <xdr:spPr>
        <a:xfrm>
          <a:off x="7642860" y="3257550"/>
          <a:ext cx="0" cy="1010164"/>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300990</xdr:colOff>
      <xdr:row>27</xdr:row>
      <xdr:rowOff>40178</xdr:rowOff>
    </xdr:from>
    <xdr:to>
      <xdr:col>12</xdr:col>
      <xdr:colOff>698042</xdr:colOff>
      <xdr:row>27</xdr:row>
      <xdr:rowOff>71351</xdr:rowOff>
    </xdr:to>
    <xdr:cxnSp macro="">
      <xdr:nvCxnSpPr>
        <xdr:cNvPr id="162" name="53 Conector recto">
          <a:extLst>
            <a:ext uri="{FF2B5EF4-FFF2-40B4-BE49-F238E27FC236}">
              <a16:creationId xmlns:a16="http://schemas.microsoft.com/office/drawing/2014/main" id="{00000000-0008-0000-0400-0000A2000000}"/>
            </a:ext>
          </a:extLst>
        </xdr:cNvPr>
        <xdr:cNvCxnSpPr/>
      </xdr:nvCxnSpPr>
      <xdr:spPr>
        <a:xfrm flipV="1">
          <a:off x="8682990" y="5231303"/>
          <a:ext cx="1882952" cy="31173"/>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582930</xdr:colOff>
      <xdr:row>24</xdr:row>
      <xdr:rowOff>108585</xdr:rowOff>
    </xdr:from>
    <xdr:to>
      <xdr:col>12</xdr:col>
      <xdr:colOff>150383</xdr:colOff>
      <xdr:row>24</xdr:row>
      <xdr:rowOff>108585</xdr:rowOff>
    </xdr:to>
    <xdr:cxnSp macro="">
      <xdr:nvCxnSpPr>
        <xdr:cNvPr id="163" name="54 Conector recto">
          <a:extLst>
            <a:ext uri="{FF2B5EF4-FFF2-40B4-BE49-F238E27FC236}">
              <a16:creationId xmlns:a16="http://schemas.microsoft.com/office/drawing/2014/main" id="{00000000-0008-0000-0400-0000A3000000}"/>
            </a:ext>
          </a:extLst>
        </xdr:cNvPr>
        <xdr:cNvCxnSpPr/>
      </xdr:nvCxnSpPr>
      <xdr:spPr>
        <a:xfrm>
          <a:off x="8964930" y="4728210"/>
          <a:ext cx="1053353" cy="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280035</xdr:colOff>
      <xdr:row>24</xdr:row>
      <xdr:rowOff>108585</xdr:rowOff>
    </xdr:from>
    <xdr:to>
      <xdr:col>12</xdr:col>
      <xdr:colOff>614229</xdr:colOff>
      <xdr:row>24</xdr:row>
      <xdr:rowOff>108585</xdr:rowOff>
    </xdr:to>
    <xdr:cxnSp macro="">
      <xdr:nvCxnSpPr>
        <xdr:cNvPr id="164" name="55 Conector recto">
          <a:extLst>
            <a:ext uri="{FF2B5EF4-FFF2-40B4-BE49-F238E27FC236}">
              <a16:creationId xmlns:a16="http://schemas.microsoft.com/office/drawing/2014/main" id="{00000000-0008-0000-0400-0000A4000000}"/>
            </a:ext>
          </a:extLst>
        </xdr:cNvPr>
        <xdr:cNvCxnSpPr/>
      </xdr:nvCxnSpPr>
      <xdr:spPr>
        <a:xfrm>
          <a:off x="10147935" y="4728210"/>
          <a:ext cx="334194" cy="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95250</xdr:colOff>
      <xdr:row>16</xdr:row>
      <xdr:rowOff>122464</xdr:rowOff>
    </xdr:from>
    <xdr:to>
      <xdr:col>4</xdr:col>
      <xdr:colOff>176894</xdr:colOff>
      <xdr:row>18</xdr:row>
      <xdr:rowOff>136072</xdr:rowOff>
    </xdr:to>
    <xdr:sp macro="" textlink="">
      <xdr:nvSpPr>
        <xdr:cNvPr id="165" name="CuadroTexto 164">
          <a:extLst>
            <a:ext uri="{FF2B5EF4-FFF2-40B4-BE49-F238E27FC236}">
              <a16:creationId xmlns:a16="http://schemas.microsoft.com/office/drawing/2014/main" id="{00000000-0008-0000-0400-0000A5000000}"/>
            </a:ext>
          </a:extLst>
        </xdr:cNvPr>
        <xdr:cNvSpPr txBox="1"/>
      </xdr:nvSpPr>
      <xdr:spPr>
        <a:xfrm>
          <a:off x="2381250" y="3218089"/>
          <a:ext cx="843644" cy="394608"/>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s-ES" sz="1100"/>
            <a:t>Fuente Marca,</a:t>
          </a:r>
          <a:r>
            <a:rPr lang="es-ES" sz="1100" baseline="0"/>
            <a:t> modelo  </a:t>
          </a:r>
          <a:r>
            <a:rPr lang="es-ES" sz="1100" baseline="0">
              <a:solidFill>
                <a:schemeClr val="dk1"/>
              </a:solidFill>
              <a:effectLst/>
              <a:latin typeface="+mn-lt"/>
              <a:ea typeface="+mn-ea"/>
              <a:cs typeface="+mn-cs"/>
            </a:rPr>
            <a:t>(+1)</a:t>
          </a:r>
          <a:endParaRPr lang="es-ES" sz="1100"/>
        </a:p>
      </xdr:txBody>
    </xdr:sp>
    <xdr:clientData/>
  </xdr:twoCellAnchor>
  <xdr:twoCellAnchor>
    <xdr:from>
      <xdr:col>4</xdr:col>
      <xdr:colOff>315686</xdr:colOff>
      <xdr:row>16</xdr:row>
      <xdr:rowOff>125185</xdr:rowOff>
    </xdr:from>
    <xdr:to>
      <xdr:col>5</xdr:col>
      <xdr:colOff>397330</xdr:colOff>
      <xdr:row>18</xdr:row>
      <xdr:rowOff>138793</xdr:rowOff>
    </xdr:to>
    <xdr:sp macro="" textlink="">
      <xdr:nvSpPr>
        <xdr:cNvPr id="166" name="CuadroTexto 165">
          <a:extLst>
            <a:ext uri="{FF2B5EF4-FFF2-40B4-BE49-F238E27FC236}">
              <a16:creationId xmlns:a16="http://schemas.microsoft.com/office/drawing/2014/main" id="{00000000-0008-0000-0400-0000A6000000}"/>
            </a:ext>
          </a:extLst>
        </xdr:cNvPr>
        <xdr:cNvSpPr txBox="1"/>
      </xdr:nvSpPr>
      <xdr:spPr>
        <a:xfrm>
          <a:off x="3363686" y="3220810"/>
          <a:ext cx="843644" cy="394608"/>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s-ES" sz="1100"/>
            <a:t>Fuente Marca,</a:t>
          </a:r>
          <a:r>
            <a:rPr lang="es-ES" sz="1100" baseline="0"/>
            <a:t> modelo  </a:t>
          </a:r>
          <a:r>
            <a:rPr lang="es-ES" sz="1100" baseline="0">
              <a:solidFill>
                <a:schemeClr val="dk1"/>
              </a:solidFill>
              <a:effectLst/>
              <a:latin typeface="+mn-lt"/>
              <a:ea typeface="+mn-ea"/>
              <a:cs typeface="+mn-cs"/>
            </a:rPr>
            <a:t>(+1)</a:t>
          </a:r>
          <a:endParaRPr lang="es-ES" sz="1100"/>
        </a:p>
      </xdr:txBody>
    </xdr:sp>
    <xdr:clientData/>
  </xdr:twoCellAnchor>
  <xdr:twoCellAnchor>
    <xdr:from>
      <xdr:col>3</xdr:col>
      <xdr:colOff>46265</xdr:colOff>
      <xdr:row>21</xdr:row>
      <xdr:rowOff>100692</xdr:rowOff>
    </xdr:from>
    <xdr:to>
      <xdr:col>4</xdr:col>
      <xdr:colOff>127909</xdr:colOff>
      <xdr:row>23</xdr:row>
      <xdr:rowOff>114300</xdr:rowOff>
    </xdr:to>
    <xdr:sp macro="" textlink="">
      <xdr:nvSpPr>
        <xdr:cNvPr id="167" name="CuadroTexto 166">
          <a:extLst>
            <a:ext uri="{FF2B5EF4-FFF2-40B4-BE49-F238E27FC236}">
              <a16:creationId xmlns:a16="http://schemas.microsoft.com/office/drawing/2014/main" id="{00000000-0008-0000-0400-0000A7000000}"/>
            </a:ext>
          </a:extLst>
        </xdr:cNvPr>
        <xdr:cNvSpPr txBox="1"/>
      </xdr:nvSpPr>
      <xdr:spPr>
        <a:xfrm>
          <a:off x="2332265" y="4148817"/>
          <a:ext cx="843644" cy="394608"/>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s-ES" sz="1100"/>
            <a:t>Fuente Marca,</a:t>
          </a:r>
          <a:r>
            <a:rPr lang="es-ES" sz="1100" baseline="0"/>
            <a:t> modelo  </a:t>
          </a:r>
          <a:r>
            <a:rPr lang="es-ES" sz="1100" baseline="0">
              <a:solidFill>
                <a:schemeClr val="dk1"/>
              </a:solidFill>
              <a:effectLst/>
              <a:latin typeface="+mn-lt"/>
              <a:ea typeface="+mn-ea"/>
              <a:cs typeface="+mn-cs"/>
            </a:rPr>
            <a:t>(+1)</a:t>
          </a:r>
          <a:endParaRPr lang="es-ES" sz="1100"/>
        </a:p>
      </xdr:txBody>
    </xdr:sp>
    <xdr:clientData/>
  </xdr:twoCellAnchor>
  <xdr:twoCellAnchor>
    <xdr:from>
      <xdr:col>4</xdr:col>
      <xdr:colOff>277586</xdr:colOff>
      <xdr:row>21</xdr:row>
      <xdr:rowOff>114299</xdr:rowOff>
    </xdr:from>
    <xdr:to>
      <xdr:col>5</xdr:col>
      <xdr:colOff>359230</xdr:colOff>
      <xdr:row>23</xdr:row>
      <xdr:rowOff>127907</xdr:rowOff>
    </xdr:to>
    <xdr:sp macro="" textlink="">
      <xdr:nvSpPr>
        <xdr:cNvPr id="168" name="CuadroTexto 167">
          <a:extLst>
            <a:ext uri="{FF2B5EF4-FFF2-40B4-BE49-F238E27FC236}">
              <a16:creationId xmlns:a16="http://schemas.microsoft.com/office/drawing/2014/main" id="{00000000-0008-0000-0400-0000A8000000}"/>
            </a:ext>
          </a:extLst>
        </xdr:cNvPr>
        <xdr:cNvSpPr txBox="1"/>
      </xdr:nvSpPr>
      <xdr:spPr>
        <a:xfrm>
          <a:off x="3325586" y="4162424"/>
          <a:ext cx="843644" cy="394608"/>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s-ES" sz="1100"/>
            <a:t>Fuente Marca,</a:t>
          </a:r>
          <a:r>
            <a:rPr lang="es-ES" sz="1100" baseline="0"/>
            <a:t> modelo (+1)</a:t>
          </a:r>
          <a:endParaRPr lang="es-ES" sz="1100"/>
        </a:p>
      </xdr:txBody>
    </xdr:sp>
    <xdr:clientData/>
  </xdr:twoCellAnchor>
  <xdr:twoCellAnchor>
    <xdr:from>
      <xdr:col>7</xdr:col>
      <xdr:colOff>126918</xdr:colOff>
      <xdr:row>19</xdr:row>
      <xdr:rowOff>29936</xdr:rowOff>
    </xdr:from>
    <xdr:to>
      <xdr:col>8</xdr:col>
      <xdr:colOff>208562</xdr:colOff>
      <xdr:row>21</xdr:row>
      <xdr:rowOff>43544</xdr:rowOff>
    </xdr:to>
    <xdr:sp macro="" textlink="">
      <xdr:nvSpPr>
        <xdr:cNvPr id="169" name="CuadroTexto 168">
          <a:extLst>
            <a:ext uri="{FF2B5EF4-FFF2-40B4-BE49-F238E27FC236}">
              <a16:creationId xmlns:a16="http://schemas.microsoft.com/office/drawing/2014/main" id="{00000000-0008-0000-0400-0000A9000000}"/>
            </a:ext>
          </a:extLst>
        </xdr:cNvPr>
        <xdr:cNvSpPr txBox="1"/>
      </xdr:nvSpPr>
      <xdr:spPr>
        <a:xfrm>
          <a:off x="5460918" y="3697061"/>
          <a:ext cx="843644" cy="394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s-ES" sz="1100"/>
            <a:t>Fuente Marca,</a:t>
          </a:r>
          <a:r>
            <a:rPr lang="es-ES" sz="1100" baseline="0"/>
            <a:t> modelo  -2</a:t>
          </a:r>
          <a:endParaRPr lang="es-ES" sz="1100"/>
        </a:p>
      </xdr:txBody>
    </xdr:sp>
    <xdr:clientData/>
  </xdr:twoCellAnchor>
  <xdr:twoCellAnchor>
    <xdr:from>
      <xdr:col>8</xdr:col>
      <xdr:colOff>537854</xdr:colOff>
      <xdr:row>19</xdr:row>
      <xdr:rowOff>46265</xdr:rowOff>
    </xdr:from>
    <xdr:to>
      <xdr:col>9</xdr:col>
      <xdr:colOff>619498</xdr:colOff>
      <xdr:row>21</xdr:row>
      <xdr:rowOff>59873</xdr:rowOff>
    </xdr:to>
    <xdr:sp macro="" textlink="">
      <xdr:nvSpPr>
        <xdr:cNvPr id="170" name="CuadroTexto 169">
          <a:extLst>
            <a:ext uri="{FF2B5EF4-FFF2-40B4-BE49-F238E27FC236}">
              <a16:creationId xmlns:a16="http://schemas.microsoft.com/office/drawing/2014/main" id="{00000000-0008-0000-0400-0000AA000000}"/>
            </a:ext>
          </a:extLst>
        </xdr:cNvPr>
        <xdr:cNvSpPr txBox="1"/>
      </xdr:nvSpPr>
      <xdr:spPr>
        <a:xfrm>
          <a:off x="6633854" y="3713390"/>
          <a:ext cx="843644" cy="394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s-ES" sz="1100"/>
            <a:t>Fuente Marca,</a:t>
          </a:r>
          <a:r>
            <a:rPr lang="es-ES" sz="1100" baseline="0"/>
            <a:t> modelo -2</a:t>
          </a:r>
          <a:endParaRPr lang="es-ES" sz="1100"/>
        </a:p>
      </xdr:txBody>
    </xdr:sp>
    <xdr:clientData/>
  </xdr:twoCellAnchor>
  <xdr:twoCellAnchor>
    <xdr:from>
      <xdr:col>7</xdr:col>
      <xdr:colOff>462643</xdr:colOff>
      <xdr:row>17</xdr:row>
      <xdr:rowOff>81643</xdr:rowOff>
    </xdr:from>
    <xdr:to>
      <xdr:col>8</xdr:col>
      <xdr:colOff>40821</xdr:colOff>
      <xdr:row>19</xdr:row>
      <xdr:rowOff>27214</xdr:rowOff>
    </xdr:to>
    <xdr:sp macro="" textlink="">
      <xdr:nvSpPr>
        <xdr:cNvPr id="171" name="Rectángulo 170">
          <a:extLst>
            <a:ext uri="{FF2B5EF4-FFF2-40B4-BE49-F238E27FC236}">
              <a16:creationId xmlns:a16="http://schemas.microsoft.com/office/drawing/2014/main" id="{00000000-0008-0000-0400-0000AB000000}"/>
            </a:ext>
          </a:extLst>
        </xdr:cNvPr>
        <xdr:cNvSpPr/>
      </xdr:nvSpPr>
      <xdr:spPr>
        <a:xfrm>
          <a:off x="5796643" y="3367768"/>
          <a:ext cx="340178" cy="326571"/>
        </a:xfrm>
        <a:prstGeom prst="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9</xdr:col>
      <xdr:colOff>29936</xdr:colOff>
      <xdr:row>17</xdr:row>
      <xdr:rowOff>2721</xdr:rowOff>
    </xdr:from>
    <xdr:to>
      <xdr:col>9</xdr:col>
      <xdr:colOff>370114</xdr:colOff>
      <xdr:row>18</xdr:row>
      <xdr:rowOff>138792</xdr:rowOff>
    </xdr:to>
    <xdr:sp macro="" textlink="">
      <xdr:nvSpPr>
        <xdr:cNvPr id="172" name="Rectángulo 171">
          <a:extLst>
            <a:ext uri="{FF2B5EF4-FFF2-40B4-BE49-F238E27FC236}">
              <a16:creationId xmlns:a16="http://schemas.microsoft.com/office/drawing/2014/main" id="{00000000-0008-0000-0400-0000AC000000}"/>
            </a:ext>
          </a:extLst>
        </xdr:cNvPr>
        <xdr:cNvSpPr/>
      </xdr:nvSpPr>
      <xdr:spPr>
        <a:xfrm>
          <a:off x="6887936" y="3288846"/>
          <a:ext cx="340178" cy="326571"/>
        </a:xfrm>
        <a:prstGeom prst="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t"/>
        <a:lstStyle/>
        <a:p>
          <a:pPr algn="l"/>
          <a:endParaRPr lang="es-ES" sz="1100"/>
        </a:p>
      </xdr:txBody>
    </xdr:sp>
    <xdr:clientData/>
  </xdr:twoCellAnchor>
  <xdr:twoCellAnchor>
    <xdr:from>
      <xdr:col>10</xdr:col>
      <xdr:colOff>549728</xdr:colOff>
      <xdr:row>18</xdr:row>
      <xdr:rowOff>168728</xdr:rowOff>
    </xdr:from>
    <xdr:to>
      <xdr:col>11</xdr:col>
      <xdr:colOff>127906</xdr:colOff>
      <xdr:row>20</xdr:row>
      <xdr:rowOff>114299</xdr:rowOff>
    </xdr:to>
    <xdr:sp macro="" textlink="">
      <xdr:nvSpPr>
        <xdr:cNvPr id="173" name="Rectángulo 172">
          <a:extLst>
            <a:ext uri="{FF2B5EF4-FFF2-40B4-BE49-F238E27FC236}">
              <a16:creationId xmlns:a16="http://schemas.microsoft.com/office/drawing/2014/main" id="{00000000-0008-0000-0400-0000AD000000}"/>
            </a:ext>
          </a:extLst>
        </xdr:cNvPr>
        <xdr:cNvSpPr/>
      </xdr:nvSpPr>
      <xdr:spPr>
        <a:xfrm>
          <a:off x="8169728" y="3645353"/>
          <a:ext cx="340178" cy="326571"/>
        </a:xfrm>
        <a:prstGeom prst="rect">
          <a:avLst/>
        </a:prstGeom>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endParaRPr lang="es-ES" sz="1100"/>
        </a:p>
      </xdr:txBody>
    </xdr:sp>
    <xdr:clientData/>
  </xdr:twoCellAnchor>
  <xdr:twoCellAnchor>
    <xdr:from>
      <xdr:col>11</xdr:col>
      <xdr:colOff>593271</xdr:colOff>
      <xdr:row>18</xdr:row>
      <xdr:rowOff>44183</xdr:rowOff>
    </xdr:from>
    <xdr:to>
      <xdr:col>12</xdr:col>
      <xdr:colOff>171449</xdr:colOff>
      <xdr:row>19</xdr:row>
      <xdr:rowOff>180254</xdr:rowOff>
    </xdr:to>
    <xdr:sp macro="" textlink="">
      <xdr:nvSpPr>
        <xdr:cNvPr id="174" name="Rectángulo 173">
          <a:extLst>
            <a:ext uri="{FF2B5EF4-FFF2-40B4-BE49-F238E27FC236}">
              <a16:creationId xmlns:a16="http://schemas.microsoft.com/office/drawing/2014/main" id="{00000000-0008-0000-0400-0000AE000000}"/>
            </a:ext>
          </a:extLst>
        </xdr:cNvPr>
        <xdr:cNvSpPr/>
      </xdr:nvSpPr>
      <xdr:spPr>
        <a:xfrm>
          <a:off x="8975271" y="3887801"/>
          <a:ext cx="340178" cy="326571"/>
        </a:xfrm>
        <a:prstGeom prst="rect">
          <a:avLst/>
        </a:prstGeom>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endParaRPr lang="es-ES" sz="1100"/>
        </a:p>
      </xdr:txBody>
    </xdr:sp>
    <xdr:clientData/>
  </xdr:twoCellAnchor>
  <xdr:twoCellAnchor>
    <xdr:from>
      <xdr:col>10</xdr:col>
      <xdr:colOff>268432</xdr:colOff>
      <xdr:row>17</xdr:row>
      <xdr:rowOff>28976</xdr:rowOff>
    </xdr:from>
    <xdr:to>
      <xdr:col>11</xdr:col>
      <xdr:colOff>350076</xdr:colOff>
      <xdr:row>19</xdr:row>
      <xdr:rowOff>42584</xdr:rowOff>
    </xdr:to>
    <xdr:sp macro="" textlink="">
      <xdr:nvSpPr>
        <xdr:cNvPr id="175" name="CuadroTexto 174">
          <a:extLst>
            <a:ext uri="{FF2B5EF4-FFF2-40B4-BE49-F238E27FC236}">
              <a16:creationId xmlns:a16="http://schemas.microsoft.com/office/drawing/2014/main" id="{00000000-0008-0000-0400-0000AF000000}"/>
            </a:ext>
          </a:extLst>
        </xdr:cNvPr>
        <xdr:cNvSpPr txBox="1"/>
      </xdr:nvSpPr>
      <xdr:spPr>
        <a:xfrm>
          <a:off x="7888432" y="3682094"/>
          <a:ext cx="843644" cy="394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s-ES" sz="1100"/>
            <a:t>Fuente Marca,</a:t>
          </a:r>
          <a:r>
            <a:rPr lang="es-ES" sz="1100" baseline="0"/>
            <a:t> modelo -1</a:t>
          </a:r>
          <a:endParaRPr lang="es-ES" sz="1100"/>
        </a:p>
      </xdr:txBody>
    </xdr:sp>
    <xdr:clientData/>
  </xdr:twoCellAnchor>
  <xdr:twoCellAnchor>
    <xdr:from>
      <xdr:col>11</xdr:col>
      <xdr:colOff>416030</xdr:colOff>
      <xdr:row>16</xdr:row>
      <xdr:rowOff>90928</xdr:rowOff>
    </xdr:from>
    <xdr:to>
      <xdr:col>12</xdr:col>
      <xdr:colOff>497674</xdr:colOff>
      <xdr:row>18</xdr:row>
      <xdr:rowOff>104536</xdr:rowOff>
    </xdr:to>
    <xdr:sp macro="" textlink="">
      <xdr:nvSpPr>
        <xdr:cNvPr id="176" name="CuadroTexto 175">
          <a:extLst>
            <a:ext uri="{FF2B5EF4-FFF2-40B4-BE49-F238E27FC236}">
              <a16:creationId xmlns:a16="http://schemas.microsoft.com/office/drawing/2014/main" id="{00000000-0008-0000-0400-0000B0000000}"/>
            </a:ext>
          </a:extLst>
        </xdr:cNvPr>
        <xdr:cNvSpPr txBox="1"/>
      </xdr:nvSpPr>
      <xdr:spPr>
        <a:xfrm>
          <a:off x="8798030" y="3553546"/>
          <a:ext cx="843644" cy="394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s-ES" sz="1100"/>
            <a:t>Fuente Marca,</a:t>
          </a:r>
          <a:r>
            <a:rPr lang="es-ES" sz="1100" baseline="0"/>
            <a:t> modelo  -1</a:t>
          </a:r>
          <a:endParaRPr lang="es-ES" sz="1100"/>
        </a:p>
      </xdr:txBody>
    </xdr:sp>
    <xdr:clientData/>
  </xdr:twoCellAnchor>
  <xdr:twoCellAnchor>
    <xdr:from>
      <xdr:col>7</xdr:col>
      <xdr:colOff>157842</xdr:colOff>
      <xdr:row>25</xdr:row>
      <xdr:rowOff>103412</xdr:rowOff>
    </xdr:from>
    <xdr:to>
      <xdr:col>7</xdr:col>
      <xdr:colOff>571500</xdr:colOff>
      <xdr:row>27</xdr:row>
      <xdr:rowOff>13606</xdr:rowOff>
    </xdr:to>
    <xdr:sp macro="" textlink="">
      <xdr:nvSpPr>
        <xdr:cNvPr id="177" name="Rectángulo 176">
          <a:extLst>
            <a:ext uri="{FF2B5EF4-FFF2-40B4-BE49-F238E27FC236}">
              <a16:creationId xmlns:a16="http://schemas.microsoft.com/office/drawing/2014/main" id="{00000000-0008-0000-0400-0000B1000000}"/>
            </a:ext>
          </a:extLst>
        </xdr:cNvPr>
        <xdr:cNvSpPr/>
      </xdr:nvSpPr>
      <xdr:spPr>
        <a:xfrm flipV="1">
          <a:off x="5491842" y="4913537"/>
          <a:ext cx="413658" cy="291194"/>
        </a:xfrm>
        <a:prstGeom prst="rect">
          <a:avLst/>
        </a:prstGeom>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endParaRPr lang="es-ES" sz="1100"/>
        </a:p>
      </xdr:txBody>
    </xdr:sp>
    <xdr:clientData/>
  </xdr:twoCellAnchor>
  <xdr:twoCellAnchor>
    <xdr:from>
      <xdr:col>7</xdr:col>
      <xdr:colOff>351063</xdr:colOff>
      <xdr:row>31</xdr:row>
      <xdr:rowOff>106134</xdr:rowOff>
    </xdr:from>
    <xdr:to>
      <xdr:col>8</xdr:col>
      <xdr:colOff>2721</xdr:colOff>
      <xdr:row>33</xdr:row>
      <xdr:rowOff>16328</xdr:rowOff>
    </xdr:to>
    <xdr:sp macro="" textlink="">
      <xdr:nvSpPr>
        <xdr:cNvPr id="178" name="Rectángulo 177">
          <a:extLst>
            <a:ext uri="{FF2B5EF4-FFF2-40B4-BE49-F238E27FC236}">
              <a16:creationId xmlns:a16="http://schemas.microsoft.com/office/drawing/2014/main" id="{00000000-0008-0000-0400-0000B2000000}"/>
            </a:ext>
          </a:extLst>
        </xdr:cNvPr>
        <xdr:cNvSpPr/>
      </xdr:nvSpPr>
      <xdr:spPr>
        <a:xfrm flipV="1">
          <a:off x="5685063" y="6059259"/>
          <a:ext cx="413658" cy="291194"/>
        </a:xfrm>
        <a:prstGeom prst="rect">
          <a:avLst/>
        </a:prstGeom>
        <a:solidFill>
          <a:schemeClr val="accent3"/>
        </a:solidFill>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endParaRPr lang="es-ES" sz="1100"/>
        </a:p>
      </xdr:txBody>
    </xdr:sp>
    <xdr:clientData/>
  </xdr:twoCellAnchor>
  <xdr:twoCellAnchor>
    <xdr:from>
      <xdr:col>7</xdr:col>
      <xdr:colOff>299356</xdr:colOff>
      <xdr:row>37</xdr:row>
      <xdr:rowOff>108856</xdr:rowOff>
    </xdr:from>
    <xdr:to>
      <xdr:col>7</xdr:col>
      <xdr:colOff>713014</xdr:colOff>
      <xdr:row>39</xdr:row>
      <xdr:rowOff>19050</xdr:rowOff>
    </xdr:to>
    <xdr:sp macro="" textlink="">
      <xdr:nvSpPr>
        <xdr:cNvPr id="179" name="Rectángulo 178">
          <a:extLst>
            <a:ext uri="{FF2B5EF4-FFF2-40B4-BE49-F238E27FC236}">
              <a16:creationId xmlns:a16="http://schemas.microsoft.com/office/drawing/2014/main" id="{00000000-0008-0000-0400-0000B3000000}"/>
            </a:ext>
          </a:extLst>
        </xdr:cNvPr>
        <xdr:cNvSpPr/>
      </xdr:nvSpPr>
      <xdr:spPr>
        <a:xfrm flipV="1">
          <a:off x="5633356" y="7204981"/>
          <a:ext cx="413658" cy="291194"/>
        </a:xfrm>
        <a:prstGeom prst="rect">
          <a:avLst/>
        </a:prstGeom>
        <a:solidFill>
          <a:schemeClr val="accent5">
            <a:lumMod val="20000"/>
            <a:lumOff val="80000"/>
          </a:schemeClr>
        </a:solidFill>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endParaRPr lang="es-ES" sz="1100"/>
        </a:p>
      </xdr:txBody>
    </xdr:sp>
    <xdr:clientData/>
  </xdr:twoCellAnchor>
  <xdr:twoCellAnchor>
    <xdr:from>
      <xdr:col>7</xdr:col>
      <xdr:colOff>77932</xdr:colOff>
      <xdr:row>23</xdr:row>
      <xdr:rowOff>117023</xdr:rowOff>
    </xdr:from>
    <xdr:to>
      <xdr:col>8</xdr:col>
      <xdr:colOff>159576</xdr:colOff>
      <xdr:row>25</xdr:row>
      <xdr:rowOff>130631</xdr:rowOff>
    </xdr:to>
    <xdr:sp macro="" textlink="">
      <xdr:nvSpPr>
        <xdr:cNvPr id="180" name="CuadroTexto 179">
          <a:extLst>
            <a:ext uri="{FF2B5EF4-FFF2-40B4-BE49-F238E27FC236}">
              <a16:creationId xmlns:a16="http://schemas.microsoft.com/office/drawing/2014/main" id="{00000000-0008-0000-0400-0000B4000000}"/>
            </a:ext>
          </a:extLst>
        </xdr:cNvPr>
        <xdr:cNvSpPr txBox="1"/>
      </xdr:nvSpPr>
      <xdr:spPr>
        <a:xfrm>
          <a:off x="5411932" y="4546148"/>
          <a:ext cx="843644" cy="394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s-ES" sz="1100"/>
            <a:t>Fuente Marca,</a:t>
          </a:r>
          <a:r>
            <a:rPr lang="es-ES" sz="1100" baseline="0"/>
            <a:t> modelo +3</a:t>
          </a:r>
          <a:endParaRPr lang="es-ES" sz="1100"/>
        </a:p>
      </xdr:txBody>
    </xdr:sp>
    <xdr:clientData/>
  </xdr:twoCellAnchor>
  <xdr:twoCellAnchor>
    <xdr:from>
      <xdr:col>7</xdr:col>
      <xdr:colOff>80654</xdr:colOff>
      <xdr:row>29</xdr:row>
      <xdr:rowOff>119744</xdr:rowOff>
    </xdr:from>
    <xdr:to>
      <xdr:col>8</xdr:col>
      <xdr:colOff>162298</xdr:colOff>
      <xdr:row>31</xdr:row>
      <xdr:rowOff>133352</xdr:rowOff>
    </xdr:to>
    <xdr:sp macro="" textlink="">
      <xdr:nvSpPr>
        <xdr:cNvPr id="181" name="CuadroTexto 180">
          <a:extLst>
            <a:ext uri="{FF2B5EF4-FFF2-40B4-BE49-F238E27FC236}">
              <a16:creationId xmlns:a16="http://schemas.microsoft.com/office/drawing/2014/main" id="{00000000-0008-0000-0400-0000B5000000}"/>
            </a:ext>
          </a:extLst>
        </xdr:cNvPr>
        <xdr:cNvSpPr txBox="1"/>
      </xdr:nvSpPr>
      <xdr:spPr>
        <a:xfrm>
          <a:off x="5414654" y="5691869"/>
          <a:ext cx="843644" cy="394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s-ES" sz="1100"/>
            <a:t>Fuente Marca,</a:t>
          </a:r>
          <a:r>
            <a:rPr lang="es-ES" sz="1100" baseline="0"/>
            <a:t> modelo +15</a:t>
          </a:r>
          <a:endParaRPr lang="es-ES" sz="1100"/>
        </a:p>
      </xdr:txBody>
    </xdr:sp>
    <xdr:clientData/>
  </xdr:twoCellAnchor>
  <xdr:twoCellAnchor>
    <xdr:from>
      <xdr:col>7</xdr:col>
      <xdr:colOff>56161</xdr:colOff>
      <xdr:row>35</xdr:row>
      <xdr:rowOff>95251</xdr:rowOff>
    </xdr:from>
    <xdr:to>
      <xdr:col>8</xdr:col>
      <xdr:colOff>137805</xdr:colOff>
      <xdr:row>37</xdr:row>
      <xdr:rowOff>108859</xdr:rowOff>
    </xdr:to>
    <xdr:sp macro="" textlink="">
      <xdr:nvSpPr>
        <xdr:cNvPr id="182" name="CuadroTexto 181">
          <a:extLst>
            <a:ext uri="{FF2B5EF4-FFF2-40B4-BE49-F238E27FC236}">
              <a16:creationId xmlns:a16="http://schemas.microsoft.com/office/drawing/2014/main" id="{00000000-0008-0000-0400-0000B6000000}"/>
            </a:ext>
          </a:extLst>
        </xdr:cNvPr>
        <xdr:cNvSpPr txBox="1"/>
      </xdr:nvSpPr>
      <xdr:spPr>
        <a:xfrm>
          <a:off x="5390161" y="6810376"/>
          <a:ext cx="843644" cy="394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s-ES" sz="1100"/>
            <a:t>Fuente Marca,</a:t>
          </a:r>
          <a:r>
            <a:rPr lang="es-ES" sz="1100" baseline="0"/>
            <a:t> modelo +08</a:t>
          </a:r>
          <a:endParaRPr lang="es-ES" sz="1100"/>
        </a:p>
      </xdr:txBody>
    </xdr:sp>
    <xdr:clientData/>
  </xdr:twoCellAnchor>
  <xdr:twoCellAnchor>
    <xdr:from>
      <xdr:col>9</xdr:col>
      <xdr:colOff>126918</xdr:colOff>
      <xdr:row>28</xdr:row>
      <xdr:rowOff>43543</xdr:rowOff>
    </xdr:from>
    <xdr:to>
      <xdr:col>10</xdr:col>
      <xdr:colOff>208562</xdr:colOff>
      <xdr:row>30</xdr:row>
      <xdr:rowOff>57151</xdr:rowOff>
    </xdr:to>
    <xdr:sp macro="" textlink="">
      <xdr:nvSpPr>
        <xdr:cNvPr id="183" name="CuadroTexto 182">
          <a:extLst>
            <a:ext uri="{FF2B5EF4-FFF2-40B4-BE49-F238E27FC236}">
              <a16:creationId xmlns:a16="http://schemas.microsoft.com/office/drawing/2014/main" id="{00000000-0008-0000-0400-0000B7000000}"/>
            </a:ext>
          </a:extLst>
        </xdr:cNvPr>
        <xdr:cNvSpPr txBox="1"/>
      </xdr:nvSpPr>
      <xdr:spPr>
        <a:xfrm>
          <a:off x="6984918" y="5425168"/>
          <a:ext cx="843644" cy="394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s-ES" sz="1100"/>
            <a:t>Fuente Marca,</a:t>
          </a:r>
          <a:r>
            <a:rPr lang="es-ES" sz="1100" baseline="0"/>
            <a:t> modelo  LOSA AVANCE</a:t>
          </a:r>
          <a:endParaRPr lang="es-ES" sz="1100"/>
        </a:p>
      </xdr:txBody>
    </xdr:sp>
    <xdr:clientData/>
  </xdr:twoCellAnchor>
  <xdr:twoCellAnchor>
    <xdr:from>
      <xdr:col>11</xdr:col>
      <xdr:colOff>590550</xdr:colOff>
      <xdr:row>35</xdr:row>
      <xdr:rowOff>182335</xdr:rowOff>
    </xdr:from>
    <xdr:to>
      <xdr:col>12</xdr:col>
      <xdr:colOff>168728</xdr:colOff>
      <xdr:row>37</xdr:row>
      <xdr:rowOff>127906</xdr:rowOff>
    </xdr:to>
    <xdr:sp macro="" textlink="">
      <xdr:nvSpPr>
        <xdr:cNvPr id="184" name="Rectángulo 183">
          <a:extLst>
            <a:ext uri="{FF2B5EF4-FFF2-40B4-BE49-F238E27FC236}">
              <a16:creationId xmlns:a16="http://schemas.microsoft.com/office/drawing/2014/main" id="{00000000-0008-0000-0400-0000B8000000}"/>
            </a:ext>
          </a:extLst>
        </xdr:cNvPr>
        <xdr:cNvSpPr/>
      </xdr:nvSpPr>
      <xdr:spPr>
        <a:xfrm>
          <a:off x="8972550" y="6897460"/>
          <a:ext cx="1064078" cy="326571"/>
        </a:xfrm>
        <a:prstGeom prst="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t"/>
        <a:lstStyle/>
        <a:p>
          <a:pPr algn="l"/>
          <a:endParaRPr lang="es-ES" sz="1100"/>
        </a:p>
      </xdr:txBody>
    </xdr:sp>
    <xdr:clientData/>
  </xdr:twoCellAnchor>
  <xdr:twoCellAnchor>
    <xdr:from>
      <xdr:col>12</xdr:col>
      <xdr:colOff>449035</xdr:colOff>
      <xdr:row>31</xdr:row>
      <xdr:rowOff>122464</xdr:rowOff>
    </xdr:from>
    <xdr:to>
      <xdr:col>13</xdr:col>
      <xdr:colOff>27213</xdr:colOff>
      <xdr:row>33</xdr:row>
      <xdr:rowOff>68035</xdr:rowOff>
    </xdr:to>
    <xdr:sp macro="" textlink="">
      <xdr:nvSpPr>
        <xdr:cNvPr id="185" name="Rectángulo 184">
          <a:extLst>
            <a:ext uri="{FF2B5EF4-FFF2-40B4-BE49-F238E27FC236}">
              <a16:creationId xmlns:a16="http://schemas.microsoft.com/office/drawing/2014/main" id="{00000000-0008-0000-0400-0000B9000000}"/>
            </a:ext>
          </a:extLst>
        </xdr:cNvPr>
        <xdr:cNvSpPr/>
      </xdr:nvSpPr>
      <xdr:spPr>
        <a:xfrm>
          <a:off x="10316935" y="6075589"/>
          <a:ext cx="911678" cy="326571"/>
        </a:xfrm>
        <a:prstGeom prst="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t"/>
        <a:lstStyle/>
        <a:p>
          <a:pPr algn="l"/>
          <a:endParaRPr lang="es-ES" sz="1100"/>
        </a:p>
      </xdr:txBody>
    </xdr:sp>
    <xdr:clientData/>
  </xdr:twoCellAnchor>
  <xdr:twoCellAnchor>
    <xdr:from>
      <xdr:col>11</xdr:col>
      <xdr:colOff>380011</xdr:colOff>
      <xdr:row>34</xdr:row>
      <xdr:rowOff>18091</xdr:rowOff>
    </xdr:from>
    <xdr:to>
      <xdr:col>12</xdr:col>
      <xdr:colOff>461655</xdr:colOff>
      <xdr:row>36</xdr:row>
      <xdr:rowOff>31699</xdr:rowOff>
    </xdr:to>
    <xdr:sp macro="" textlink="">
      <xdr:nvSpPr>
        <xdr:cNvPr id="186" name="CuadroTexto 185">
          <a:extLst>
            <a:ext uri="{FF2B5EF4-FFF2-40B4-BE49-F238E27FC236}">
              <a16:creationId xmlns:a16="http://schemas.microsoft.com/office/drawing/2014/main" id="{00000000-0008-0000-0400-0000BA000000}"/>
            </a:ext>
          </a:extLst>
        </xdr:cNvPr>
        <xdr:cNvSpPr txBox="1"/>
      </xdr:nvSpPr>
      <xdr:spPr>
        <a:xfrm>
          <a:off x="8762011" y="6909709"/>
          <a:ext cx="843644" cy="394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s-ES" sz="1100"/>
            <a:t>Fuente Marca,</a:t>
          </a:r>
          <a:r>
            <a:rPr lang="es-ES" sz="1100" baseline="0"/>
            <a:t> modelo +1</a:t>
          </a:r>
          <a:endParaRPr lang="es-ES" sz="1100"/>
        </a:p>
      </xdr:txBody>
    </xdr:sp>
    <xdr:clientData/>
  </xdr:twoCellAnchor>
  <xdr:twoCellAnchor>
    <xdr:from>
      <xdr:col>12</xdr:col>
      <xdr:colOff>68835</xdr:colOff>
      <xdr:row>28</xdr:row>
      <xdr:rowOff>112058</xdr:rowOff>
    </xdr:from>
    <xdr:to>
      <xdr:col>13</xdr:col>
      <xdr:colOff>150479</xdr:colOff>
      <xdr:row>31</xdr:row>
      <xdr:rowOff>54429</xdr:rowOff>
    </xdr:to>
    <xdr:sp macro="" textlink="">
      <xdr:nvSpPr>
        <xdr:cNvPr id="187" name="CuadroTexto 186">
          <a:extLst>
            <a:ext uri="{FF2B5EF4-FFF2-40B4-BE49-F238E27FC236}">
              <a16:creationId xmlns:a16="http://schemas.microsoft.com/office/drawing/2014/main" id="{00000000-0008-0000-0400-0000BB000000}"/>
            </a:ext>
          </a:extLst>
        </xdr:cNvPr>
        <xdr:cNvSpPr txBox="1"/>
      </xdr:nvSpPr>
      <xdr:spPr>
        <a:xfrm>
          <a:off x="9212835" y="5860676"/>
          <a:ext cx="843644" cy="513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s-ES" sz="1100"/>
            <a:t>Fuente Marca,</a:t>
          </a:r>
          <a:r>
            <a:rPr lang="es-ES" sz="1100" baseline="0"/>
            <a:t> modelo  LOSA AVANCE</a:t>
          </a:r>
          <a:endParaRPr lang="es-ES" sz="1100"/>
        </a:p>
      </xdr:txBody>
    </xdr:sp>
    <xdr:clientData/>
  </xdr:twoCellAnchor>
  <xdr:twoCellAnchor>
    <xdr:from>
      <xdr:col>1</xdr:col>
      <xdr:colOff>485066</xdr:colOff>
      <xdr:row>59</xdr:row>
      <xdr:rowOff>14569</xdr:rowOff>
    </xdr:from>
    <xdr:to>
      <xdr:col>10</xdr:col>
      <xdr:colOff>336943</xdr:colOff>
      <xdr:row>74</xdr:row>
      <xdr:rowOff>179294</xdr:rowOff>
    </xdr:to>
    <xdr:pic>
      <xdr:nvPicPr>
        <xdr:cNvPr id="188" name="Imagen 42650">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7066" y="12901334"/>
          <a:ext cx="8379553" cy="302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436470</xdr:colOff>
      <xdr:row>54</xdr:row>
      <xdr:rowOff>186019</xdr:rowOff>
    </xdr:from>
    <xdr:to>
      <xdr:col>2</xdr:col>
      <xdr:colOff>826995</xdr:colOff>
      <xdr:row>60</xdr:row>
      <xdr:rowOff>52669</xdr:rowOff>
    </xdr:to>
    <xdr:pic>
      <xdr:nvPicPr>
        <xdr:cNvPr id="189" name="Imagen 42651">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8470" y="12198725"/>
          <a:ext cx="115252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655545</xdr:colOff>
      <xdr:row>56</xdr:row>
      <xdr:rowOff>52669</xdr:rowOff>
    </xdr:from>
    <xdr:to>
      <xdr:col>2</xdr:col>
      <xdr:colOff>407895</xdr:colOff>
      <xdr:row>58</xdr:row>
      <xdr:rowOff>5044</xdr:rowOff>
    </xdr:to>
    <xdr:sp macro="" textlink="">
      <xdr:nvSpPr>
        <xdr:cNvPr id="27658" name="Cuadro de texto 42624">
          <a:extLst>
            <a:ext uri="{FF2B5EF4-FFF2-40B4-BE49-F238E27FC236}">
              <a16:creationId xmlns:a16="http://schemas.microsoft.com/office/drawing/2014/main" id="{00000000-0008-0000-0400-00000A6C0000}"/>
            </a:ext>
          </a:extLst>
        </xdr:cNvPr>
        <xdr:cNvSpPr txBox="1">
          <a:spLocks noChangeArrowheads="1"/>
        </xdr:cNvSpPr>
      </xdr:nvSpPr>
      <xdr:spPr bwMode="auto">
        <a:xfrm>
          <a:off x="1417545" y="12446375"/>
          <a:ext cx="514350" cy="333375"/>
        </a:xfrm>
        <a:prstGeom prst="rect">
          <a:avLst/>
        </a:prstGeom>
        <a:noFill/>
        <a:ln w="6350">
          <a:solidFill>
            <a:srgbClr val="FF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0" tIns="0" rIns="0" bIns="0" anchor="t" upright="1"/>
        <a:lstStyle/>
        <a:p>
          <a:pPr algn="l" rtl="0">
            <a:defRPr sz="1000"/>
          </a:pPr>
          <a:r>
            <a:rPr lang="es-ES" sz="600" b="1" i="0" u="none" strike="noStrike" baseline="0">
              <a:solidFill>
                <a:srgbClr val="000000"/>
              </a:solidFill>
              <a:latin typeface="Verdana"/>
              <a:ea typeface="Verdana"/>
              <a:cs typeface="Verdana"/>
            </a:rPr>
            <a:t>Etapa 1</a:t>
          </a:r>
        </a:p>
      </xdr:txBody>
    </xdr:sp>
    <xdr:clientData/>
  </xdr:twoCellAnchor>
  <xdr:twoCellAnchor>
    <xdr:from>
      <xdr:col>2</xdr:col>
      <xdr:colOff>826995</xdr:colOff>
      <xdr:row>64</xdr:row>
      <xdr:rowOff>119344</xdr:rowOff>
    </xdr:from>
    <xdr:to>
      <xdr:col>3</xdr:col>
      <xdr:colOff>582706</xdr:colOff>
      <xdr:row>66</xdr:row>
      <xdr:rowOff>22411</xdr:rowOff>
    </xdr:to>
    <xdr:sp macro="" textlink="">
      <xdr:nvSpPr>
        <xdr:cNvPr id="27657" name="Cuadro de texto 42625">
          <a:extLst>
            <a:ext uri="{FF2B5EF4-FFF2-40B4-BE49-F238E27FC236}">
              <a16:creationId xmlns:a16="http://schemas.microsoft.com/office/drawing/2014/main" id="{00000000-0008-0000-0400-0000096C0000}"/>
            </a:ext>
          </a:extLst>
        </xdr:cNvPr>
        <xdr:cNvSpPr txBox="1">
          <a:spLocks noChangeArrowheads="1"/>
        </xdr:cNvSpPr>
      </xdr:nvSpPr>
      <xdr:spPr bwMode="auto">
        <a:xfrm>
          <a:off x="2350995" y="13958609"/>
          <a:ext cx="607358" cy="284067"/>
        </a:xfrm>
        <a:prstGeom prst="rect">
          <a:avLst/>
        </a:prstGeom>
        <a:solidFill>
          <a:srgbClr val="FFFF00"/>
        </a:solidFill>
        <a:ln w="6350">
          <a:solidFill>
            <a:srgbClr val="000000"/>
          </a:solidFill>
          <a:miter lim="800000"/>
          <a:headEnd/>
          <a:tailEnd/>
        </a:ln>
      </xdr:spPr>
      <xdr:txBody>
        <a:bodyPr vertOverflow="clip" wrap="square" lIns="0" tIns="0" rIns="0" bIns="0" anchor="t" upright="1"/>
        <a:lstStyle/>
        <a:p>
          <a:pPr algn="ctr" rtl="0">
            <a:defRPr sz="1000"/>
          </a:pPr>
          <a:r>
            <a:rPr lang="es-ES" sz="700" b="0" i="0" u="none" strike="noStrike" baseline="0">
              <a:solidFill>
                <a:srgbClr val="000000"/>
              </a:solidFill>
              <a:latin typeface="Verdana"/>
              <a:ea typeface="Verdana"/>
              <a:cs typeface="Verdana"/>
            </a:rPr>
            <a:t>Op. minicargador </a:t>
          </a:r>
        </a:p>
      </xdr:txBody>
    </xdr:sp>
    <xdr:clientData/>
  </xdr:twoCellAnchor>
  <xdr:twoCellAnchor>
    <xdr:from>
      <xdr:col>1</xdr:col>
      <xdr:colOff>369795</xdr:colOff>
      <xdr:row>53</xdr:row>
      <xdr:rowOff>43144</xdr:rowOff>
    </xdr:from>
    <xdr:to>
      <xdr:col>10</xdr:col>
      <xdr:colOff>593912</xdr:colOff>
      <xdr:row>76</xdr:row>
      <xdr:rowOff>179294</xdr:rowOff>
    </xdr:to>
    <xdr:sp macro="" textlink="">
      <xdr:nvSpPr>
        <xdr:cNvPr id="190" name="Rectángulo 189">
          <a:extLst>
            <a:ext uri="{FF2B5EF4-FFF2-40B4-BE49-F238E27FC236}">
              <a16:creationId xmlns:a16="http://schemas.microsoft.com/office/drawing/2014/main" id="{00000000-0008-0000-0400-0000BE000000}"/>
            </a:ext>
          </a:extLst>
        </xdr:cNvPr>
        <xdr:cNvSpPr/>
      </xdr:nvSpPr>
      <xdr:spPr>
        <a:xfrm>
          <a:off x="1131795" y="11786909"/>
          <a:ext cx="8751793" cy="4517650"/>
        </a:xfrm>
        <a:prstGeom prst="rect">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s-ES"/>
        </a:p>
      </xdr:txBody>
    </xdr:sp>
    <xdr:clientData/>
  </xdr:twoCellAnchor>
  <xdr:twoCellAnchor>
    <xdr:from>
      <xdr:col>1</xdr:col>
      <xdr:colOff>436470</xdr:colOff>
      <xdr:row>54</xdr:row>
      <xdr:rowOff>21853</xdr:rowOff>
    </xdr:from>
    <xdr:to>
      <xdr:col>2</xdr:col>
      <xdr:colOff>826360</xdr:colOff>
      <xdr:row>60</xdr:row>
      <xdr:rowOff>65033</xdr:rowOff>
    </xdr:to>
    <xdr:sp macro="" textlink="">
      <xdr:nvSpPr>
        <xdr:cNvPr id="191" name="Rectángulo 190">
          <a:extLst>
            <a:ext uri="{FF2B5EF4-FFF2-40B4-BE49-F238E27FC236}">
              <a16:creationId xmlns:a16="http://schemas.microsoft.com/office/drawing/2014/main" id="{00000000-0008-0000-0400-0000BF000000}"/>
            </a:ext>
          </a:extLst>
        </xdr:cNvPr>
        <xdr:cNvSpPr/>
      </xdr:nvSpPr>
      <xdr:spPr>
        <a:xfrm>
          <a:off x="1198470" y="12034559"/>
          <a:ext cx="1151890" cy="1186180"/>
        </a:xfrm>
        <a:prstGeom prst="rect">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s-ES"/>
        </a:p>
      </xdr:txBody>
    </xdr:sp>
    <xdr:clientData/>
  </xdr:twoCellAnchor>
  <xdr:twoCellAnchor>
    <xdr:from>
      <xdr:col>4</xdr:col>
      <xdr:colOff>560295</xdr:colOff>
      <xdr:row>62</xdr:row>
      <xdr:rowOff>71719</xdr:rowOff>
    </xdr:from>
    <xdr:to>
      <xdr:col>7</xdr:col>
      <xdr:colOff>341220</xdr:colOff>
      <xdr:row>62</xdr:row>
      <xdr:rowOff>116804</xdr:rowOff>
    </xdr:to>
    <xdr:sp macro="" textlink="">
      <xdr:nvSpPr>
        <xdr:cNvPr id="192" name="Forma libre 191">
          <a:extLst>
            <a:ext uri="{FF2B5EF4-FFF2-40B4-BE49-F238E27FC236}">
              <a16:creationId xmlns:a16="http://schemas.microsoft.com/office/drawing/2014/main" id="{00000000-0008-0000-0400-0000C0000000}"/>
            </a:ext>
          </a:extLst>
        </xdr:cNvPr>
        <xdr:cNvSpPr/>
      </xdr:nvSpPr>
      <xdr:spPr>
        <a:xfrm rot="446622">
          <a:off x="3697942" y="13608425"/>
          <a:ext cx="2066925" cy="45085"/>
        </a:xfrm>
        <a:custGeom>
          <a:avLst/>
          <a:gdLst>
            <a:gd name="connsiteX0" fmla="*/ 0 w 2067339"/>
            <a:gd name="connsiteY0" fmla="*/ 0 h 0"/>
            <a:gd name="connsiteX1" fmla="*/ 2067339 w 2067339"/>
            <a:gd name="connsiteY1" fmla="*/ 0 h 0"/>
          </a:gdLst>
          <a:ahLst/>
          <a:cxnLst>
            <a:cxn ang="0">
              <a:pos x="connsiteX0" y="connsiteY0"/>
            </a:cxn>
            <a:cxn ang="0">
              <a:pos x="connsiteX1" y="connsiteY1"/>
            </a:cxn>
          </a:cxnLst>
          <a:rect l="l" t="t" r="r" b="b"/>
          <a:pathLst>
            <a:path w="2067339">
              <a:moveTo>
                <a:pt x="0" y="0"/>
              </a:moveTo>
              <a:lnTo>
                <a:pt x="2067339" y="0"/>
              </a:lnTo>
            </a:path>
          </a:pathLst>
        </a:custGeom>
        <a:noFill/>
        <a:ln w="38100" cap="flat" cmpd="sng" algn="ctr">
          <a:solidFill>
            <a:srgbClr val="FF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s-ES"/>
        </a:p>
      </xdr:txBody>
    </xdr:sp>
    <xdr:clientData/>
  </xdr:twoCellAnchor>
  <xdr:twoCellAnchor>
    <xdr:from>
      <xdr:col>4</xdr:col>
      <xdr:colOff>655545</xdr:colOff>
      <xdr:row>59</xdr:row>
      <xdr:rowOff>186019</xdr:rowOff>
    </xdr:from>
    <xdr:to>
      <xdr:col>5</xdr:col>
      <xdr:colOff>489810</xdr:colOff>
      <xdr:row>61</xdr:row>
      <xdr:rowOff>143474</xdr:rowOff>
    </xdr:to>
    <xdr:sp macro="" textlink="">
      <xdr:nvSpPr>
        <xdr:cNvPr id="193" name="Cuadro de texto 42631">
          <a:extLst>
            <a:ext uri="{FF2B5EF4-FFF2-40B4-BE49-F238E27FC236}">
              <a16:creationId xmlns:a16="http://schemas.microsoft.com/office/drawing/2014/main" id="{00000000-0008-0000-0400-0000C1000000}"/>
            </a:ext>
          </a:extLst>
        </xdr:cNvPr>
        <xdr:cNvSpPr txBox="1"/>
      </xdr:nvSpPr>
      <xdr:spPr>
        <a:xfrm>
          <a:off x="3793192" y="13151225"/>
          <a:ext cx="596265" cy="338455"/>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ct val="115000"/>
            </a:lnSpc>
            <a:spcBef>
              <a:spcPts val="600"/>
            </a:spcBef>
            <a:spcAft>
              <a:spcPts val="600"/>
            </a:spcAft>
          </a:pPr>
          <a:r>
            <a:rPr lang="es-CL" sz="800" b="1">
              <a:effectLst/>
              <a:latin typeface="Verdana" panose="020B0604030504040204" pitchFamily="34" charset="0"/>
              <a:ea typeface="Times New Roman" panose="02020603050405020304" pitchFamily="18" charset="0"/>
              <a:cs typeface="Times New Roman" panose="02020603050405020304" pitchFamily="18" charset="0"/>
            </a:rPr>
            <a:t>Op. martillo neumático </a:t>
          </a:r>
          <a:endParaRPr lang="es-ES" sz="1400">
            <a:effectLst/>
            <a:latin typeface="Verdana" panose="020B0604030504040204" pitchFamily="34" charset="0"/>
            <a:ea typeface="Times New Roman" panose="02020603050405020304" pitchFamily="18" charset="0"/>
            <a:cs typeface="Times New Roman" panose="02020603050405020304" pitchFamily="18" charset="0"/>
          </a:endParaRPr>
        </a:p>
      </xdr:txBody>
    </xdr:sp>
    <xdr:clientData/>
  </xdr:twoCellAnchor>
  <xdr:twoCellAnchor>
    <xdr:from>
      <xdr:col>4</xdr:col>
      <xdr:colOff>655545</xdr:colOff>
      <xdr:row>62</xdr:row>
      <xdr:rowOff>71719</xdr:rowOff>
    </xdr:from>
    <xdr:to>
      <xdr:col>5</xdr:col>
      <xdr:colOff>574265</xdr:colOff>
      <xdr:row>62</xdr:row>
      <xdr:rowOff>166969</xdr:rowOff>
    </xdr:to>
    <xdr:cxnSp macro="">
      <xdr:nvCxnSpPr>
        <xdr:cNvPr id="194" name="Conector recto de flecha 193">
          <a:extLst>
            <a:ext uri="{FF2B5EF4-FFF2-40B4-BE49-F238E27FC236}">
              <a16:creationId xmlns:a16="http://schemas.microsoft.com/office/drawing/2014/main" id="{00000000-0008-0000-0400-0000C2000000}"/>
            </a:ext>
          </a:extLst>
        </xdr:cNvPr>
        <xdr:cNvCxnSpPr/>
      </xdr:nvCxnSpPr>
      <xdr:spPr>
        <a:xfrm>
          <a:off x="3793192" y="13608425"/>
          <a:ext cx="680720" cy="95250"/>
        </a:xfrm>
        <a:prstGeom prst="straightConnector1">
          <a:avLst/>
        </a:prstGeom>
        <a:noFill/>
        <a:ln w="6350" cap="flat" cmpd="sng" algn="ctr">
          <a:solidFill>
            <a:sysClr val="windowText" lastClr="000000"/>
          </a:solidFill>
          <a:prstDash val="solid"/>
          <a:miter lim="800000"/>
          <a:tailEnd type="triangle"/>
        </a:ln>
        <a:effectLst/>
      </xdr:spPr>
    </xdr:cxnSp>
    <xdr:clientData/>
  </xdr:twoCellAnchor>
  <xdr:twoCellAnchor>
    <xdr:from>
      <xdr:col>8</xdr:col>
      <xdr:colOff>103095</xdr:colOff>
      <xdr:row>63</xdr:row>
      <xdr:rowOff>81243</xdr:rowOff>
    </xdr:from>
    <xdr:to>
      <xdr:col>8</xdr:col>
      <xdr:colOff>403412</xdr:colOff>
      <xdr:row>70</xdr:row>
      <xdr:rowOff>125668</xdr:rowOff>
    </xdr:to>
    <xdr:pic>
      <xdr:nvPicPr>
        <xdr:cNvPr id="195" name="Imagen 42653">
          <a:extLst>
            <a:ext uri="{FF2B5EF4-FFF2-40B4-BE49-F238E27FC236}">
              <a16:creationId xmlns:a16="http://schemas.microsoft.com/office/drawing/2014/main" id="{00000000-0008-0000-0400-0000C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68771" y="13730008"/>
          <a:ext cx="300317" cy="137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179295</xdr:colOff>
      <xdr:row>57</xdr:row>
      <xdr:rowOff>129697</xdr:rowOff>
    </xdr:from>
    <xdr:to>
      <xdr:col>5</xdr:col>
      <xdr:colOff>560295</xdr:colOff>
      <xdr:row>62</xdr:row>
      <xdr:rowOff>71719</xdr:rowOff>
    </xdr:to>
    <xdr:pic>
      <xdr:nvPicPr>
        <xdr:cNvPr id="196" name="Imagen 42654">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58971" y="12635462"/>
          <a:ext cx="381000" cy="894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739589</xdr:colOff>
      <xdr:row>58</xdr:row>
      <xdr:rowOff>23961</xdr:rowOff>
    </xdr:from>
    <xdr:to>
      <xdr:col>4</xdr:col>
      <xdr:colOff>1000687</xdr:colOff>
      <xdr:row>61</xdr:row>
      <xdr:rowOff>20733</xdr:rowOff>
    </xdr:to>
    <xdr:pic>
      <xdr:nvPicPr>
        <xdr:cNvPr id="197" name="Imagen 42655">
          <a:extLst>
            <a:ext uri="{FF2B5EF4-FFF2-40B4-BE49-F238E27FC236}">
              <a16:creationId xmlns:a16="http://schemas.microsoft.com/office/drawing/2014/main" id="{00000000-0008-0000-0400-0000C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77236" y="12720226"/>
          <a:ext cx="261098" cy="568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425825</xdr:colOff>
      <xdr:row>60</xdr:row>
      <xdr:rowOff>106692</xdr:rowOff>
    </xdr:from>
    <xdr:to>
      <xdr:col>4</xdr:col>
      <xdr:colOff>70599</xdr:colOff>
      <xdr:row>62</xdr:row>
      <xdr:rowOff>119344</xdr:rowOff>
    </xdr:to>
    <xdr:pic>
      <xdr:nvPicPr>
        <xdr:cNvPr id="198" name="Imagen 42656">
          <a:extLst>
            <a:ext uri="{FF2B5EF4-FFF2-40B4-BE49-F238E27FC236}">
              <a16:creationId xmlns:a16="http://schemas.microsoft.com/office/drawing/2014/main" id="{00000000-0008-0000-0400-0000C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01472" y="13183957"/>
          <a:ext cx="406774" cy="393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165848</xdr:colOff>
      <xdr:row>62</xdr:row>
      <xdr:rowOff>81244</xdr:rowOff>
    </xdr:from>
    <xdr:to>
      <xdr:col>4</xdr:col>
      <xdr:colOff>113</xdr:colOff>
      <xdr:row>64</xdr:row>
      <xdr:rowOff>38699</xdr:rowOff>
    </xdr:to>
    <xdr:sp macro="" textlink="">
      <xdr:nvSpPr>
        <xdr:cNvPr id="199" name="Cuadro de texto 42641">
          <a:extLst>
            <a:ext uri="{FF2B5EF4-FFF2-40B4-BE49-F238E27FC236}">
              <a16:creationId xmlns:a16="http://schemas.microsoft.com/office/drawing/2014/main" id="{00000000-0008-0000-0400-0000C7000000}"/>
            </a:ext>
          </a:extLst>
        </xdr:cNvPr>
        <xdr:cNvSpPr txBox="1"/>
      </xdr:nvSpPr>
      <xdr:spPr>
        <a:xfrm>
          <a:off x="2541495" y="13617950"/>
          <a:ext cx="596265" cy="338455"/>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ct val="115000"/>
            </a:lnSpc>
            <a:spcBef>
              <a:spcPts val="600"/>
            </a:spcBef>
            <a:spcAft>
              <a:spcPts val="600"/>
            </a:spcAft>
          </a:pPr>
          <a:r>
            <a:rPr lang="es-CL" sz="600" b="1">
              <a:effectLst/>
              <a:latin typeface="Verdana" panose="020B0604030504040204" pitchFamily="34" charset="0"/>
              <a:ea typeface="Times New Roman" panose="02020603050405020304" pitchFamily="18" charset="0"/>
              <a:cs typeface="Times New Roman" panose="02020603050405020304" pitchFamily="18" charset="0"/>
            </a:rPr>
            <a:t>Op. rodillo compactador</a:t>
          </a:r>
          <a:endParaRPr lang="es-ES" sz="1100">
            <a:effectLst/>
            <a:latin typeface="Verdana" panose="020B0604030504040204" pitchFamily="34" charset="0"/>
            <a:ea typeface="Times New Roman" panose="02020603050405020304" pitchFamily="18" charset="0"/>
            <a:cs typeface="Times New Roman" panose="02020603050405020304" pitchFamily="18" charset="0"/>
          </a:endParaRPr>
        </a:p>
      </xdr:txBody>
    </xdr:sp>
    <xdr:clientData/>
  </xdr:twoCellAnchor>
  <xdr:twoCellAnchor>
    <xdr:from>
      <xdr:col>4</xdr:col>
      <xdr:colOff>721660</xdr:colOff>
      <xdr:row>68</xdr:row>
      <xdr:rowOff>36420</xdr:rowOff>
    </xdr:from>
    <xdr:to>
      <xdr:col>5</xdr:col>
      <xdr:colOff>156883</xdr:colOff>
      <xdr:row>69</xdr:row>
      <xdr:rowOff>129987</xdr:rowOff>
    </xdr:to>
    <xdr:sp macro="" textlink="">
      <xdr:nvSpPr>
        <xdr:cNvPr id="200" name="Cuadro de texto 42625">
          <a:extLst>
            <a:ext uri="{FF2B5EF4-FFF2-40B4-BE49-F238E27FC236}">
              <a16:creationId xmlns:a16="http://schemas.microsoft.com/office/drawing/2014/main" id="{00000000-0008-0000-0400-0000C8000000}"/>
            </a:ext>
          </a:extLst>
        </xdr:cNvPr>
        <xdr:cNvSpPr txBox="1">
          <a:spLocks noChangeArrowheads="1"/>
        </xdr:cNvSpPr>
      </xdr:nvSpPr>
      <xdr:spPr bwMode="auto">
        <a:xfrm>
          <a:off x="3859307" y="14637685"/>
          <a:ext cx="1777252" cy="284067"/>
        </a:xfrm>
        <a:prstGeom prst="rect">
          <a:avLst/>
        </a:prstGeom>
        <a:solidFill>
          <a:srgbClr val="FFFF00"/>
        </a:solidFill>
        <a:ln w="6350">
          <a:solidFill>
            <a:srgbClr val="000000"/>
          </a:solidFill>
          <a:miter lim="800000"/>
          <a:headEnd/>
          <a:tailEnd/>
        </a:ln>
      </xdr:spPr>
      <xdr:txBody>
        <a:bodyPr vertOverflow="clip" wrap="square" lIns="0" tIns="0" rIns="0" bIns="0" anchor="t" upright="1"/>
        <a:lstStyle/>
        <a:p>
          <a:pPr algn="ctr" rtl="0">
            <a:defRPr sz="1000"/>
          </a:pPr>
          <a:endParaRPr lang="es-ES" sz="700" b="0" i="0" u="none" strike="noStrike" baseline="0">
            <a:solidFill>
              <a:srgbClr val="000000"/>
            </a:solidFill>
            <a:latin typeface="Verdana"/>
            <a:ea typeface="Verdana"/>
            <a:cs typeface="Verdana"/>
          </a:endParaRPr>
        </a:p>
        <a:p>
          <a:pPr algn="ctr" rtl="0">
            <a:defRPr sz="1000"/>
          </a:pPr>
          <a:r>
            <a:rPr lang="es-ES" sz="700" b="0" i="0" u="none" strike="noStrike" baseline="0">
              <a:solidFill>
                <a:srgbClr val="000000"/>
              </a:solidFill>
              <a:latin typeface="Verdana"/>
              <a:ea typeface="Verdana"/>
              <a:cs typeface="Verdana"/>
            </a:rPr>
            <a:t>carpinteros terminación techos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457200</xdr:colOff>
      <xdr:row>1</xdr:row>
      <xdr:rowOff>38100</xdr:rowOff>
    </xdr:from>
    <xdr:to>
      <xdr:col>15</xdr:col>
      <xdr:colOff>2514600</xdr:colOff>
      <xdr:row>13</xdr:row>
      <xdr:rowOff>142875</xdr:rowOff>
    </xdr:to>
    <xdr:pic>
      <xdr:nvPicPr>
        <xdr:cNvPr id="20793" name="Picture 4">
          <a:extLst>
            <a:ext uri="{FF2B5EF4-FFF2-40B4-BE49-F238E27FC236}">
              <a16:creationId xmlns:a16="http://schemas.microsoft.com/office/drawing/2014/main" id="{00000000-0008-0000-0900-0000395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0" y="304800"/>
          <a:ext cx="548640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76200</xdr:colOff>
      <xdr:row>0</xdr:row>
      <xdr:rowOff>76200</xdr:rowOff>
    </xdr:from>
    <xdr:to>
      <xdr:col>9</xdr:col>
      <xdr:colOff>742950</xdr:colOff>
      <xdr:row>1</xdr:row>
      <xdr:rowOff>238125</xdr:rowOff>
    </xdr:to>
    <xdr:pic>
      <xdr:nvPicPr>
        <xdr:cNvPr id="20794" name="2 Imagen" descr="logo1">
          <a:extLst>
            <a:ext uri="{FF2B5EF4-FFF2-40B4-BE49-F238E27FC236}">
              <a16:creationId xmlns:a16="http://schemas.microsoft.com/office/drawing/2014/main" id="{00000000-0008-0000-0900-00003A5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95925" y="76200"/>
          <a:ext cx="666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114300</xdr:colOff>
      <xdr:row>23</xdr:row>
      <xdr:rowOff>28575</xdr:rowOff>
    </xdr:from>
    <xdr:to>
      <xdr:col>16</xdr:col>
      <xdr:colOff>0</xdr:colOff>
      <xdr:row>38</xdr:row>
      <xdr:rowOff>152400</xdr:rowOff>
    </xdr:to>
    <xdr:pic>
      <xdr:nvPicPr>
        <xdr:cNvPr id="20795" name="4 Imagen">
          <a:extLst>
            <a:ext uri="{FF2B5EF4-FFF2-40B4-BE49-F238E27FC236}">
              <a16:creationId xmlns:a16="http://schemas.microsoft.com/office/drawing/2014/main" id="{00000000-0008-0000-0900-00003B5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82175" y="4733925"/>
          <a:ext cx="3162300" cy="3209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352425</xdr:colOff>
      <xdr:row>0</xdr:row>
      <xdr:rowOff>38100</xdr:rowOff>
    </xdr:from>
    <xdr:to>
      <xdr:col>19</xdr:col>
      <xdr:colOff>809625</xdr:colOff>
      <xdr:row>1</xdr:row>
      <xdr:rowOff>285750</xdr:rowOff>
    </xdr:to>
    <xdr:pic>
      <xdr:nvPicPr>
        <xdr:cNvPr id="20796" name="2 Imagen" descr="logo1">
          <a:extLst>
            <a:ext uri="{FF2B5EF4-FFF2-40B4-BE49-F238E27FC236}">
              <a16:creationId xmlns:a16="http://schemas.microsoft.com/office/drawing/2014/main" id="{00000000-0008-0000-0900-00003C5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96925" y="38100"/>
          <a:ext cx="4572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9"/>
  <sheetViews>
    <sheetView showGridLines="0" showRowColHeaders="0" tabSelected="1" showRuler="0" view="pageLayout" topLeftCell="A5" zoomScaleNormal="100" workbookViewId="0">
      <selection activeCell="A7" sqref="A7:L7"/>
    </sheetView>
  </sheetViews>
  <sheetFormatPr defaultColWidth="0" defaultRowHeight="15" zeroHeight="1"/>
  <cols>
    <col min="1" max="11" width="7.5703125" customWidth="1"/>
    <col min="12" max="12" width="6.85546875" customWidth="1"/>
    <col min="13" max="254" width="11.42578125" hidden="1" customWidth="1"/>
    <col min="255" max="255" width="0.42578125" customWidth="1"/>
    <col min="256" max="256" width="1" customWidth="1"/>
    <col min="257" max="16384" width="11.42578125" hidden="1"/>
  </cols>
  <sheetData>
    <row r="1" spans="1:12">
      <c r="A1" s="9" t="s">
        <v>0</v>
      </c>
      <c r="C1" s="9"/>
      <c r="D1" s="9"/>
      <c r="E1" s="296" t="s">
        <v>1</v>
      </c>
      <c r="F1" s="296"/>
      <c r="G1" s="296"/>
      <c r="H1" s="296"/>
      <c r="I1" s="296"/>
      <c r="J1" s="295">
        <v>44280</v>
      </c>
      <c r="K1" s="295"/>
      <c r="L1" s="295"/>
    </row>
    <row r="2" spans="1:12" ht="58.15" customHeight="1">
      <c r="A2" s="303" t="s">
        <v>2</v>
      </c>
      <c r="B2" s="303"/>
      <c r="C2" s="303"/>
      <c r="D2" s="303"/>
      <c r="E2" s="303"/>
      <c r="F2" s="303"/>
      <c r="G2" s="303"/>
      <c r="H2" s="303"/>
      <c r="I2" s="303"/>
      <c r="J2" s="303"/>
      <c r="K2" s="303"/>
      <c r="L2" s="303"/>
    </row>
    <row r="3" spans="1:12" ht="86.25" customHeight="1">
      <c r="A3" s="304" t="s">
        <v>3</v>
      </c>
      <c r="B3" s="304"/>
      <c r="C3" s="304"/>
      <c r="D3" s="304"/>
      <c r="E3" s="304"/>
      <c r="F3" s="304"/>
      <c r="G3" s="304"/>
      <c r="H3" s="304"/>
      <c r="I3" s="304"/>
      <c r="J3" s="304"/>
      <c r="K3" s="304"/>
      <c r="L3" s="304"/>
    </row>
    <row r="4" spans="1:12" ht="148.5" customHeight="1">
      <c r="A4" s="304"/>
      <c r="B4" s="304"/>
      <c r="C4" s="304"/>
      <c r="D4" s="304"/>
      <c r="E4" s="304"/>
      <c r="F4" s="304"/>
      <c r="G4" s="304"/>
      <c r="H4" s="304"/>
      <c r="I4" s="304"/>
      <c r="J4" s="304"/>
      <c r="K4" s="304"/>
      <c r="L4" s="304"/>
    </row>
    <row r="5" spans="1:12" ht="9" customHeight="1"/>
    <row r="6" spans="1:12" ht="24" customHeight="1">
      <c r="A6" s="203" t="s">
        <v>4</v>
      </c>
      <c r="B6" s="203"/>
      <c r="C6" s="203"/>
      <c r="D6" s="203"/>
      <c r="E6" s="203"/>
      <c r="F6" s="203"/>
      <c r="G6" s="203"/>
      <c r="H6" s="203"/>
      <c r="I6" s="203"/>
      <c r="J6" s="203"/>
      <c r="K6" s="203"/>
      <c r="L6" s="203"/>
    </row>
    <row r="7" spans="1:12" ht="135" customHeight="1" thickBot="1">
      <c r="A7" s="297" t="s">
        <v>5</v>
      </c>
      <c r="B7" s="298"/>
      <c r="C7" s="298"/>
      <c r="D7" s="298"/>
      <c r="E7" s="298"/>
      <c r="F7" s="298"/>
      <c r="G7" s="298"/>
      <c r="H7" s="298"/>
      <c r="I7" s="298"/>
      <c r="J7" s="298"/>
      <c r="K7" s="298"/>
      <c r="L7" s="298"/>
    </row>
    <row r="8" spans="1:12" ht="45" customHeight="1">
      <c r="A8" s="299" t="s">
        <v>6</v>
      </c>
      <c r="B8" s="300"/>
      <c r="C8" s="300"/>
      <c r="D8" s="300"/>
      <c r="E8" s="300"/>
      <c r="F8" s="300"/>
      <c r="G8" s="300"/>
      <c r="H8" s="300"/>
      <c r="I8" s="300"/>
      <c r="J8" s="300"/>
      <c r="K8" s="300"/>
      <c r="L8" s="300"/>
    </row>
    <row r="9" spans="1:12" ht="185.25" customHeight="1">
      <c r="A9" s="301" t="s">
        <v>7</v>
      </c>
      <c r="B9" s="302"/>
      <c r="C9" s="302"/>
      <c r="D9" s="302"/>
      <c r="E9" s="302"/>
      <c r="F9" s="302"/>
      <c r="G9" s="302"/>
      <c r="H9" s="302"/>
      <c r="I9" s="302"/>
      <c r="J9" s="302"/>
      <c r="K9" s="302"/>
      <c r="L9" s="302"/>
    </row>
    <row r="10" spans="1:12" ht="33.6" customHeight="1">
      <c r="A10" s="318" t="s">
        <v>8</v>
      </c>
      <c r="B10" s="319"/>
      <c r="C10" s="319"/>
      <c r="D10" s="319"/>
      <c r="E10" s="319"/>
      <c r="F10" s="319"/>
      <c r="G10" s="319"/>
      <c r="H10" s="319"/>
      <c r="I10" s="319"/>
      <c r="J10" s="319"/>
      <c r="K10" s="319"/>
      <c r="L10" s="320"/>
    </row>
    <row r="11" spans="1:12" ht="22.15" customHeight="1">
      <c r="A11" s="315" t="s">
        <v>9</v>
      </c>
      <c r="B11" s="316"/>
      <c r="C11" s="316"/>
      <c r="D11" s="316"/>
      <c r="E11" s="316"/>
      <c r="F11" s="316"/>
      <c r="G11" s="316"/>
      <c r="H11" s="316"/>
      <c r="I11" s="316"/>
      <c r="J11" s="316"/>
      <c r="K11" s="316"/>
      <c r="L11" s="317"/>
    </row>
    <row r="12" spans="1:12" ht="55.5" customHeight="1">
      <c r="A12" s="305" t="s">
        <v>10</v>
      </c>
      <c r="B12" s="305"/>
      <c r="C12" s="305"/>
      <c r="D12" s="305"/>
      <c r="E12" s="305"/>
      <c r="F12" s="305"/>
      <c r="G12" s="305"/>
      <c r="H12" s="305"/>
      <c r="I12" s="305"/>
      <c r="J12" s="305"/>
      <c r="K12" s="305"/>
      <c r="L12" s="305"/>
    </row>
    <row r="13" spans="1:12" ht="39.75" customHeight="1">
      <c r="A13" s="305" t="s">
        <v>11</v>
      </c>
      <c r="B13" s="305"/>
      <c r="C13" s="305"/>
      <c r="D13" s="305"/>
      <c r="E13" s="305"/>
      <c r="F13" s="305"/>
      <c r="G13" s="305"/>
      <c r="H13" s="305"/>
      <c r="I13" s="305"/>
      <c r="J13" s="305"/>
      <c r="K13" s="305"/>
      <c r="L13" s="305"/>
    </row>
    <row r="14" spans="1:12" ht="54.75" customHeight="1">
      <c r="A14" s="306" t="s">
        <v>12</v>
      </c>
      <c r="B14" s="306"/>
      <c r="C14" s="306"/>
      <c r="D14" s="306"/>
      <c r="E14" s="306"/>
      <c r="F14" s="306"/>
      <c r="G14" s="306"/>
      <c r="H14" s="306"/>
      <c r="I14" s="306"/>
      <c r="J14" s="306"/>
      <c r="K14" s="306"/>
      <c r="L14" s="306"/>
    </row>
    <row r="15" spans="1:12" s="170" customFormat="1" ht="100.5" customHeight="1">
      <c r="A15" s="306" t="s">
        <v>13</v>
      </c>
      <c r="B15" s="306"/>
      <c r="C15" s="306"/>
      <c r="D15" s="306"/>
      <c r="E15" s="306"/>
      <c r="F15" s="306"/>
      <c r="G15" s="306"/>
      <c r="H15" s="306"/>
      <c r="I15" s="306"/>
      <c r="J15" s="306"/>
      <c r="K15" s="306"/>
      <c r="L15" s="306"/>
    </row>
    <row r="16" spans="1:12" s="170" customFormat="1" ht="32.25" customHeight="1">
      <c r="A16" s="322" t="s">
        <v>14</v>
      </c>
      <c r="B16" s="322"/>
      <c r="C16" s="322"/>
      <c r="D16" s="322"/>
      <c r="E16" s="322"/>
      <c r="F16" s="322"/>
      <c r="G16" s="322"/>
      <c r="H16" s="322"/>
      <c r="I16" s="322"/>
      <c r="J16" s="322"/>
      <c r="K16" s="322"/>
      <c r="L16" s="322"/>
    </row>
    <row r="17" spans="1:12" ht="119.25" customHeight="1">
      <c r="A17" s="308" t="s">
        <v>15</v>
      </c>
      <c r="B17" s="308"/>
      <c r="C17" s="308"/>
      <c r="D17" s="308"/>
      <c r="E17" s="308"/>
      <c r="F17" s="308"/>
      <c r="G17" s="308"/>
      <c r="H17" s="308"/>
      <c r="I17" s="308"/>
      <c r="J17" s="308"/>
      <c r="K17" s="308"/>
      <c r="L17" s="308"/>
    </row>
    <row r="18" spans="1:12" ht="27" customHeight="1">
      <c r="A18" s="321" t="s">
        <v>16</v>
      </c>
      <c r="B18" s="321"/>
      <c r="C18" s="321"/>
      <c r="D18" s="321"/>
      <c r="E18" s="321"/>
      <c r="F18" s="321"/>
      <c r="G18" s="321"/>
      <c r="H18" s="321"/>
      <c r="I18" s="321"/>
      <c r="J18" s="321"/>
      <c r="K18" s="321"/>
      <c r="L18" s="321"/>
    </row>
    <row r="19" spans="1:12" ht="111.6" customHeight="1">
      <c r="A19" s="309" t="s">
        <v>17</v>
      </c>
      <c r="B19" s="308"/>
      <c r="C19" s="308"/>
      <c r="D19" s="308"/>
      <c r="E19" s="308"/>
      <c r="F19" s="308"/>
      <c r="G19" s="308"/>
      <c r="H19" s="308"/>
      <c r="I19" s="308"/>
      <c r="J19" s="308"/>
      <c r="K19" s="308"/>
      <c r="L19" s="308"/>
    </row>
    <row r="20" spans="1:12" ht="8.25" customHeight="1">
      <c r="A20" s="197"/>
      <c r="B20" s="198"/>
      <c r="C20" s="198"/>
      <c r="D20" s="198"/>
      <c r="E20" s="198"/>
      <c r="F20" s="198"/>
      <c r="G20" s="198"/>
      <c r="H20" s="198"/>
      <c r="I20" s="198"/>
      <c r="J20" s="198"/>
      <c r="K20" s="198"/>
      <c r="L20" s="198"/>
    </row>
    <row r="21" spans="1:12" ht="34.5" customHeight="1">
      <c r="A21" s="309" t="s">
        <v>18</v>
      </c>
      <c r="B21" s="308"/>
      <c r="C21" s="308"/>
      <c r="D21" s="308"/>
      <c r="E21" s="308"/>
      <c r="F21" s="308"/>
      <c r="G21" s="308"/>
      <c r="H21" s="308"/>
      <c r="I21" s="308"/>
      <c r="J21" s="308"/>
      <c r="K21" s="308"/>
      <c r="L21" s="308"/>
    </row>
    <row r="22" spans="1:12" ht="8.25" customHeight="1">
      <c r="A22" s="197"/>
      <c r="B22" s="198"/>
      <c r="C22" s="198"/>
      <c r="D22" s="198"/>
      <c r="E22" s="198"/>
      <c r="F22" s="198"/>
      <c r="G22" s="198"/>
      <c r="H22" s="198"/>
      <c r="I22" s="198"/>
      <c r="J22" s="198"/>
      <c r="K22" s="198"/>
      <c r="L22" s="198"/>
    </row>
    <row r="23" spans="1:12" ht="57.75" customHeight="1">
      <c r="A23" s="309" t="s">
        <v>19</v>
      </c>
      <c r="B23" s="309"/>
      <c r="C23" s="309"/>
      <c r="D23" s="309"/>
      <c r="E23" s="309"/>
      <c r="F23" s="309"/>
      <c r="G23" s="309"/>
      <c r="H23" s="309"/>
      <c r="I23" s="309"/>
      <c r="J23" s="309"/>
      <c r="K23" s="309"/>
      <c r="L23" s="309"/>
    </row>
    <row r="24" spans="1:12" ht="35.450000000000003" customHeight="1">
      <c r="A24" s="309" t="s">
        <v>20</v>
      </c>
      <c r="B24" s="308"/>
      <c r="C24" s="308"/>
      <c r="D24" s="308"/>
      <c r="E24" s="308"/>
      <c r="F24" s="308"/>
      <c r="G24" s="308"/>
      <c r="H24" s="308"/>
      <c r="I24" s="308"/>
      <c r="J24" s="308"/>
      <c r="K24" s="308"/>
      <c r="L24" s="308"/>
    </row>
    <row r="25" spans="1:12" ht="76.900000000000006" customHeight="1">
      <c r="A25" s="309" t="s">
        <v>21</v>
      </c>
      <c r="B25" s="308"/>
      <c r="C25" s="308"/>
      <c r="D25" s="308"/>
      <c r="E25" s="308"/>
      <c r="F25" s="308"/>
      <c r="G25" s="308"/>
      <c r="H25" s="308"/>
      <c r="I25" s="308"/>
      <c r="J25" s="308"/>
      <c r="K25" s="308"/>
      <c r="L25" s="308"/>
    </row>
    <row r="26" spans="1:12" ht="6.75" customHeight="1">
      <c r="A26" s="197"/>
      <c r="B26" s="198"/>
      <c r="C26" s="198"/>
      <c r="D26" s="198"/>
      <c r="E26" s="198"/>
      <c r="F26" s="198"/>
      <c r="G26" s="198"/>
      <c r="H26" s="198"/>
      <c r="I26" s="198"/>
      <c r="J26" s="198"/>
      <c r="K26" s="198"/>
      <c r="L26" s="198"/>
    </row>
    <row r="27" spans="1:12" ht="51" customHeight="1">
      <c r="A27" s="309" t="s">
        <v>22</v>
      </c>
      <c r="B27" s="308"/>
      <c r="C27" s="308"/>
      <c r="D27" s="308"/>
      <c r="E27" s="308"/>
      <c r="F27" s="308"/>
      <c r="G27" s="308"/>
      <c r="H27" s="308"/>
      <c r="I27" s="308"/>
      <c r="J27" s="308"/>
      <c r="K27" s="308"/>
      <c r="L27" s="308"/>
    </row>
    <row r="28" spans="1:12" s="199" customFormat="1" ht="6" customHeight="1">
      <c r="A28" s="197"/>
      <c r="B28" s="198"/>
      <c r="C28" s="198"/>
      <c r="D28" s="198"/>
      <c r="E28" s="198"/>
      <c r="F28" s="198"/>
      <c r="G28" s="198"/>
      <c r="H28" s="198"/>
      <c r="I28" s="198"/>
      <c r="J28" s="198"/>
      <c r="K28" s="198"/>
      <c r="L28" s="198"/>
    </row>
    <row r="29" spans="1:12" ht="79.5" customHeight="1">
      <c r="A29" s="309" t="s">
        <v>23</v>
      </c>
      <c r="B29" s="308"/>
      <c r="C29" s="308"/>
      <c r="D29" s="308"/>
      <c r="E29" s="308"/>
      <c r="F29" s="308"/>
      <c r="G29" s="308"/>
      <c r="H29" s="308"/>
      <c r="I29" s="308"/>
      <c r="J29" s="308"/>
      <c r="K29" s="308"/>
      <c r="L29" s="308"/>
    </row>
    <row r="30" spans="1:12" s="199" customFormat="1" ht="7.5" customHeight="1">
      <c r="A30" s="197"/>
      <c r="B30" s="198"/>
      <c r="C30" s="198"/>
      <c r="D30" s="198"/>
      <c r="E30" s="198"/>
      <c r="F30" s="198"/>
      <c r="G30" s="198"/>
      <c r="H30" s="198"/>
      <c r="I30" s="198"/>
      <c r="J30" s="198"/>
      <c r="K30" s="198"/>
      <c r="L30" s="198"/>
    </row>
    <row r="31" spans="1:12" ht="27.75" customHeight="1">
      <c r="A31" s="314" t="s">
        <v>24</v>
      </c>
      <c r="B31" s="314"/>
      <c r="C31" s="314"/>
      <c r="D31" s="314"/>
      <c r="E31" s="314"/>
      <c r="F31" s="314"/>
      <c r="G31" s="314"/>
      <c r="H31" s="314"/>
      <c r="I31" s="314"/>
      <c r="J31" s="314"/>
      <c r="K31" s="314"/>
      <c r="L31" s="314"/>
    </row>
    <row r="32" spans="1:12" ht="6" customHeight="1">
      <c r="A32" s="200"/>
      <c r="B32" s="200"/>
      <c r="C32" s="200"/>
      <c r="D32" s="200"/>
      <c r="E32" s="200"/>
      <c r="F32" s="200"/>
      <c r="G32" s="200"/>
      <c r="H32" s="200"/>
      <c r="I32" s="200"/>
      <c r="J32" s="200"/>
      <c r="K32" s="200"/>
      <c r="L32" s="200"/>
    </row>
    <row r="33" spans="1:12" ht="34.5" customHeight="1">
      <c r="A33" s="293" t="s">
        <v>25</v>
      </c>
      <c r="B33" s="293"/>
      <c r="C33" s="293"/>
      <c r="D33" s="293"/>
      <c r="E33" s="293"/>
      <c r="F33" s="293"/>
      <c r="G33" s="293"/>
      <c r="H33" s="293"/>
      <c r="I33" s="293"/>
      <c r="J33" s="293"/>
      <c r="K33" s="293"/>
      <c r="L33" s="293"/>
    </row>
    <row r="34" spans="1:12" ht="43.15" customHeight="1">
      <c r="A34" s="292" t="s">
        <v>26</v>
      </c>
      <c r="B34" s="292"/>
      <c r="C34" s="292"/>
      <c r="D34" s="292"/>
      <c r="E34" s="292"/>
      <c r="F34" s="292"/>
      <c r="G34" s="292"/>
      <c r="H34" s="292"/>
      <c r="I34" s="292"/>
      <c r="J34" s="292"/>
      <c r="K34" s="292"/>
      <c r="L34" s="292"/>
    </row>
    <row r="35" spans="1:12" ht="71.25" customHeight="1">
      <c r="A35" s="292" t="s">
        <v>27</v>
      </c>
      <c r="B35" s="292"/>
      <c r="C35" s="292"/>
      <c r="D35" s="292"/>
      <c r="E35" s="292"/>
      <c r="F35" s="292"/>
      <c r="G35" s="292"/>
      <c r="H35" s="292"/>
      <c r="I35" s="292"/>
      <c r="J35" s="292"/>
      <c r="K35" s="292"/>
      <c r="L35" s="292"/>
    </row>
    <row r="36" spans="1:12" ht="48" customHeight="1">
      <c r="A36" s="292" t="s">
        <v>28</v>
      </c>
      <c r="B36" s="292"/>
      <c r="C36" s="292"/>
      <c r="D36" s="292"/>
      <c r="E36" s="292"/>
      <c r="F36" s="292"/>
      <c r="G36" s="292"/>
      <c r="H36" s="292"/>
      <c r="I36" s="292"/>
      <c r="J36" s="292"/>
      <c r="K36" s="292"/>
      <c r="L36" s="292"/>
    </row>
    <row r="37" spans="1:12" ht="8.25" customHeight="1">
      <c r="A37" s="201"/>
      <c r="B37" s="201"/>
      <c r="C37" s="201"/>
      <c r="D37" s="201"/>
      <c r="E37" s="201"/>
      <c r="F37" s="201"/>
      <c r="G37" s="201"/>
      <c r="H37" s="201"/>
      <c r="I37" s="201"/>
      <c r="J37" s="201"/>
      <c r="K37" s="201"/>
      <c r="L37" s="201"/>
    </row>
    <row r="38" spans="1:12" ht="48" customHeight="1">
      <c r="A38" s="293" t="s">
        <v>29</v>
      </c>
      <c r="B38" s="293"/>
      <c r="C38" s="293"/>
      <c r="D38" s="293"/>
      <c r="E38" s="293"/>
      <c r="F38" s="293"/>
      <c r="G38" s="293"/>
      <c r="H38" s="293"/>
      <c r="I38" s="293"/>
      <c r="J38" s="293"/>
      <c r="K38" s="293"/>
      <c r="L38" s="293"/>
    </row>
    <row r="39" spans="1:12" ht="92.25" customHeight="1">
      <c r="A39" s="292" t="s">
        <v>30</v>
      </c>
      <c r="B39" s="292"/>
      <c r="C39" s="292"/>
      <c r="D39" s="292"/>
      <c r="E39" s="292"/>
      <c r="F39" s="292"/>
      <c r="G39" s="292"/>
      <c r="H39" s="292"/>
      <c r="I39" s="292"/>
      <c r="J39" s="292"/>
      <c r="K39" s="292"/>
      <c r="L39" s="292"/>
    </row>
    <row r="40" spans="1:12" ht="29.25" customHeight="1">
      <c r="A40" s="198"/>
      <c r="B40" s="198"/>
      <c r="C40" s="198"/>
      <c r="D40" s="198"/>
      <c r="E40" s="324" t="s">
        <v>31</v>
      </c>
      <c r="F40" s="324"/>
      <c r="G40" s="324"/>
      <c r="H40" s="198"/>
      <c r="I40" s="198"/>
      <c r="J40" s="198"/>
      <c r="K40" s="198"/>
      <c r="L40" s="198"/>
    </row>
    <row r="41" spans="1:12" ht="42" customHeight="1">
      <c r="A41" s="293" t="s">
        <v>32</v>
      </c>
      <c r="B41" s="293"/>
      <c r="C41" s="293"/>
      <c r="D41" s="293"/>
      <c r="E41" s="293"/>
      <c r="F41" s="293"/>
      <c r="G41" s="293"/>
      <c r="H41" s="293"/>
      <c r="I41" s="293"/>
      <c r="J41" s="293"/>
      <c r="K41" s="293"/>
      <c r="L41" s="293"/>
    </row>
    <row r="42" spans="1:12" ht="118.5" customHeight="1">
      <c r="A42" s="292" t="s">
        <v>33</v>
      </c>
      <c r="B42" s="292"/>
      <c r="C42" s="292"/>
      <c r="D42" s="292"/>
      <c r="E42" s="292"/>
      <c r="F42" s="292"/>
      <c r="G42" s="292"/>
      <c r="H42" s="292"/>
      <c r="I42" s="292"/>
      <c r="J42" s="292"/>
      <c r="K42" s="292"/>
      <c r="L42" s="292"/>
    </row>
    <row r="43" spans="1:12" ht="6.75" customHeight="1">
      <c r="A43" s="198"/>
      <c r="B43" s="198"/>
      <c r="C43" s="198"/>
      <c r="D43" s="198"/>
      <c r="E43" s="198"/>
      <c r="F43" s="198"/>
      <c r="G43" s="198"/>
      <c r="H43" s="198"/>
      <c r="I43" s="198"/>
      <c r="J43" s="198"/>
      <c r="K43" s="198"/>
      <c r="L43" s="198"/>
    </row>
    <row r="44" spans="1:12" ht="29.25" customHeight="1">
      <c r="A44" s="293" t="s">
        <v>34</v>
      </c>
      <c r="B44" s="293"/>
      <c r="C44" s="293"/>
      <c r="D44" s="293"/>
      <c r="E44" s="293"/>
      <c r="F44" s="293"/>
      <c r="G44" s="293"/>
      <c r="H44" s="293"/>
      <c r="I44" s="293"/>
      <c r="J44" s="293"/>
      <c r="K44" s="293"/>
      <c r="L44" s="293"/>
    </row>
    <row r="45" spans="1:12" ht="27" customHeight="1">
      <c r="A45" s="294" t="s">
        <v>35</v>
      </c>
      <c r="B45" s="294"/>
      <c r="C45" s="294"/>
      <c r="D45" s="294"/>
      <c r="E45" s="294"/>
      <c r="F45" s="294"/>
      <c r="G45" s="294"/>
      <c r="H45" s="294"/>
      <c r="I45" s="294"/>
      <c r="J45" s="294"/>
      <c r="K45" s="294"/>
      <c r="L45" s="294"/>
    </row>
    <row r="46" spans="1:12" ht="19.149999999999999" customHeight="1">
      <c r="A46" s="294"/>
      <c r="B46" s="294"/>
      <c r="C46" s="294"/>
      <c r="D46" s="294"/>
      <c r="E46" s="294"/>
      <c r="F46" s="294"/>
      <c r="G46" s="294"/>
      <c r="H46" s="294"/>
      <c r="I46" s="294"/>
      <c r="J46" s="294"/>
      <c r="K46" s="294"/>
      <c r="L46" s="294"/>
    </row>
    <row r="47" spans="1:12" ht="28.15" customHeight="1">
      <c r="A47" s="294"/>
      <c r="B47" s="294"/>
      <c r="C47" s="294"/>
      <c r="D47" s="294"/>
      <c r="E47" s="294"/>
      <c r="F47" s="294"/>
      <c r="G47" s="294"/>
      <c r="H47" s="294"/>
      <c r="I47" s="294"/>
      <c r="J47" s="294"/>
      <c r="K47" s="294"/>
      <c r="L47" s="294"/>
    </row>
    <row r="48" spans="1:12" ht="28.15" customHeight="1">
      <c r="A48" s="294"/>
      <c r="B48" s="294"/>
      <c r="C48" s="294"/>
      <c r="D48" s="294"/>
      <c r="E48" s="294"/>
      <c r="F48" s="294"/>
      <c r="G48" s="294"/>
      <c r="H48" s="294"/>
      <c r="I48" s="294"/>
      <c r="J48" s="294"/>
      <c r="K48" s="294"/>
      <c r="L48" s="294"/>
    </row>
    <row r="49" spans="1:12" ht="38.25" customHeight="1">
      <c r="A49" s="294"/>
      <c r="B49" s="294"/>
      <c r="C49" s="294"/>
      <c r="D49" s="294"/>
      <c r="E49" s="294"/>
      <c r="F49" s="294"/>
      <c r="G49" s="294"/>
      <c r="H49" s="294"/>
      <c r="I49" s="294"/>
      <c r="J49" s="294"/>
      <c r="K49" s="294"/>
      <c r="L49" s="294"/>
    </row>
    <row r="50" spans="1:12" ht="48" customHeight="1">
      <c r="A50" s="294"/>
      <c r="B50" s="294"/>
      <c r="C50" s="294"/>
      <c r="D50" s="294"/>
      <c r="E50" s="294"/>
      <c r="F50" s="294"/>
      <c r="G50" s="294"/>
      <c r="H50" s="294"/>
      <c r="I50" s="294"/>
      <c r="J50" s="294"/>
      <c r="K50" s="294"/>
      <c r="L50" s="294"/>
    </row>
    <row r="51" spans="1:12" ht="68.25" customHeight="1">
      <c r="A51" s="294"/>
      <c r="B51" s="294"/>
      <c r="C51" s="294"/>
      <c r="D51" s="294"/>
      <c r="E51" s="294"/>
      <c r="F51" s="294"/>
      <c r="G51" s="294"/>
      <c r="H51" s="294"/>
      <c r="I51" s="294"/>
      <c r="J51" s="294"/>
      <c r="K51" s="294"/>
      <c r="L51" s="294"/>
    </row>
    <row r="52" spans="1:12" ht="39.75" customHeight="1">
      <c r="A52" s="293" t="s">
        <v>36</v>
      </c>
      <c r="B52" s="293"/>
      <c r="C52" s="293"/>
      <c r="D52" s="293"/>
      <c r="E52" s="293"/>
      <c r="F52" s="293"/>
      <c r="G52" s="293"/>
      <c r="H52" s="293"/>
      <c r="I52" s="293"/>
      <c r="J52" s="293"/>
      <c r="K52" s="293"/>
      <c r="L52" s="293"/>
    </row>
    <row r="53" spans="1:12" ht="90.6" customHeight="1">
      <c r="A53" s="308" t="s">
        <v>37</v>
      </c>
      <c r="B53" s="308"/>
      <c r="C53" s="308"/>
      <c r="D53" s="308"/>
      <c r="E53" s="308"/>
      <c r="F53" s="308"/>
      <c r="G53" s="308"/>
      <c r="H53" s="308"/>
      <c r="I53" s="308"/>
      <c r="J53" s="308"/>
      <c r="K53" s="308"/>
      <c r="L53" s="308"/>
    </row>
    <row r="54" spans="1:12" ht="38.25" customHeight="1">
      <c r="A54" s="293" t="s">
        <v>38</v>
      </c>
      <c r="B54" s="293"/>
      <c r="C54" s="293"/>
      <c r="D54" s="293"/>
      <c r="E54" s="293"/>
      <c r="F54" s="293"/>
      <c r="G54" s="293"/>
      <c r="H54" s="293"/>
      <c r="I54" s="293"/>
      <c r="J54" s="293"/>
      <c r="K54" s="293"/>
      <c r="L54" s="293"/>
    </row>
    <row r="55" spans="1:12" ht="200.25" customHeight="1">
      <c r="A55" s="308" t="s">
        <v>39</v>
      </c>
      <c r="B55" s="308"/>
      <c r="C55" s="308"/>
      <c r="D55" s="308"/>
      <c r="E55" s="308"/>
      <c r="F55" s="308"/>
      <c r="G55" s="308"/>
      <c r="H55" s="308"/>
      <c r="I55" s="308"/>
      <c r="J55" s="308"/>
      <c r="K55" s="308"/>
      <c r="L55" s="308"/>
    </row>
    <row r="56" spans="1:12" ht="25.15" customHeight="1">
      <c r="A56" s="293" t="s">
        <v>40</v>
      </c>
      <c r="B56" s="293"/>
      <c r="C56" s="293"/>
      <c r="D56" s="293"/>
      <c r="E56" s="293"/>
      <c r="F56" s="293"/>
      <c r="G56" s="293"/>
      <c r="H56" s="293"/>
      <c r="I56" s="293"/>
      <c r="J56" s="293"/>
      <c r="K56" s="293"/>
      <c r="L56" s="293"/>
    </row>
    <row r="57" spans="1:12" ht="87.75" customHeight="1">
      <c r="A57" s="292" t="s">
        <v>41</v>
      </c>
      <c r="B57" s="292"/>
      <c r="C57" s="292"/>
      <c r="D57" s="292"/>
      <c r="E57" s="292"/>
      <c r="F57" s="292"/>
      <c r="G57" s="292"/>
      <c r="H57" s="292"/>
      <c r="I57" s="292"/>
      <c r="J57" s="292"/>
      <c r="K57" s="292"/>
      <c r="L57" s="292"/>
    </row>
    <row r="58" spans="1:12" ht="26.25" customHeight="1">
      <c r="A58" s="293" t="s">
        <v>42</v>
      </c>
      <c r="B58" s="293"/>
      <c r="C58" s="293"/>
      <c r="D58" s="293"/>
      <c r="E58" s="293"/>
      <c r="F58" s="293"/>
      <c r="G58" s="293"/>
      <c r="H58" s="293"/>
      <c r="I58" s="293"/>
      <c r="J58" s="293"/>
      <c r="K58" s="293"/>
      <c r="L58" s="293"/>
    </row>
    <row r="59" spans="1:12" ht="79.5" customHeight="1">
      <c r="A59" s="292" t="s">
        <v>43</v>
      </c>
      <c r="B59" s="292"/>
      <c r="C59" s="292"/>
      <c r="D59" s="292"/>
      <c r="E59" s="292"/>
      <c r="F59" s="292"/>
      <c r="G59" s="292"/>
      <c r="H59" s="292"/>
      <c r="I59" s="292"/>
      <c r="J59" s="292"/>
      <c r="K59" s="292"/>
      <c r="L59" s="292"/>
    </row>
    <row r="60" spans="1:12" ht="5.25" customHeight="1">
      <c r="A60" s="199"/>
      <c r="B60" s="199"/>
      <c r="C60" s="199"/>
      <c r="D60" s="199"/>
      <c r="E60" s="199"/>
      <c r="F60" s="199"/>
      <c r="G60" s="199"/>
      <c r="H60" s="199"/>
      <c r="I60" s="199"/>
      <c r="J60" s="199"/>
      <c r="K60" s="199"/>
      <c r="L60" s="199"/>
    </row>
    <row r="61" spans="1:12" ht="42" customHeight="1">
      <c r="A61" s="293" t="s">
        <v>44</v>
      </c>
      <c r="B61" s="293"/>
      <c r="C61" s="293"/>
      <c r="D61" s="293"/>
      <c r="E61" s="293"/>
      <c r="F61" s="293"/>
      <c r="G61" s="293"/>
      <c r="H61" s="293"/>
      <c r="I61" s="293"/>
      <c r="J61" s="293"/>
      <c r="K61" s="293"/>
      <c r="L61" s="293"/>
    </row>
    <row r="62" spans="1:12" ht="34.15" customHeight="1">
      <c r="A62" s="326" t="s">
        <v>45</v>
      </c>
      <c r="B62" s="326"/>
      <c r="C62" s="326"/>
      <c r="D62" s="326"/>
      <c r="E62" s="326"/>
      <c r="F62" s="326"/>
      <c r="G62" s="326"/>
      <c r="H62" s="326"/>
      <c r="I62" s="326"/>
      <c r="J62" s="326"/>
      <c r="K62" s="326"/>
      <c r="L62" s="326"/>
    </row>
    <row r="63" spans="1:12" ht="46.15" customHeight="1">
      <c r="A63" s="327" t="s">
        <v>46</v>
      </c>
      <c r="B63" s="328"/>
      <c r="C63" s="328"/>
      <c r="D63" s="328"/>
      <c r="E63" s="328"/>
      <c r="F63" s="328"/>
      <c r="G63" s="328"/>
      <c r="H63" s="328"/>
      <c r="I63" s="328"/>
      <c r="J63" s="328"/>
      <c r="K63" s="328"/>
      <c r="L63" s="328"/>
    </row>
    <row r="64" spans="1:12" ht="133.5" customHeight="1">
      <c r="A64" s="310" t="s">
        <v>47</v>
      </c>
      <c r="B64" s="308"/>
      <c r="C64" s="308"/>
      <c r="D64" s="308"/>
      <c r="E64" s="308"/>
      <c r="F64" s="308"/>
      <c r="G64" s="308"/>
      <c r="H64" s="308"/>
      <c r="I64" s="308"/>
      <c r="J64" s="308"/>
      <c r="K64" s="308"/>
      <c r="L64" s="308"/>
    </row>
    <row r="65" spans="1:12" ht="59.25" customHeight="1">
      <c r="A65" s="325" t="s">
        <v>48</v>
      </c>
      <c r="B65" s="325"/>
      <c r="C65" s="325"/>
      <c r="D65" s="325"/>
      <c r="E65" s="325"/>
      <c r="F65" s="325"/>
      <c r="G65" s="325"/>
      <c r="H65" s="325"/>
      <c r="I65" s="325"/>
      <c r="J65" s="325"/>
      <c r="K65" s="325"/>
      <c r="L65" s="325"/>
    </row>
    <row r="66" spans="1:12" ht="82.5" customHeight="1">
      <c r="A66" s="310" t="s">
        <v>49</v>
      </c>
      <c r="B66" s="308"/>
      <c r="C66" s="308"/>
      <c r="D66" s="308"/>
      <c r="E66" s="308"/>
      <c r="F66" s="308"/>
      <c r="G66" s="308"/>
      <c r="H66" s="308"/>
      <c r="I66" s="308"/>
      <c r="J66" s="308"/>
      <c r="K66" s="308"/>
      <c r="L66" s="308"/>
    </row>
    <row r="67" spans="1:12" ht="96" customHeight="1">
      <c r="A67" s="310" t="s">
        <v>50</v>
      </c>
      <c r="B67" s="308"/>
      <c r="C67" s="308"/>
      <c r="D67" s="308"/>
      <c r="E67" s="308"/>
      <c r="F67" s="308"/>
      <c r="G67" s="308"/>
      <c r="H67" s="308"/>
      <c r="I67" s="308"/>
      <c r="J67" s="308"/>
      <c r="K67" s="308"/>
      <c r="L67" s="308"/>
    </row>
    <row r="68" spans="1:12" ht="52.5" customHeight="1">
      <c r="A68" s="310" t="s">
        <v>51</v>
      </c>
      <c r="B68" s="310"/>
      <c r="C68" s="310"/>
      <c r="D68" s="310"/>
      <c r="E68" s="310"/>
      <c r="F68" s="310"/>
      <c r="G68" s="310"/>
      <c r="H68" s="310"/>
      <c r="I68" s="310"/>
      <c r="J68" s="310"/>
      <c r="K68" s="310"/>
      <c r="L68" s="310"/>
    </row>
    <row r="69" spans="1:12" ht="69" customHeight="1">
      <c r="A69" s="310" t="s">
        <v>52</v>
      </c>
      <c r="B69" s="308"/>
      <c r="C69" s="308"/>
      <c r="D69" s="308"/>
      <c r="E69" s="308"/>
      <c r="F69" s="308"/>
      <c r="G69" s="308"/>
      <c r="H69" s="308"/>
      <c r="I69" s="308"/>
      <c r="J69" s="308"/>
      <c r="K69" s="308"/>
      <c r="L69" s="308"/>
    </row>
    <row r="70" spans="1:12" ht="24.75" customHeight="1">
      <c r="A70" s="323" t="s">
        <v>53</v>
      </c>
      <c r="B70" s="323"/>
      <c r="C70" s="323"/>
      <c r="D70" s="323"/>
      <c r="E70" s="323"/>
      <c r="F70" s="323"/>
      <c r="G70" s="323"/>
      <c r="H70" s="323"/>
      <c r="I70" s="323"/>
      <c r="J70" s="323"/>
      <c r="K70" s="323"/>
      <c r="L70" s="323"/>
    </row>
    <row r="71" spans="1:12" ht="39" customHeight="1" thickBot="1">
      <c r="A71" s="314"/>
      <c r="B71" s="314"/>
      <c r="C71" s="314"/>
      <c r="D71" s="314"/>
      <c r="E71" s="314"/>
      <c r="F71" s="314"/>
      <c r="G71" s="314"/>
      <c r="H71" s="314"/>
      <c r="I71" s="314"/>
      <c r="J71" s="314"/>
      <c r="K71" s="314"/>
      <c r="L71" s="314"/>
    </row>
    <row r="72" spans="1:12" ht="32.25" customHeight="1">
      <c r="A72" s="311" t="s">
        <v>54</v>
      </c>
      <c r="B72" s="312"/>
      <c r="C72" s="312"/>
      <c r="D72" s="312"/>
      <c r="E72" s="312"/>
      <c r="F72" s="312"/>
      <c r="G72" s="312"/>
      <c r="H72" s="312"/>
      <c r="I72" s="312"/>
      <c r="J72" s="312"/>
      <c r="K72" s="312"/>
      <c r="L72" s="313"/>
    </row>
    <row r="73" spans="1:12" ht="23.25" customHeight="1" thickBot="1">
      <c r="A73" s="205"/>
      <c r="B73" s="206"/>
      <c r="C73" s="206"/>
      <c r="D73" s="206"/>
      <c r="E73" s="207" t="s">
        <v>55</v>
      </c>
      <c r="F73" s="206"/>
      <c r="G73" s="206"/>
      <c r="H73" s="206"/>
      <c r="I73" s="206"/>
      <c r="J73" s="206"/>
      <c r="K73" s="206"/>
      <c r="L73" s="208"/>
    </row>
    <row r="74" spans="1:12">
      <c r="A74" s="199"/>
      <c r="B74" s="199"/>
      <c r="C74" s="199"/>
      <c r="D74" s="199"/>
      <c r="E74" s="199"/>
      <c r="F74" s="199"/>
      <c r="G74" s="199"/>
      <c r="H74" s="199"/>
      <c r="I74" s="199"/>
      <c r="J74" s="199"/>
      <c r="K74" s="199"/>
      <c r="L74" s="199"/>
    </row>
    <row r="75" spans="1:12">
      <c r="A75" s="199"/>
      <c r="B75" s="199"/>
      <c r="C75" s="199"/>
      <c r="D75" s="202"/>
      <c r="E75" s="202"/>
      <c r="F75" s="199"/>
      <c r="G75" s="199"/>
      <c r="H75" s="199"/>
      <c r="I75" s="199"/>
      <c r="J75" s="199"/>
      <c r="K75" s="199"/>
      <c r="L75" s="199"/>
    </row>
    <row r="76" spans="1:12">
      <c r="A76" s="199"/>
      <c r="B76" s="199"/>
      <c r="C76" s="199"/>
      <c r="D76" s="199"/>
      <c r="E76" s="199"/>
      <c r="F76" s="199"/>
      <c r="G76" s="199"/>
      <c r="H76" s="199"/>
      <c r="I76" s="199"/>
      <c r="J76" s="199"/>
      <c r="K76" s="199"/>
      <c r="L76" s="199"/>
    </row>
    <row r="77" spans="1:12" ht="116.25" customHeight="1">
      <c r="A77" s="307"/>
      <c r="B77" s="307"/>
      <c r="C77" s="307"/>
      <c r="D77" s="307"/>
      <c r="E77" s="307"/>
      <c r="F77" s="307"/>
      <c r="G77" s="307"/>
      <c r="H77" s="307"/>
      <c r="I77" s="307"/>
      <c r="J77" s="307"/>
      <c r="K77" s="307"/>
      <c r="L77" s="307"/>
    </row>
    <row r="78" spans="1:12"/>
    <row r="79" spans="1:12"/>
  </sheetData>
  <sheetProtection password="EEBA" sheet="1" objects="1" scenarios="1"/>
  <mergeCells count="57">
    <mergeCell ref="A70:L70"/>
    <mergeCell ref="A54:L54"/>
    <mergeCell ref="A55:L55"/>
    <mergeCell ref="A23:L23"/>
    <mergeCell ref="E40:G40"/>
    <mergeCell ref="A53:L53"/>
    <mergeCell ref="A52:L52"/>
    <mergeCell ref="A68:L68"/>
    <mergeCell ref="A67:L67"/>
    <mergeCell ref="A66:L66"/>
    <mergeCell ref="A64:L64"/>
    <mergeCell ref="A65:L65"/>
    <mergeCell ref="A57:L57"/>
    <mergeCell ref="A62:L62"/>
    <mergeCell ref="A63:L63"/>
    <mergeCell ref="A58:L58"/>
    <mergeCell ref="A3:L3"/>
    <mergeCell ref="A11:L11"/>
    <mergeCell ref="A10:L10"/>
    <mergeCell ref="A18:L18"/>
    <mergeCell ref="A36:L36"/>
    <mergeCell ref="A27:L27"/>
    <mergeCell ref="A34:L34"/>
    <mergeCell ref="A35:L35"/>
    <mergeCell ref="A16:L16"/>
    <mergeCell ref="A77:L77"/>
    <mergeCell ref="A17:L17"/>
    <mergeCell ref="A12:L12"/>
    <mergeCell ref="A15:L15"/>
    <mergeCell ref="A21:L21"/>
    <mergeCell ref="A24:L24"/>
    <mergeCell ref="A69:L69"/>
    <mergeCell ref="A72:L72"/>
    <mergeCell ref="A19:L19"/>
    <mergeCell ref="A56:L56"/>
    <mergeCell ref="A29:L29"/>
    <mergeCell ref="A31:L31"/>
    <mergeCell ref="A25:L25"/>
    <mergeCell ref="A71:L71"/>
    <mergeCell ref="A61:L61"/>
    <mergeCell ref="A44:L44"/>
    <mergeCell ref="A59:L59"/>
    <mergeCell ref="A41:L41"/>
    <mergeCell ref="A42:L42"/>
    <mergeCell ref="A45:L51"/>
    <mergeCell ref="J1:L1"/>
    <mergeCell ref="E1:I1"/>
    <mergeCell ref="A38:L38"/>
    <mergeCell ref="A39:L39"/>
    <mergeCell ref="A7:L7"/>
    <mergeCell ref="A8:L8"/>
    <mergeCell ref="A9:L9"/>
    <mergeCell ref="A2:L2"/>
    <mergeCell ref="A4:L4"/>
    <mergeCell ref="A13:L13"/>
    <mergeCell ref="A14:L14"/>
    <mergeCell ref="A33:L33"/>
  </mergeCells>
  <phoneticPr fontId="34" type="noConversion"/>
  <pageMargins left="0.7" right="0.7" top="0.75" bottom="0.75" header="0.3" footer="0.3"/>
  <pageSetup orientation="portrait" r:id="rId1"/>
  <headerFooter>
    <oddHeader xml:space="preserve">&amp;L&amp;"-,Negrita" </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755"/>
  <sheetViews>
    <sheetView showGridLines="0" showRowColHeaders="0" showRuler="0" view="pageLayout" zoomScale="130" zoomScaleNormal="100" zoomScalePageLayoutView="130" workbookViewId="0">
      <selection activeCell="C8" sqref="C8:D8"/>
    </sheetView>
  </sheetViews>
  <sheetFormatPr defaultColWidth="11.42578125" defaultRowHeight="15"/>
  <cols>
    <col min="1" max="1" width="2.5703125" customWidth="1"/>
    <col min="2" max="2" width="19.85546875" customWidth="1"/>
    <col min="3" max="3" width="6.7109375" customWidth="1"/>
    <col min="4" max="4" width="8.7109375" customWidth="1"/>
    <col min="5" max="5" width="3.7109375" customWidth="1"/>
    <col min="6" max="6" width="8.140625" customWidth="1"/>
    <col min="7" max="7" width="11.85546875" customWidth="1"/>
    <col min="8" max="8" width="11" customWidth="1"/>
    <col min="9" max="9" width="8.7109375" customWidth="1"/>
    <col min="10" max="10" width="12.42578125" customWidth="1"/>
    <col min="11" max="11" width="2.28515625" customWidth="1"/>
    <col min="14" max="14" width="26.140625" customWidth="1"/>
    <col min="15" max="15" width="2.42578125" customWidth="1"/>
    <col min="16" max="16" width="46.7109375" customWidth="1"/>
    <col min="17" max="18" width="2.42578125" hidden="1" customWidth="1"/>
    <col min="19" max="19" width="3" customWidth="1"/>
    <col min="20" max="20" width="22.7109375" customWidth="1"/>
    <col min="21" max="21" width="1.7109375" customWidth="1"/>
    <col min="22" max="22" width="8.85546875" customWidth="1"/>
    <col min="23" max="23" width="3.7109375" customWidth="1"/>
    <col min="24" max="24" width="8.5703125" customWidth="1"/>
    <col min="26" max="26" width="8.42578125" customWidth="1"/>
    <col min="27" max="27" width="9.5703125" customWidth="1"/>
    <col min="28" max="28" width="9.42578125" customWidth="1"/>
    <col min="29" max="29" width="11.28515625" customWidth="1"/>
  </cols>
  <sheetData>
    <row r="1" spans="1:29" ht="21">
      <c r="A1" s="538" t="s">
        <v>403</v>
      </c>
      <c r="B1" s="539"/>
      <c r="C1" s="539"/>
      <c r="D1" s="539"/>
      <c r="E1" s="539"/>
      <c r="F1" s="539"/>
      <c r="G1" s="539"/>
      <c r="H1" s="539"/>
      <c r="I1" s="540"/>
      <c r="J1" s="536"/>
      <c r="K1" s="82"/>
      <c r="L1" s="82"/>
      <c r="M1" s="2"/>
      <c r="N1" s="2"/>
      <c r="S1" s="103"/>
      <c r="T1" s="520"/>
      <c r="U1" s="522" t="s">
        <v>404</v>
      </c>
      <c r="V1" s="520"/>
      <c r="W1" s="520"/>
      <c r="X1" s="520"/>
      <c r="Y1" s="520"/>
      <c r="Z1" s="520"/>
      <c r="AA1" s="520"/>
      <c r="AB1" s="520"/>
      <c r="AC1" s="523"/>
    </row>
    <row r="2" spans="1:29" ht="24" customHeight="1">
      <c r="A2" s="550" t="s">
        <v>405</v>
      </c>
      <c r="B2" s="551"/>
      <c r="C2" s="551"/>
      <c r="D2" s="551"/>
      <c r="E2" s="551"/>
      <c r="F2" s="551"/>
      <c r="G2" s="551"/>
      <c r="H2" s="551"/>
      <c r="I2" s="552"/>
      <c r="J2" s="537"/>
      <c r="K2" s="82"/>
      <c r="S2" s="102"/>
      <c r="T2" s="521"/>
      <c r="U2" s="84"/>
      <c r="V2" s="85"/>
      <c r="W2" s="85"/>
      <c r="X2" s="85"/>
      <c r="Y2" s="85"/>
      <c r="Z2" s="85"/>
      <c r="AA2" s="85"/>
      <c r="AB2" s="164" t="s">
        <v>406</v>
      </c>
      <c r="AC2" s="165">
        <v>42160</v>
      </c>
    </row>
    <row r="3" spans="1:29" ht="4.9000000000000004" customHeight="1">
      <c r="A3" s="534"/>
      <c r="B3" s="525"/>
      <c r="C3" s="525"/>
      <c r="D3" s="525"/>
      <c r="E3" s="525"/>
      <c r="F3" s="525"/>
      <c r="G3" s="525"/>
      <c r="H3" s="525"/>
      <c r="I3" s="525"/>
      <c r="J3" s="535"/>
      <c r="K3" s="33"/>
      <c r="S3" s="524"/>
      <c r="T3" s="525"/>
      <c r="U3" s="525"/>
      <c r="V3" s="525"/>
      <c r="W3" s="525"/>
      <c r="X3" s="525"/>
      <c r="Y3" s="525"/>
      <c r="Z3" s="525"/>
      <c r="AA3" s="525"/>
      <c r="AB3" s="525"/>
      <c r="AC3" s="525"/>
    </row>
    <row r="4" spans="1:29" ht="25.15" customHeight="1">
      <c r="A4" s="139"/>
      <c r="B4" s="45" t="s">
        <v>407</v>
      </c>
      <c r="C4" s="503">
        <f>'DATOS DE EMPRESA'!C5</f>
        <v>0</v>
      </c>
      <c r="D4" s="515"/>
      <c r="E4" s="515"/>
      <c r="F4" s="504"/>
      <c r="G4" s="45" t="s">
        <v>222</v>
      </c>
      <c r="H4" s="511">
        <f>'DATOS DE EMPRESA'!H6</f>
        <v>0</v>
      </c>
      <c r="I4" s="544"/>
      <c r="J4" s="512"/>
      <c r="K4" s="72"/>
      <c r="S4" s="526" t="s">
        <v>407</v>
      </c>
      <c r="T4" s="527"/>
      <c r="U4" s="503">
        <f>C4</f>
        <v>0</v>
      </c>
      <c r="V4" s="515"/>
      <c r="W4" s="515"/>
      <c r="X4" s="515"/>
      <c r="Y4" s="504"/>
      <c r="AA4" s="45" t="s">
        <v>408</v>
      </c>
      <c r="AB4" s="511">
        <f>H4</f>
        <v>0</v>
      </c>
      <c r="AC4" s="512"/>
    </row>
    <row r="5" spans="1:29" ht="2.4500000000000002" customHeight="1">
      <c r="A5" s="139"/>
      <c r="B5" s="45"/>
      <c r="C5" s="44"/>
      <c r="D5" s="46"/>
      <c r="E5" s="78"/>
      <c r="F5" s="46"/>
      <c r="G5" s="45"/>
      <c r="H5" s="47"/>
      <c r="I5" s="48"/>
      <c r="J5" s="140"/>
      <c r="K5" s="48"/>
      <c r="S5" s="39"/>
      <c r="T5" s="45"/>
      <c r="U5" s="44"/>
      <c r="V5" s="46"/>
      <c r="W5" s="78"/>
      <c r="X5" s="46"/>
      <c r="Y5" s="45"/>
      <c r="Z5" s="47"/>
      <c r="AA5" s="47"/>
      <c r="AB5" s="48"/>
      <c r="AC5" s="48"/>
    </row>
    <row r="6" spans="1:29" ht="22.15" customHeight="1">
      <c r="A6" s="553" t="s">
        <v>409</v>
      </c>
      <c r="B6" s="527"/>
      <c r="C6" s="503" t="str">
        <f>'DATOS DE EMPRESA'!C10&amp;" - "&amp;'DATOS DE EMPRESA'!C8&amp;""</f>
        <v xml:space="preserve"> - </v>
      </c>
      <c r="D6" s="515"/>
      <c r="E6" s="504"/>
      <c r="F6" s="77">
        <f>'DATOS DE EMPRESA'!G8</f>
        <v>0</v>
      </c>
      <c r="G6" s="49" t="s">
        <v>410</v>
      </c>
      <c r="H6" s="511">
        <f>'DATOS DE EMPRESA'!C6</f>
        <v>0</v>
      </c>
      <c r="I6" s="544"/>
      <c r="J6" s="512"/>
      <c r="K6" s="76"/>
      <c r="S6" s="526" t="s">
        <v>409</v>
      </c>
      <c r="T6" s="527"/>
      <c r="U6" s="503" t="str">
        <f>C6</f>
        <v xml:space="preserve"> - </v>
      </c>
      <c r="V6" s="515"/>
      <c r="W6" s="515"/>
      <c r="X6" s="504"/>
      <c r="Y6" s="77">
        <f>F6</f>
        <v>0</v>
      </c>
      <c r="AA6" s="45" t="s">
        <v>411</v>
      </c>
      <c r="AB6" s="511">
        <f>H6</f>
        <v>0</v>
      </c>
      <c r="AC6" s="512"/>
    </row>
    <row r="7" spans="1:29" ht="2.4500000000000002" customHeight="1">
      <c r="A7" s="139"/>
      <c r="B7" s="45"/>
      <c r="C7" s="44"/>
      <c r="D7" s="46"/>
      <c r="E7" s="78"/>
      <c r="F7" s="46"/>
      <c r="G7" s="49"/>
      <c r="H7" s="71"/>
      <c r="I7" s="48"/>
      <c r="J7" s="140"/>
      <c r="K7" s="76"/>
      <c r="S7" s="39"/>
      <c r="T7" s="45"/>
      <c r="U7" s="44"/>
      <c r="V7" s="46"/>
      <c r="W7" s="78"/>
      <c r="X7" s="46"/>
      <c r="Y7" s="49"/>
      <c r="Z7" s="71"/>
      <c r="AA7" s="71"/>
      <c r="AB7" s="48"/>
      <c r="AC7" s="48"/>
    </row>
    <row r="8" spans="1:29" ht="24.6" customHeight="1">
      <c r="A8" s="553" t="s">
        <v>412</v>
      </c>
      <c r="B8" s="527"/>
      <c r="C8" s="501"/>
      <c r="D8" s="502"/>
      <c r="E8" s="501"/>
      <c r="F8" s="502"/>
      <c r="G8" s="73" t="s">
        <v>413</v>
      </c>
      <c r="H8" s="528"/>
      <c r="I8" s="545"/>
      <c r="J8" s="529"/>
      <c r="K8" s="76"/>
      <c r="R8" s="33" t="s">
        <v>225</v>
      </c>
      <c r="S8" s="526" t="s">
        <v>412</v>
      </c>
      <c r="T8" s="527"/>
      <c r="U8" s="501">
        <v>1</v>
      </c>
      <c r="V8" s="508"/>
      <c r="W8" s="502"/>
      <c r="X8" s="501">
        <v>2</v>
      </c>
      <c r="Y8" s="502"/>
      <c r="AA8" s="45" t="s">
        <v>414</v>
      </c>
      <c r="AB8" s="528">
        <f>H8</f>
        <v>0</v>
      </c>
      <c r="AC8" s="529"/>
    </row>
    <row r="9" spans="1:29" ht="2.4500000000000002" customHeight="1">
      <c r="A9" s="141"/>
      <c r="B9" s="80"/>
      <c r="C9" s="50"/>
      <c r="D9" s="45" t="s">
        <v>415</v>
      </c>
      <c r="E9" s="132"/>
      <c r="F9" s="45"/>
      <c r="G9" s="45"/>
      <c r="H9" s="70"/>
      <c r="I9" s="133"/>
      <c r="J9" s="142"/>
      <c r="K9" s="76"/>
      <c r="S9" s="39"/>
      <c r="T9" s="80"/>
      <c r="U9" s="50"/>
      <c r="V9" s="46" t="s">
        <v>415</v>
      </c>
      <c r="W9" s="78"/>
      <c r="X9" s="46"/>
      <c r="Y9" s="45"/>
      <c r="Z9" s="70"/>
      <c r="AA9" s="70"/>
      <c r="AB9" s="51"/>
      <c r="AC9" s="51"/>
    </row>
    <row r="10" spans="1:29">
      <c r="A10" s="553" t="s">
        <v>416</v>
      </c>
      <c r="B10" s="527"/>
      <c r="C10" s="501"/>
      <c r="D10" s="502"/>
      <c r="E10" s="501"/>
      <c r="F10" s="502"/>
      <c r="G10" s="52" t="s">
        <v>417</v>
      </c>
      <c r="H10" s="511">
        <f>'DATOS DE EMPRESA'!G8</f>
        <v>0</v>
      </c>
      <c r="I10" s="544"/>
      <c r="J10" s="512"/>
      <c r="K10" s="76"/>
      <c r="R10" s="35" t="s">
        <v>231</v>
      </c>
      <c r="S10" s="526" t="s">
        <v>416</v>
      </c>
      <c r="T10" s="527"/>
      <c r="U10" s="501">
        <v>3</v>
      </c>
      <c r="V10" s="508"/>
      <c r="W10" s="502"/>
      <c r="X10" s="501">
        <v>4</v>
      </c>
      <c r="Y10" s="502"/>
      <c r="Z10" s="70"/>
      <c r="AA10" s="52" t="s">
        <v>418</v>
      </c>
      <c r="AB10" s="530"/>
      <c r="AC10" s="531"/>
    </row>
    <row r="11" spans="1:29" ht="2.4500000000000002" customHeight="1">
      <c r="A11" s="141"/>
      <c r="B11" s="80"/>
      <c r="C11" s="50"/>
      <c r="D11" s="45"/>
      <c r="E11" s="132"/>
      <c r="F11" s="45"/>
      <c r="G11" s="45"/>
      <c r="H11" s="70"/>
      <c r="I11" s="133"/>
      <c r="J11" s="142"/>
      <c r="K11" s="76"/>
      <c r="S11" s="39"/>
      <c r="T11" s="80"/>
      <c r="U11" s="50"/>
      <c r="V11" s="46"/>
      <c r="W11" s="78"/>
      <c r="X11" s="46"/>
      <c r="Y11" s="45"/>
      <c r="Z11" s="70"/>
      <c r="AA11" s="70"/>
      <c r="AB11" s="51"/>
      <c r="AC11" s="51"/>
    </row>
    <row r="12" spans="1:29" ht="20.45" customHeight="1">
      <c r="A12" s="543" t="s">
        <v>419</v>
      </c>
      <c r="B12" s="514"/>
      <c r="C12" s="501"/>
      <c r="D12" s="502"/>
      <c r="E12" s="501"/>
      <c r="F12" s="502"/>
      <c r="G12" s="74" t="s">
        <v>420</v>
      </c>
      <c r="H12" s="547"/>
      <c r="I12" s="548"/>
      <c r="J12" s="549"/>
      <c r="K12" s="76"/>
      <c r="Q12" t="s">
        <v>421</v>
      </c>
      <c r="R12" t="s">
        <v>422</v>
      </c>
      <c r="S12" s="526" t="s">
        <v>423</v>
      </c>
      <c r="T12" s="527"/>
      <c r="U12" s="501">
        <f>C12</f>
        <v>0</v>
      </c>
      <c r="V12" s="508"/>
      <c r="W12" s="502"/>
      <c r="X12" s="501">
        <f>E12</f>
        <v>0</v>
      </c>
      <c r="Y12" s="502"/>
      <c r="Z12" s="70"/>
      <c r="AA12" s="49" t="s">
        <v>424</v>
      </c>
      <c r="AB12" s="511">
        <f>H10</f>
        <v>0</v>
      </c>
      <c r="AC12" s="512"/>
    </row>
    <row r="13" spans="1:29" ht="2.4500000000000002" customHeight="1">
      <c r="A13" s="141"/>
      <c r="B13" s="80"/>
      <c r="C13" s="50"/>
      <c r="D13" s="45"/>
      <c r="E13" s="132"/>
      <c r="F13" s="45"/>
      <c r="G13" s="70"/>
      <c r="H13" s="70"/>
      <c r="I13" s="80"/>
      <c r="J13" s="143"/>
      <c r="K13" s="76"/>
      <c r="O13" s="2"/>
      <c r="P13" s="2"/>
      <c r="Q13" s="2" t="s">
        <v>425</v>
      </c>
      <c r="R13" t="s">
        <v>426</v>
      </c>
      <c r="S13" s="39"/>
      <c r="T13" s="80"/>
      <c r="U13" s="50"/>
      <c r="V13" s="46"/>
      <c r="X13" s="78"/>
      <c r="Y13" s="70"/>
      <c r="Z13" s="70"/>
      <c r="AA13" s="70"/>
      <c r="AB13" s="53"/>
      <c r="AC13" s="54"/>
    </row>
    <row r="14" spans="1:29" ht="25.9" customHeight="1">
      <c r="A14" s="543" t="s">
        <v>427</v>
      </c>
      <c r="B14" s="514"/>
      <c r="C14" s="505"/>
      <c r="D14" s="507"/>
      <c r="E14" s="503">
        <f>'DATOS DE EMPRESA'!C30</f>
        <v>0</v>
      </c>
      <c r="F14" s="504"/>
      <c r="G14" s="75" t="s">
        <v>428</v>
      </c>
      <c r="H14" s="509"/>
      <c r="I14" s="546"/>
      <c r="J14" s="510"/>
      <c r="K14" s="76"/>
      <c r="O14" s="2"/>
      <c r="S14" s="513" t="s">
        <v>429</v>
      </c>
      <c r="T14" s="514"/>
      <c r="U14" s="505">
        <f>'DATOS DE EMPRESA'!C33</f>
        <v>0</v>
      </c>
      <c r="V14" s="506"/>
      <c r="W14" s="507"/>
      <c r="X14" s="503">
        <f>'DATOS DE EMPRESA'!C30</f>
        <v>0</v>
      </c>
      <c r="Y14" s="504"/>
      <c r="Z14" s="70"/>
      <c r="AA14" s="134"/>
      <c r="AB14" s="509"/>
      <c r="AC14" s="510"/>
    </row>
    <row r="15" spans="1:29" ht="15.75" thickBot="1">
      <c r="A15" s="144"/>
      <c r="B15" s="145"/>
      <c r="C15" s="145"/>
      <c r="D15" s="37"/>
      <c r="E15" s="146"/>
      <c r="F15" s="37"/>
      <c r="G15" s="37"/>
      <c r="H15" s="147"/>
      <c r="I15" s="147"/>
      <c r="J15" s="148"/>
      <c r="K15" s="76"/>
      <c r="L15" s="498" t="s">
        <v>430</v>
      </c>
      <c r="M15" s="499"/>
      <c r="N15" s="500"/>
      <c r="S15" s="30"/>
      <c r="T15" s="36"/>
      <c r="U15" s="36"/>
      <c r="V15" s="38"/>
      <c r="W15" s="79"/>
      <c r="X15" s="37"/>
      <c r="Y15" s="38"/>
      <c r="Z15" s="34"/>
      <c r="AA15" s="34"/>
      <c r="AB15" s="34"/>
      <c r="AC15" s="35"/>
    </row>
    <row r="16" spans="1:29" ht="40.9" customHeight="1">
      <c r="A16" s="135"/>
      <c r="B16" s="541" t="s">
        <v>431</v>
      </c>
      <c r="C16" s="542"/>
      <c r="D16" s="136" t="s">
        <v>222</v>
      </c>
      <c r="E16" s="137" t="s">
        <v>223</v>
      </c>
      <c r="F16" s="137" t="s">
        <v>432</v>
      </c>
      <c r="G16" s="541" t="s">
        <v>433</v>
      </c>
      <c r="H16" s="542"/>
      <c r="I16" s="136" t="s">
        <v>434</v>
      </c>
      <c r="J16" s="138" t="s">
        <v>435</v>
      </c>
      <c r="K16" s="76"/>
      <c r="L16" s="161" t="s">
        <v>436</v>
      </c>
      <c r="M16" s="162"/>
      <c r="N16" s="163"/>
      <c r="P16" s="108" t="s">
        <v>437</v>
      </c>
      <c r="S16" s="55"/>
      <c r="T16" s="532" t="s">
        <v>431</v>
      </c>
      <c r="U16" s="533"/>
      <c r="V16" s="56" t="s">
        <v>222</v>
      </c>
      <c r="W16" s="58" t="s">
        <v>223</v>
      </c>
      <c r="X16" s="58" t="s">
        <v>438</v>
      </c>
      <c r="Y16" s="532" t="s">
        <v>433</v>
      </c>
      <c r="Z16" s="533"/>
      <c r="AA16" s="100" t="s">
        <v>439</v>
      </c>
      <c r="AB16" s="56" t="s">
        <v>440</v>
      </c>
      <c r="AC16" s="81" t="s">
        <v>441</v>
      </c>
    </row>
    <row r="17" spans="1:29" ht="22.5">
      <c r="A17" s="66">
        <v>1</v>
      </c>
      <c r="B17" s="516" t="str">
        <f>IF('LISTA TRABAJADORES'!F6&lt;50,"",'LISTA TRABAJADORES'!C6)</f>
        <v>Roberto Vera</v>
      </c>
      <c r="C17" s="517"/>
      <c r="D17" s="107">
        <f>IF('LISTA TRABAJADORES'!F6&lt;50,"",'LISTA TRABAJADORES'!D6)</f>
        <v>33211</v>
      </c>
      <c r="E17" s="106">
        <f>IF('LISTA TRABAJADORES'!F6&lt;50,"",'LISTA TRABAJADORES'!E6)</f>
        <v>8</v>
      </c>
      <c r="F17" s="160"/>
      <c r="G17" s="518" t="str">
        <f>IF('LISTA TRABAJADORES'!F6&lt;50,"",'LISTA TRABAJADORES'!B6)</f>
        <v>Carpinteros moldaje-sierra circular</v>
      </c>
      <c r="H17" s="519"/>
      <c r="I17" s="83"/>
      <c r="J17" s="65" t="str">
        <f>IF('LISTA TRABAJADORES'!F6="","",IF('LISTA TRABAJADORES'!G6="Sí","Cada 6 meses",IF(M17&lt;&gt;"",M17,IF(OR('LISTA TRABAJADORES'!H6="no ingresa",'LISTA TRABAJADORES'!F6="BAJA"),"No Ingresa PVSA",IF('LISTA TRABAJADORES'!F6="MUY ALTA","Anualmente",IF('LISTA TRABAJADORES'!F6="MEDIA","Cada 3 años","Cada 2 años"))))))</f>
        <v>Anualmente</v>
      </c>
      <c r="K17" s="76"/>
      <c r="L17" s="67" t="s">
        <v>425</v>
      </c>
      <c r="M17" s="68" t="str">
        <f t="shared" ref="M17:M80" si="0">IF(L17="","",VLOOKUP(L17,$Q$12:$R$13,2,FALSE))</f>
        <v>Anualmente</v>
      </c>
      <c r="N17" s="67" t="s">
        <v>442</v>
      </c>
      <c r="O17" s="91"/>
      <c r="P17" s="109" t="s">
        <v>443</v>
      </c>
      <c r="S17" s="104">
        <f t="shared" ref="S17:S80" si="1">A17</f>
        <v>1</v>
      </c>
      <c r="T17" s="516" t="str">
        <f>IF('LISTA TRABAJADORES'!F6&lt;50,"",B17)</f>
        <v>Roberto Vera</v>
      </c>
      <c r="U17" s="517"/>
      <c r="V17" s="105">
        <f>IF('LISTA TRABAJADORES'!F6&lt;50,"",'LISTA TRABAJADORES'!D6)</f>
        <v>33211</v>
      </c>
      <c r="W17" s="106">
        <f>IF('LISTA TRABAJADORES'!F6&lt;50,"",E17)</f>
        <v>8</v>
      </c>
      <c r="X17" s="83" t="s">
        <v>444</v>
      </c>
      <c r="Y17" s="518" t="str">
        <f>IF('LISTA TRABAJADORES'!F6&lt;50,"",G17)</f>
        <v>Carpinteros moldaje-sierra circular</v>
      </c>
      <c r="Z17" s="519"/>
      <c r="AA17" s="101"/>
      <c r="AB17" s="83"/>
      <c r="AC17" s="65"/>
    </row>
    <row r="18" spans="1:29" ht="24">
      <c r="A18" s="66">
        <v>2</v>
      </c>
      <c r="B18" s="516" t="str">
        <f>IF('LISTA TRABAJADORES'!F7&lt;50,"",'LISTA TRABAJADORES'!C7)</f>
        <v>Jorge Eduardo González</v>
      </c>
      <c r="C18" s="517"/>
      <c r="D18" s="107">
        <f>IF('LISTA TRABAJADORES'!F7&lt;50,"",'LISTA TRABAJADORES'!D7)</f>
        <v>445454</v>
      </c>
      <c r="E18" s="106">
        <f>IF('LISTA TRABAJADORES'!F7&lt;50,"",'LISTA TRABAJADORES'!E7)</f>
        <v>9</v>
      </c>
      <c r="F18" s="160"/>
      <c r="G18" s="518" t="str">
        <f>IF('LISTA TRABAJADORES'!F7&lt;50,"",'LISTA TRABAJADORES'!B7)</f>
        <v xml:space="preserve">Enfierradores  </v>
      </c>
      <c r="H18" s="519"/>
      <c r="I18" s="83"/>
      <c r="J18" s="65" t="str">
        <f>IF('LISTA TRABAJADORES'!F7="","",IF('LISTA TRABAJADORES'!G7="Sí","Cada 6 meses",IF(M18&lt;&gt;"",M18,IF(OR('LISTA TRABAJADORES'!H7="no ingresa",'LISTA TRABAJADORES'!F7="BAJA"),"No Ingresa PVSA",IF('LISTA TRABAJADORES'!F7="MUY ALTA","Anualmente",IF('LISTA TRABAJADORES'!F7="MEDIA","Cada 3 años","Cada 2 años"))))))</f>
        <v>Cada 6 meses</v>
      </c>
      <c r="K18" s="76"/>
      <c r="L18" s="67"/>
      <c r="M18" s="68" t="str">
        <f t="shared" si="0"/>
        <v/>
      </c>
      <c r="N18" s="67"/>
      <c r="O18" s="91"/>
      <c r="P18" s="109" t="s">
        <v>442</v>
      </c>
      <c r="S18" s="104">
        <f t="shared" si="1"/>
        <v>2</v>
      </c>
      <c r="T18" s="516" t="str">
        <f>IF('LISTA TRABAJADORES'!F7&lt;50,"",B18)</f>
        <v>Jorge Eduardo González</v>
      </c>
      <c r="U18" s="517"/>
      <c r="V18" s="105">
        <f>IF('LISTA TRABAJADORES'!F7&lt;50,"",'LISTA TRABAJADORES'!D7)</f>
        <v>445454</v>
      </c>
      <c r="W18" s="106">
        <f>IF('LISTA TRABAJADORES'!F7&lt;50,"",E18)</f>
        <v>9</v>
      </c>
      <c r="X18" s="83" t="s">
        <v>444</v>
      </c>
      <c r="Y18" s="518" t="str">
        <f>IF('LISTA TRABAJADORES'!F7&lt;50,"",G18)</f>
        <v xml:space="preserve">Enfierradores  </v>
      </c>
      <c r="Z18" s="519"/>
      <c r="AA18" s="99"/>
      <c r="AB18" s="83"/>
      <c r="AC18" s="65"/>
    </row>
    <row r="19" spans="1:29">
      <c r="A19" s="66">
        <v>3</v>
      </c>
      <c r="B19" s="516" t="str">
        <f>IF('LISTA TRABAJADORES'!F8&lt;50,"",'LISTA TRABAJADORES'!C8)</f>
        <v>Juan Pérez</v>
      </c>
      <c r="C19" s="517"/>
      <c r="D19" s="107">
        <f>IF('LISTA TRABAJADORES'!F8&lt;50,"",'LISTA TRABAJADORES'!D8)</f>
        <v>7878798</v>
      </c>
      <c r="E19" s="106">
        <f>IF('LISTA TRABAJADORES'!F8&lt;50,"",'LISTA TRABAJADORES'!E8)</f>
        <v>5</v>
      </c>
      <c r="F19" s="160"/>
      <c r="G19" s="518" t="str">
        <f>IF('LISTA TRABAJADORES'!F8&lt;50,"",'LISTA TRABAJADORES'!B8)</f>
        <v>Carpintero varias sin sierra circular</v>
      </c>
      <c r="H19" s="519"/>
      <c r="I19" s="83"/>
      <c r="J19" s="65" t="str">
        <f>IF('LISTA TRABAJADORES'!F8="","",IF('LISTA TRABAJADORES'!G8="Sí","Cada 6 meses",IF(M19&lt;&gt;"",M19,IF(OR('LISTA TRABAJADORES'!H8="no ingresa",'LISTA TRABAJADORES'!F8="BAJA"),"No Ingresa PVSA",IF('LISTA TRABAJADORES'!F8="MUY ALTA","Anualmente",IF('LISTA TRABAJADORES'!F8="MEDIA","Cada 3 años","Cada 2 años"))))))</f>
        <v>Cada 3 años</v>
      </c>
      <c r="K19" s="76"/>
      <c r="L19" s="67"/>
      <c r="M19" s="68" t="str">
        <f t="shared" si="0"/>
        <v/>
      </c>
      <c r="N19" s="67"/>
      <c r="O19" s="92"/>
      <c r="P19" s="109" t="s">
        <v>445</v>
      </c>
      <c r="S19" s="104">
        <f t="shared" si="1"/>
        <v>3</v>
      </c>
      <c r="T19" s="516" t="str">
        <f>IF('LISTA TRABAJADORES'!F8&lt;50,"",B19)</f>
        <v>Juan Pérez</v>
      </c>
      <c r="U19" s="517"/>
      <c r="V19" s="105">
        <f>IF('LISTA TRABAJADORES'!F8&lt;50,"",'LISTA TRABAJADORES'!D8)</f>
        <v>7878798</v>
      </c>
      <c r="W19" s="106">
        <f>IF('LISTA TRABAJADORES'!F8&lt;50,"",E19)</f>
        <v>5</v>
      </c>
      <c r="X19" s="83" t="s">
        <v>444</v>
      </c>
      <c r="Y19" s="518" t="str">
        <f>IF('LISTA TRABAJADORES'!F8&lt;50,"",G19)</f>
        <v>Carpintero varias sin sierra circular</v>
      </c>
      <c r="Z19" s="519"/>
      <c r="AA19" s="99"/>
      <c r="AB19" s="83"/>
      <c r="AC19" s="65"/>
    </row>
    <row r="20" spans="1:29">
      <c r="A20" s="66">
        <v>4</v>
      </c>
      <c r="B20" s="516" t="str">
        <f>IF('LISTA TRABAJADORES'!F9&lt;50,"",'LISTA TRABAJADORES'!C9)</f>
        <v>Jorge González</v>
      </c>
      <c r="C20" s="517"/>
      <c r="D20" s="107">
        <f>IF('LISTA TRABAJADORES'!F9&lt;50,"",'LISTA TRABAJADORES'!D9)</f>
        <v>9989898</v>
      </c>
      <c r="E20" s="106">
        <f>IF('LISTA TRABAJADORES'!F9&lt;50,"",'LISTA TRABAJADORES'!E9)</f>
        <v>6</v>
      </c>
      <c r="F20" s="160"/>
      <c r="G20" s="518" t="str">
        <f>IF('LISTA TRABAJADORES'!F9&lt;50,"",'LISTA TRABAJADORES'!B9)</f>
        <v>Jornal con fuentes I tipo 1</v>
      </c>
      <c r="H20" s="519"/>
      <c r="I20" s="83"/>
      <c r="J20" s="65" t="str">
        <f>IF('LISTA TRABAJADORES'!F9="","",IF('LISTA TRABAJADORES'!G9="Sí","Cada 6 meses",IF(M20&lt;&gt;"",M20,IF(OR('LISTA TRABAJADORES'!H9="no ingresa",'LISTA TRABAJADORES'!F9="BAJA"),"No Ingresa PVSA",IF('LISTA TRABAJADORES'!F9="MUY ALTA","Anualmente",IF('LISTA TRABAJADORES'!F9="MEDIA","Cada 3 años","Cada 2 años"))))))</f>
        <v>Cada 2 años</v>
      </c>
      <c r="K20" s="76"/>
      <c r="L20" s="67"/>
      <c r="M20" s="68" t="str">
        <f t="shared" si="0"/>
        <v/>
      </c>
      <c r="N20" s="67"/>
      <c r="O20" s="92"/>
      <c r="P20" s="109" t="s">
        <v>446</v>
      </c>
      <c r="S20" s="104">
        <f t="shared" si="1"/>
        <v>4</v>
      </c>
      <c r="T20" s="516" t="str">
        <f>IF('LISTA TRABAJADORES'!F9&lt;50,"",B20)</f>
        <v>Jorge González</v>
      </c>
      <c r="U20" s="517"/>
      <c r="V20" s="105">
        <f>IF('LISTA TRABAJADORES'!F9&lt;50,"",'LISTA TRABAJADORES'!D9)</f>
        <v>9989898</v>
      </c>
      <c r="W20" s="106">
        <f>IF('LISTA TRABAJADORES'!F9&lt;50,"",E20)</f>
        <v>6</v>
      </c>
      <c r="X20" s="83" t="s">
        <v>444</v>
      </c>
      <c r="Y20" s="518" t="str">
        <f>IF('LISTA TRABAJADORES'!F9&lt;50,"",G20)</f>
        <v>Jornal con fuentes I tipo 1</v>
      </c>
      <c r="Z20" s="519"/>
      <c r="AA20" s="99"/>
      <c r="AB20" s="83"/>
      <c r="AC20" s="65"/>
    </row>
    <row r="21" spans="1:29">
      <c r="A21" s="66">
        <v>5</v>
      </c>
      <c r="B21" s="516" t="str">
        <f>IF('LISTA TRABAJADORES'!F10&lt;50,"",'LISTA TRABAJADORES'!C10)</f>
        <v>María Pereira</v>
      </c>
      <c r="C21" s="517"/>
      <c r="D21" s="107">
        <f>IF('LISTA TRABAJADORES'!F10&lt;50,"",'LISTA TRABAJADORES'!D10)</f>
        <v>6323232</v>
      </c>
      <c r="E21" s="106">
        <f>IF('LISTA TRABAJADORES'!F10&lt;50,"",'LISTA TRABAJADORES'!E10)</f>
        <v>2</v>
      </c>
      <c r="F21" s="160"/>
      <c r="G21" s="518" t="str">
        <f>IF('LISTA TRABAJADORES'!F10&lt;50,"",'LISTA TRABAJADORES'!B10)</f>
        <v>Op. de minicargador (cabina abierta)</v>
      </c>
      <c r="H21" s="519"/>
      <c r="I21" s="83"/>
      <c r="J21" s="65" t="str">
        <f>IF('LISTA TRABAJADORES'!F10="","",IF('LISTA TRABAJADORES'!G10="Sí","Cada 6 meses",IF(M21&lt;&gt;"",M21,IF(OR('LISTA TRABAJADORES'!H10="no ingresa",'LISTA TRABAJADORES'!F10="BAJA"),"No Ingresa PVSA",IF('LISTA TRABAJADORES'!F10="MUY ALTA","Anualmente",IF('LISTA TRABAJADORES'!F10="MEDIA","Cada 3 años","Cada 2 años"))))))</f>
        <v>Cada 2 años</v>
      </c>
      <c r="K21" s="76"/>
      <c r="L21" s="67"/>
      <c r="M21" s="68" t="str">
        <f t="shared" si="0"/>
        <v/>
      </c>
      <c r="N21" s="67"/>
      <c r="O21" s="90"/>
      <c r="P21" s="109"/>
      <c r="Q21" s="92"/>
      <c r="S21" s="104">
        <f t="shared" si="1"/>
        <v>5</v>
      </c>
      <c r="T21" s="516" t="str">
        <f>IF('LISTA TRABAJADORES'!F10&lt;50,"",B21)</f>
        <v>María Pereira</v>
      </c>
      <c r="U21" s="517"/>
      <c r="V21" s="105">
        <f>IF('LISTA TRABAJADORES'!F10&lt;50,"",'LISTA TRABAJADORES'!D10)</f>
        <v>6323232</v>
      </c>
      <c r="W21" s="106">
        <f>IF('LISTA TRABAJADORES'!F10&lt;50,"",E21)</f>
        <v>2</v>
      </c>
      <c r="X21" s="83" t="s">
        <v>444</v>
      </c>
      <c r="Y21" s="518" t="str">
        <f>IF('LISTA TRABAJADORES'!F10&lt;50,"",G21)</f>
        <v>Op. de minicargador (cabina abierta)</v>
      </c>
      <c r="Z21" s="519"/>
      <c r="AA21" s="99"/>
      <c r="AB21" s="83"/>
      <c r="AC21" s="65"/>
    </row>
    <row r="22" spans="1:29" ht="15.75" thickBot="1">
      <c r="A22" s="66">
        <v>6</v>
      </c>
      <c r="B22" s="516" t="str">
        <f>IF('LISTA TRABAJADORES'!F11&lt;50,"",'LISTA TRABAJADORES'!C11)</f>
        <v>Bernardo Osorio</v>
      </c>
      <c r="C22" s="517"/>
      <c r="D22" s="107">
        <f>IF('LISTA TRABAJADORES'!F11&lt;50,"",'LISTA TRABAJADORES'!D11)</f>
        <v>3231313</v>
      </c>
      <c r="E22" s="106">
        <f>IF('LISTA TRABAJADORES'!F11&lt;50,"",'LISTA TRABAJADORES'!E11)</f>
        <v>4</v>
      </c>
      <c r="F22" s="160"/>
      <c r="G22" s="518" t="str">
        <f>IF('LISTA TRABAJADORES'!F11&lt;50,"",'LISTA TRABAJADORES'!B11)</f>
        <v>Carpintero varias sin sierra circular</v>
      </c>
      <c r="H22" s="519"/>
      <c r="I22" s="83"/>
      <c r="J22" s="65" t="str">
        <f>IF('LISTA TRABAJADORES'!F11="","",IF('LISTA TRABAJADORES'!G11="Sí","Cada 6 meses",IF(M22&lt;&gt;"",M22,IF(OR('LISTA TRABAJADORES'!H11="no ingresa",'LISTA TRABAJADORES'!F11="BAJA"),"No Ingresa PVSA",IF('LISTA TRABAJADORES'!F11="MUY ALTA","Anualmente",IF('LISTA TRABAJADORES'!F11="MEDIA","Cada 3 años","Cada 2 años"))))))</f>
        <v>Cada 3 años</v>
      </c>
      <c r="K22" s="76"/>
      <c r="L22" s="67"/>
      <c r="M22" s="68" t="str">
        <f t="shared" si="0"/>
        <v/>
      </c>
      <c r="N22" s="67"/>
      <c r="O22" s="90"/>
      <c r="P22" s="130"/>
      <c r="Q22" s="92"/>
      <c r="S22" s="104">
        <f t="shared" si="1"/>
        <v>6</v>
      </c>
      <c r="T22" s="516" t="str">
        <f>IF('LISTA TRABAJADORES'!F11&lt;50,"",B22)</f>
        <v>Bernardo Osorio</v>
      </c>
      <c r="U22" s="517"/>
      <c r="V22" s="105">
        <f>IF('LISTA TRABAJADORES'!F11&lt;50,"",'LISTA TRABAJADORES'!D11)</f>
        <v>3231313</v>
      </c>
      <c r="W22" s="106">
        <f>IF('LISTA TRABAJADORES'!F11&lt;50,"",E22)</f>
        <v>4</v>
      </c>
      <c r="X22" s="83" t="s">
        <v>444</v>
      </c>
      <c r="Y22" s="518" t="str">
        <f>IF('LISTA TRABAJADORES'!F11&lt;50,"",G22)</f>
        <v>Carpintero varias sin sierra circular</v>
      </c>
      <c r="Z22" s="519"/>
      <c r="AA22" s="99"/>
      <c r="AB22" s="83"/>
      <c r="AC22" s="65"/>
    </row>
    <row r="23" spans="1:29">
      <c r="A23" s="66">
        <v>7</v>
      </c>
      <c r="B23" s="516" t="str">
        <f>IF('LISTA TRABAJADORES'!F12&lt;50,"",'LISTA TRABAJADORES'!C12)</f>
        <v>Fer Alcalino</v>
      </c>
      <c r="C23" s="517"/>
      <c r="D23" s="107">
        <f>IF('LISTA TRABAJADORES'!F12&lt;50,"",'LISTA TRABAJADORES'!D12)</f>
        <v>3131313</v>
      </c>
      <c r="E23" s="106" t="str">
        <f>IF('LISTA TRABAJADORES'!F12&lt;50,"",'LISTA TRABAJADORES'!E12)</f>
        <v>k</v>
      </c>
      <c r="F23" s="160"/>
      <c r="G23" s="518" t="str">
        <f>IF('LISTA TRABAJADORES'!F12&lt;50,"",'LISTA TRABAJADORES'!B12)</f>
        <v>Supervisor general (Term)</v>
      </c>
      <c r="H23" s="519"/>
      <c r="I23" s="83"/>
      <c r="J23" s="65" t="str">
        <f>IF('LISTA TRABAJADORES'!F12="","",IF('LISTA TRABAJADORES'!G12="Sí","Cada 6 meses",IF(M23&lt;&gt;"",M23,IF(OR('LISTA TRABAJADORES'!H12="no ingresa",'LISTA TRABAJADORES'!F12="BAJA"),"No Ingresa PVSA",IF('LISTA TRABAJADORES'!F12="MUY ALTA","Anualmente",IF('LISTA TRABAJADORES'!F12="MEDIA","Cada 3 años","Cada 2 años"))))))</f>
        <v>Cada 2 años</v>
      </c>
      <c r="K23" s="76"/>
      <c r="L23" s="67"/>
      <c r="M23" s="68" t="str">
        <f t="shared" si="0"/>
        <v/>
      </c>
      <c r="N23" s="67"/>
      <c r="O23" s="90"/>
      <c r="P23" s="92"/>
      <c r="Q23" s="92"/>
      <c r="S23" s="104">
        <f t="shared" si="1"/>
        <v>7</v>
      </c>
      <c r="T23" s="516" t="str">
        <f>IF('LISTA TRABAJADORES'!F12&lt;50,"",B23)</f>
        <v>Fer Alcalino</v>
      </c>
      <c r="U23" s="517"/>
      <c r="V23" s="105">
        <f>IF('LISTA TRABAJADORES'!F12&lt;50,"",'LISTA TRABAJADORES'!D12)</f>
        <v>3131313</v>
      </c>
      <c r="W23" s="106" t="str">
        <f>IF('LISTA TRABAJADORES'!F12&lt;50,"",E23)</f>
        <v>k</v>
      </c>
      <c r="X23" s="83" t="s">
        <v>444</v>
      </c>
      <c r="Y23" s="518" t="str">
        <f>IF('LISTA TRABAJADORES'!F12&lt;50,"",G23)</f>
        <v>Supervisor general (Term)</v>
      </c>
      <c r="Z23" s="519"/>
      <c r="AA23" s="99"/>
      <c r="AB23" s="83"/>
      <c r="AC23" s="65"/>
    </row>
    <row r="24" spans="1:29">
      <c r="A24" s="66">
        <v>8</v>
      </c>
      <c r="B24" s="516" t="str">
        <f>IF('LISTA TRABAJADORES'!F13&lt;50,"",'LISTA TRABAJADORES'!C13)</f>
        <v>Pedro Martínez</v>
      </c>
      <c r="C24" s="517"/>
      <c r="D24" s="107">
        <f>IF('LISTA TRABAJADORES'!F13&lt;50,"",'LISTA TRABAJADORES'!D13)</f>
        <v>2313554</v>
      </c>
      <c r="E24" s="106">
        <f>IF('LISTA TRABAJADORES'!F13&lt;50,"",'LISTA TRABAJADORES'!E13)</f>
        <v>8</v>
      </c>
      <c r="F24" s="160"/>
      <c r="G24" s="518" t="str">
        <f>IF('LISTA TRABAJADORES'!F13&lt;50,"",'LISTA TRABAJADORES'!B13)</f>
        <v>Supervisor general (Term)</v>
      </c>
      <c r="H24" s="519"/>
      <c r="I24" s="83"/>
      <c r="J24" s="65" t="str">
        <f>IF('LISTA TRABAJADORES'!F13="","",IF('LISTA TRABAJADORES'!G13="Sí","Cada 6 meses",IF(M24&lt;&gt;"",M24,IF(OR('LISTA TRABAJADORES'!H13="no ingresa",'LISTA TRABAJADORES'!F13="BAJA"),"No Ingresa PVSA",IF('LISTA TRABAJADORES'!F13="MUY ALTA","Anualmente",IF('LISTA TRABAJADORES'!F13="MEDIA","Cada 3 años","Cada 2 años"))))))</f>
        <v>Cada 2 años</v>
      </c>
      <c r="K24" s="76"/>
      <c r="L24" s="67"/>
      <c r="M24" s="68" t="str">
        <f t="shared" si="0"/>
        <v/>
      </c>
      <c r="N24" s="67"/>
      <c r="O24" s="90"/>
      <c r="P24" s="92"/>
      <c r="Q24" s="92"/>
      <c r="S24" s="104">
        <f t="shared" si="1"/>
        <v>8</v>
      </c>
      <c r="T24" s="516" t="str">
        <f>IF('LISTA TRABAJADORES'!F13&lt;50,"",B24)</f>
        <v>Pedro Martínez</v>
      </c>
      <c r="U24" s="517"/>
      <c r="V24" s="105">
        <f>IF('LISTA TRABAJADORES'!F13&lt;50,"",'LISTA TRABAJADORES'!D13)</f>
        <v>2313554</v>
      </c>
      <c r="W24" s="106">
        <f>IF('LISTA TRABAJADORES'!F13&lt;50,"",E24)</f>
        <v>8</v>
      </c>
      <c r="X24" s="83" t="s">
        <v>444</v>
      </c>
      <c r="Y24" s="518" t="str">
        <f>IF('LISTA TRABAJADORES'!F13&lt;50,"",G24)</f>
        <v>Supervisor general (Term)</v>
      </c>
      <c r="Z24" s="519"/>
      <c r="AA24" s="99"/>
      <c r="AB24" s="83"/>
      <c r="AC24" s="65"/>
    </row>
    <row r="25" spans="1:29">
      <c r="A25" s="66">
        <v>9</v>
      </c>
      <c r="B25" s="516" t="str">
        <f>IF('LISTA TRABAJADORES'!F14&lt;50,"",'LISTA TRABAJADORES'!C14)</f>
        <v>Ricardo Osses</v>
      </c>
      <c r="C25" s="517"/>
      <c r="D25" s="107">
        <f>IF('LISTA TRABAJADORES'!F14&lt;50,"",'LISTA TRABAJADORES'!D14)</f>
        <v>6898964</v>
      </c>
      <c r="E25" s="106" t="str">
        <f>IF('LISTA TRABAJADORES'!F14&lt;50,"",'LISTA TRABAJADORES'!E14)</f>
        <v>k</v>
      </c>
      <c r="F25" s="160"/>
      <c r="G25" s="518" t="str">
        <f>IF('LISTA TRABAJADORES'!F14&lt;50,"",'LISTA TRABAJADORES'!B14)</f>
        <v>Carpintero varias sin sierra circular</v>
      </c>
      <c r="H25" s="519"/>
      <c r="I25" s="83"/>
      <c r="J25" s="65" t="str">
        <f>IF('LISTA TRABAJADORES'!F14="","",IF('LISTA TRABAJADORES'!G14="Sí","Cada 6 meses",IF(M25&lt;&gt;"",M25,IF(OR('LISTA TRABAJADORES'!H14="no ingresa",'LISTA TRABAJADORES'!F14="BAJA"),"No Ingresa PVSA",IF('LISTA TRABAJADORES'!F14="MUY ALTA","Anualmente",IF('LISTA TRABAJADORES'!F14="MEDIA","Cada 3 años","Cada 2 años"))))))</f>
        <v>Cada 3 años</v>
      </c>
      <c r="K25" s="76"/>
      <c r="L25" s="67"/>
      <c r="M25" s="68" t="str">
        <f t="shared" si="0"/>
        <v/>
      </c>
      <c r="N25" s="67"/>
      <c r="O25" s="90"/>
      <c r="P25" s="92"/>
      <c r="Q25" s="92"/>
      <c r="S25" s="104">
        <f t="shared" si="1"/>
        <v>9</v>
      </c>
      <c r="T25" s="516" t="str">
        <f>IF('LISTA TRABAJADORES'!F14&lt;50,"",B25)</f>
        <v>Ricardo Osses</v>
      </c>
      <c r="U25" s="517"/>
      <c r="V25" s="105">
        <f>IF('LISTA TRABAJADORES'!F14&lt;50,"",'LISTA TRABAJADORES'!D14)</f>
        <v>6898964</v>
      </c>
      <c r="W25" s="106" t="str">
        <f>IF('LISTA TRABAJADORES'!F14&lt;50,"",E25)</f>
        <v>k</v>
      </c>
      <c r="X25" s="83" t="s">
        <v>444</v>
      </c>
      <c r="Y25" s="518" t="str">
        <f>IF('LISTA TRABAJADORES'!F14&lt;50,"",G25)</f>
        <v>Carpintero varias sin sierra circular</v>
      </c>
      <c r="Z25" s="519"/>
      <c r="AA25" s="99"/>
      <c r="AB25" s="83"/>
      <c r="AC25" s="65"/>
    </row>
    <row r="26" spans="1:29" ht="24">
      <c r="A26" s="66">
        <v>10</v>
      </c>
      <c r="B26" s="516" t="str">
        <f>IF('LISTA TRABAJADORES'!F15&lt;50,"",'LISTA TRABAJADORES'!C15)</f>
        <v>Fernando Rivera</v>
      </c>
      <c r="C26" s="517"/>
      <c r="D26" s="107">
        <f>IF('LISTA TRABAJADORES'!F15&lt;50,"",'LISTA TRABAJADORES'!D15)</f>
        <v>6546544</v>
      </c>
      <c r="E26" s="106">
        <f>IF('LISTA TRABAJADORES'!F15&lt;50,"",'LISTA TRABAJADORES'!E15)</f>
        <v>6</v>
      </c>
      <c r="F26" s="160"/>
      <c r="G26" s="518" t="str">
        <f>IF('LISTA TRABAJADORES'!F15&lt;50,"",'LISTA TRABAJADORES'!B15)</f>
        <v>Instalador de cerámicos</v>
      </c>
      <c r="H26" s="519"/>
      <c r="I26" s="83"/>
      <c r="J26" s="65" t="str">
        <f>IF('LISTA TRABAJADORES'!F15="","",IF('LISTA TRABAJADORES'!G15="Sí","Cada 6 meses",IF(M26&lt;&gt;"",M26,IF(OR('LISTA TRABAJADORES'!H15="no ingresa",'LISTA TRABAJADORES'!F15="BAJA"),"No Ingresa PVSA",IF('LISTA TRABAJADORES'!F15="MUY ALTA","Anualmente",IF('LISTA TRABAJADORES'!F15="MEDIA","Cada 3 años","Cada 2 años"))))))</f>
        <v>No Ingresa PVSA</v>
      </c>
      <c r="K26" s="76"/>
      <c r="L26" s="67"/>
      <c r="M26" s="68" t="str">
        <f t="shared" si="0"/>
        <v/>
      </c>
      <c r="N26" s="67"/>
      <c r="O26" s="90"/>
      <c r="P26" s="92"/>
      <c r="Q26" s="92"/>
      <c r="S26" s="104">
        <f t="shared" si="1"/>
        <v>10</v>
      </c>
      <c r="T26" s="516" t="str">
        <f>IF('LISTA TRABAJADORES'!F15&lt;50,"",B26)</f>
        <v>Fernando Rivera</v>
      </c>
      <c r="U26" s="517"/>
      <c r="V26" s="105">
        <f>IF('LISTA TRABAJADORES'!F15&lt;50,"",'LISTA TRABAJADORES'!D15)</f>
        <v>6546544</v>
      </c>
      <c r="W26" s="106">
        <f>IF('LISTA TRABAJADORES'!F15&lt;50,"",E26)</f>
        <v>6</v>
      </c>
      <c r="X26" s="83" t="s">
        <v>444</v>
      </c>
      <c r="Y26" s="518" t="str">
        <f>IF('LISTA TRABAJADORES'!F15&lt;50,"",G26)</f>
        <v>Instalador de cerámicos</v>
      </c>
      <c r="Z26" s="519"/>
      <c r="AA26" s="83"/>
      <c r="AB26" s="83"/>
      <c r="AC26" s="65"/>
    </row>
    <row r="27" spans="1:29">
      <c r="A27" s="66">
        <v>11</v>
      </c>
      <c r="B27" s="516">
        <f>IF('LISTA TRABAJADORES'!F16&lt;50,"",'LISTA TRABAJADORES'!C16)</f>
        <v>0</v>
      </c>
      <c r="C27" s="517"/>
      <c r="D27" s="107">
        <f>IF('LISTA TRABAJADORES'!F16&lt;50,"",'LISTA TRABAJADORES'!D16)</f>
        <v>0</v>
      </c>
      <c r="E27" s="106">
        <f>IF('LISTA TRABAJADORES'!F16&lt;50,"",'LISTA TRABAJADORES'!E16)</f>
        <v>0</v>
      </c>
      <c r="F27" s="160"/>
      <c r="G27" s="518" t="str">
        <f>IF('LISTA TRABAJADORES'!F16&lt;50,"",'LISTA TRABAJADORES'!B16)</f>
        <v>Jefe de Obra (OG)</v>
      </c>
      <c r="H27" s="519"/>
      <c r="I27" s="83"/>
      <c r="J27" s="65" t="str">
        <f>IF('LISTA TRABAJADORES'!F16="","",IF('LISTA TRABAJADORES'!G16="Sí","Cada 6 meses",IF(M27&lt;&gt;"",M27,IF(OR('LISTA TRABAJADORES'!H16="no ingresa",'LISTA TRABAJADORES'!F16="BAJA"),"No Ingresa PVSA",IF('LISTA TRABAJADORES'!F16="MUY ALTA","Anualmente",IF('LISTA TRABAJADORES'!F16="MEDIA","Cada 3 años","Cada 2 años"))))))</f>
        <v>Cada 3 años</v>
      </c>
      <c r="K27" s="76"/>
      <c r="L27" s="67"/>
      <c r="M27" s="68" t="str">
        <f t="shared" si="0"/>
        <v/>
      </c>
      <c r="N27" s="67"/>
      <c r="O27" s="90"/>
      <c r="P27" s="92"/>
      <c r="Q27" s="92"/>
      <c r="S27" s="104">
        <f t="shared" si="1"/>
        <v>11</v>
      </c>
      <c r="T27" s="516">
        <f>IF('LISTA TRABAJADORES'!F16&lt;50,"",B27)</f>
        <v>0</v>
      </c>
      <c r="U27" s="517"/>
      <c r="V27" s="105">
        <f>IF('LISTA TRABAJADORES'!F16&lt;50,"",'LISTA TRABAJADORES'!D16)</f>
        <v>0</v>
      </c>
      <c r="W27" s="106">
        <f>IF('LISTA TRABAJADORES'!F16&lt;50,"",E27)</f>
        <v>0</v>
      </c>
      <c r="X27" s="83" t="s">
        <v>444</v>
      </c>
      <c r="Y27" s="518" t="str">
        <f>IF('LISTA TRABAJADORES'!F16&lt;50,"",G27)</f>
        <v>Jefe de Obra (OG)</v>
      </c>
      <c r="Z27" s="519"/>
      <c r="AA27" s="83"/>
      <c r="AB27" s="83"/>
      <c r="AC27" s="65"/>
    </row>
    <row r="28" spans="1:29" ht="24">
      <c r="A28" s="66">
        <v>12</v>
      </c>
      <c r="B28" s="516">
        <f>IF('LISTA TRABAJADORES'!F17&lt;50,"",'LISTA TRABAJADORES'!C17)</f>
        <v>0</v>
      </c>
      <c r="C28" s="517"/>
      <c r="D28" s="107">
        <f>IF('LISTA TRABAJADORES'!F17&lt;50,"",'LISTA TRABAJADORES'!D17)</f>
        <v>0</v>
      </c>
      <c r="E28" s="106">
        <f>IF('LISTA TRABAJADORES'!F17&lt;50,"",'LISTA TRABAJADORES'!E17)</f>
        <v>0</v>
      </c>
      <c r="F28" s="160"/>
      <c r="G28" s="518" t="str">
        <f>IF('LISTA TRABAJADORES'!F17&lt;50,"",'LISTA TRABAJADORES'!B17)</f>
        <v>Experto en PRR</v>
      </c>
      <c r="H28" s="519"/>
      <c r="I28" s="83"/>
      <c r="J28" s="65" t="str">
        <f>IF('LISTA TRABAJADORES'!F17="","",IF('LISTA TRABAJADORES'!G17="Sí","Cada 6 meses",IF(M28&lt;&gt;"",M28,IF(OR('LISTA TRABAJADORES'!H17="no ingresa",'LISTA TRABAJADORES'!F17="BAJA"),"No Ingresa PVSA",IF('LISTA TRABAJADORES'!F17="MUY ALTA","Anualmente",IF('LISTA TRABAJADORES'!F17="MEDIA","Cada 3 años","Cada 2 años"))))))</f>
        <v>No Ingresa PVSA</v>
      </c>
      <c r="K28" s="76"/>
      <c r="L28" s="67"/>
      <c r="M28" s="68" t="str">
        <f t="shared" si="0"/>
        <v/>
      </c>
      <c r="N28" s="67"/>
      <c r="O28" s="90"/>
      <c r="P28" s="92"/>
      <c r="Q28" s="92"/>
      <c r="S28" s="104">
        <f t="shared" si="1"/>
        <v>12</v>
      </c>
      <c r="T28" s="516">
        <f>IF('LISTA TRABAJADORES'!F17&lt;50,"",B28)</f>
        <v>0</v>
      </c>
      <c r="U28" s="517"/>
      <c r="V28" s="105">
        <f>IF('LISTA TRABAJADORES'!F17&lt;50,"",'LISTA TRABAJADORES'!D17)</f>
        <v>0</v>
      </c>
      <c r="W28" s="106">
        <f>IF('LISTA TRABAJADORES'!F17&lt;50,"",E28)</f>
        <v>0</v>
      </c>
      <c r="X28" s="83" t="s">
        <v>444</v>
      </c>
      <c r="Y28" s="518" t="str">
        <f>IF('LISTA TRABAJADORES'!F17&lt;50,"",G28)</f>
        <v>Experto en PRR</v>
      </c>
      <c r="Z28" s="519"/>
      <c r="AA28" s="83"/>
      <c r="AB28" s="83"/>
      <c r="AC28" s="65"/>
    </row>
    <row r="29" spans="1:29">
      <c r="A29" s="66">
        <v>13</v>
      </c>
      <c r="B29" s="516">
        <f>IF('LISTA TRABAJADORES'!F18&lt;50,"",'LISTA TRABAJADORES'!C18)</f>
        <v>0</v>
      </c>
      <c r="C29" s="517"/>
      <c r="D29" s="107">
        <f>IF('LISTA TRABAJADORES'!F18&lt;50,"",'LISTA TRABAJADORES'!D18)</f>
        <v>0</v>
      </c>
      <c r="E29" s="106">
        <f>IF('LISTA TRABAJADORES'!F18&lt;50,"",'LISTA TRABAJADORES'!E18)</f>
        <v>0</v>
      </c>
      <c r="F29" s="160"/>
      <c r="G29" s="518">
        <f>IF('LISTA TRABAJADORES'!F18&lt;50,"",'LISTA TRABAJADORES'!B18)</f>
        <v>0</v>
      </c>
      <c r="H29" s="519"/>
      <c r="I29" s="83"/>
      <c r="J29" s="65" t="str">
        <f>IF('LISTA TRABAJADORES'!F18="","",IF('LISTA TRABAJADORES'!G18="Sí","Cada 6 meses",IF(M29&lt;&gt;"",M29,IF(OR('LISTA TRABAJADORES'!H18="no ingresa",'LISTA TRABAJADORES'!F18="BAJA"),"No Ingresa PVSA",IF('LISTA TRABAJADORES'!F18="MUY ALTA","Anualmente",IF('LISTA TRABAJADORES'!F18="MEDIA","Cada 3 años","Cada 2 años"))))))</f>
        <v/>
      </c>
      <c r="K29" s="76"/>
      <c r="L29" s="67"/>
      <c r="M29" s="68" t="str">
        <f t="shared" si="0"/>
        <v/>
      </c>
      <c r="N29" s="67"/>
      <c r="O29" s="90"/>
      <c r="P29" s="92"/>
      <c r="Q29" s="92"/>
      <c r="S29" s="104">
        <f t="shared" si="1"/>
        <v>13</v>
      </c>
      <c r="T29" s="516">
        <f>IF('LISTA TRABAJADORES'!F18&lt;50,"",B29)</f>
        <v>0</v>
      </c>
      <c r="U29" s="517"/>
      <c r="V29" s="105">
        <f>IF('LISTA TRABAJADORES'!F18&lt;50,"",'LISTA TRABAJADORES'!D18)</f>
        <v>0</v>
      </c>
      <c r="W29" s="106">
        <f>IF('LISTA TRABAJADORES'!F18&lt;50,"",E29)</f>
        <v>0</v>
      </c>
      <c r="X29" s="83" t="s">
        <v>444</v>
      </c>
      <c r="Y29" s="518">
        <f>IF('LISTA TRABAJADORES'!F18&lt;50,"",G29)</f>
        <v>0</v>
      </c>
      <c r="Z29" s="519"/>
      <c r="AA29" s="83"/>
      <c r="AB29" s="83"/>
      <c r="AC29" s="65"/>
    </row>
    <row r="30" spans="1:29">
      <c r="A30" s="66">
        <v>14</v>
      </c>
      <c r="B30" s="516">
        <f>IF('LISTA TRABAJADORES'!F19&lt;50,"",'LISTA TRABAJADORES'!C19)</f>
        <v>0</v>
      </c>
      <c r="C30" s="517"/>
      <c r="D30" s="107">
        <f>IF('LISTA TRABAJADORES'!F19&lt;50,"",'LISTA TRABAJADORES'!D19)</f>
        <v>0</v>
      </c>
      <c r="E30" s="106">
        <f>IF('LISTA TRABAJADORES'!F19&lt;50,"",'LISTA TRABAJADORES'!E19)</f>
        <v>0</v>
      </c>
      <c r="F30" s="160"/>
      <c r="G30" s="518">
        <f>IF('LISTA TRABAJADORES'!F19&lt;50,"",'LISTA TRABAJADORES'!B19)</f>
        <v>0</v>
      </c>
      <c r="H30" s="519"/>
      <c r="I30" s="83"/>
      <c r="J30" s="65" t="str">
        <f>IF('LISTA TRABAJADORES'!F19="","",IF('LISTA TRABAJADORES'!G19="Sí","Cada 6 meses",IF(M30&lt;&gt;"",M30,IF(OR('LISTA TRABAJADORES'!H19="no ingresa",'LISTA TRABAJADORES'!F19="BAJA"),"No Ingresa PVSA",IF('LISTA TRABAJADORES'!F19="MUY ALTA","Anualmente",IF('LISTA TRABAJADORES'!F19="MEDIA","Cada 3 años","Cada 2 años"))))))</f>
        <v/>
      </c>
      <c r="K30" s="76"/>
      <c r="L30" s="67"/>
      <c r="M30" s="68" t="str">
        <f t="shared" si="0"/>
        <v/>
      </c>
      <c r="N30" s="67"/>
      <c r="O30" s="90"/>
      <c r="P30" s="92"/>
      <c r="Q30" s="92"/>
      <c r="S30" s="104">
        <f t="shared" si="1"/>
        <v>14</v>
      </c>
      <c r="T30" s="516">
        <f>IF('LISTA TRABAJADORES'!F19&lt;50,"",B30)</f>
        <v>0</v>
      </c>
      <c r="U30" s="517"/>
      <c r="V30" s="105">
        <f>IF('LISTA TRABAJADORES'!F19&lt;50,"",'LISTA TRABAJADORES'!D19)</f>
        <v>0</v>
      </c>
      <c r="W30" s="106">
        <f>IF('LISTA TRABAJADORES'!F19&lt;50,"",E30)</f>
        <v>0</v>
      </c>
      <c r="X30" s="83" t="s">
        <v>444</v>
      </c>
      <c r="Y30" s="518">
        <f>IF('LISTA TRABAJADORES'!F19&lt;50,"",G30)</f>
        <v>0</v>
      </c>
      <c r="Z30" s="519"/>
      <c r="AA30" s="83"/>
      <c r="AB30" s="83"/>
      <c r="AC30" s="65"/>
    </row>
    <row r="31" spans="1:29">
      <c r="A31" s="66">
        <v>15</v>
      </c>
      <c r="B31" s="516">
        <f>IF('LISTA TRABAJADORES'!F20&lt;50,"",'LISTA TRABAJADORES'!C20)</f>
        <v>0</v>
      </c>
      <c r="C31" s="517"/>
      <c r="D31" s="107">
        <f>IF('LISTA TRABAJADORES'!F20&lt;50,"",'LISTA TRABAJADORES'!D20)</f>
        <v>0</v>
      </c>
      <c r="E31" s="106">
        <f>IF('LISTA TRABAJADORES'!F20&lt;50,"",'LISTA TRABAJADORES'!E20)</f>
        <v>0</v>
      </c>
      <c r="F31" s="160"/>
      <c r="G31" s="518">
        <f>IF('LISTA TRABAJADORES'!F20&lt;50,"",'LISTA TRABAJADORES'!B20)</f>
        <v>0</v>
      </c>
      <c r="H31" s="519"/>
      <c r="I31" s="83"/>
      <c r="J31" s="65" t="str">
        <f>IF('LISTA TRABAJADORES'!F20="","",IF('LISTA TRABAJADORES'!G20="Sí","Cada 6 meses",IF(M31&lt;&gt;"",M31,IF(OR('LISTA TRABAJADORES'!H20="no ingresa",'LISTA TRABAJADORES'!F20="BAJA"),"No Ingresa PVSA",IF('LISTA TRABAJADORES'!F20="MUY ALTA","Anualmente",IF('LISTA TRABAJADORES'!F20="MEDIA","Cada 3 años","Cada 2 años"))))))</f>
        <v/>
      </c>
      <c r="K31" s="76"/>
      <c r="L31" s="67"/>
      <c r="M31" s="68" t="str">
        <f t="shared" si="0"/>
        <v/>
      </c>
      <c r="N31" s="67"/>
      <c r="O31" s="63"/>
      <c r="P31" s="64"/>
      <c r="Q31" s="64"/>
      <c r="R31" s="2"/>
      <c r="S31" s="104">
        <f t="shared" si="1"/>
        <v>15</v>
      </c>
      <c r="T31" s="516">
        <f>IF('LISTA TRABAJADORES'!F20&lt;50,"",B31)</f>
        <v>0</v>
      </c>
      <c r="U31" s="517"/>
      <c r="V31" s="105">
        <f>IF('LISTA TRABAJADORES'!F20&lt;50,"",'LISTA TRABAJADORES'!D20)</f>
        <v>0</v>
      </c>
      <c r="W31" s="106">
        <f>IF('LISTA TRABAJADORES'!F20&lt;50,"",E31)</f>
        <v>0</v>
      </c>
      <c r="X31" s="83" t="s">
        <v>444</v>
      </c>
      <c r="Y31" s="518">
        <f>IF('LISTA TRABAJADORES'!F20&lt;50,"",G31)</f>
        <v>0</v>
      </c>
      <c r="Z31" s="519"/>
      <c r="AA31" s="83"/>
      <c r="AB31" s="83"/>
      <c r="AC31" s="65"/>
    </row>
    <row r="32" spans="1:29">
      <c r="A32" s="66">
        <v>16</v>
      </c>
      <c r="B32" s="516">
        <f>IF('LISTA TRABAJADORES'!F21&lt;50,"",'LISTA TRABAJADORES'!C21)</f>
        <v>0</v>
      </c>
      <c r="C32" s="517"/>
      <c r="D32" s="107">
        <f>IF('LISTA TRABAJADORES'!F21&lt;50,"",'LISTA TRABAJADORES'!D21)</f>
        <v>0</v>
      </c>
      <c r="E32" s="106">
        <f>IF('LISTA TRABAJADORES'!F21&lt;50,"",'LISTA TRABAJADORES'!E21)</f>
        <v>0</v>
      </c>
      <c r="F32" s="160"/>
      <c r="G32" s="518">
        <f>IF('LISTA TRABAJADORES'!F21&lt;50,"",'LISTA TRABAJADORES'!B21)</f>
        <v>0</v>
      </c>
      <c r="H32" s="519"/>
      <c r="I32" s="83"/>
      <c r="J32" s="65" t="str">
        <f>IF('LISTA TRABAJADORES'!F21="","",IF('LISTA TRABAJADORES'!G21="Sí","Cada 6 meses",IF(M32&lt;&gt;"",M32,IF(OR('LISTA TRABAJADORES'!H21="no ingresa",'LISTA TRABAJADORES'!F21="BAJA"),"No Ingresa PVSA",IF('LISTA TRABAJADORES'!F21="MUY ALTA","Anualmente",IF('LISTA TRABAJADORES'!F21="MEDIA","Cada 3 años","Cada 2 años"))))))</f>
        <v/>
      </c>
      <c r="K32" s="76"/>
      <c r="L32" s="67"/>
      <c r="M32" s="68" t="str">
        <f t="shared" si="0"/>
        <v/>
      </c>
      <c r="N32" s="67"/>
      <c r="O32" s="63"/>
      <c r="P32" s="64"/>
      <c r="Q32" s="64"/>
      <c r="R32" s="2"/>
      <c r="S32" s="104">
        <f t="shared" si="1"/>
        <v>16</v>
      </c>
      <c r="T32" s="516">
        <f>IF('LISTA TRABAJADORES'!F21&lt;50,"",B32)</f>
        <v>0</v>
      </c>
      <c r="U32" s="517"/>
      <c r="V32" s="105">
        <f>IF('LISTA TRABAJADORES'!F21&lt;50,"",'LISTA TRABAJADORES'!D21)</f>
        <v>0</v>
      </c>
      <c r="W32" s="106">
        <f>IF('LISTA TRABAJADORES'!F21&lt;50,"",E32)</f>
        <v>0</v>
      </c>
      <c r="X32" s="83" t="s">
        <v>444</v>
      </c>
      <c r="Y32" s="518">
        <f>IF('LISTA TRABAJADORES'!F21&lt;50,"",G32)</f>
        <v>0</v>
      </c>
      <c r="Z32" s="519"/>
      <c r="AA32" s="83"/>
      <c r="AB32" s="83"/>
      <c r="AC32" s="65"/>
    </row>
    <row r="33" spans="1:29">
      <c r="A33" s="66">
        <v>17</v>
      </c>
      <c r="B33" s="516">
        <f>IF('LISTA TRABAJADORES'!F22&lt;50,"",'LISTA TRABAJADORES'!C22)</f>
        <v>0</v>
      </c>
      <c r="C33" s="517"/>
      <c r="D33" s="107">
        <f>IF('LISTA TRABAJADORES'!F22&lt;50,"",'LISTA TRABAJADORES'!D22)</f>
        <v>0</v>
      </c>
      <c r="E33" s="106">
        <f>IF('LISTA TRABAJADORES'!F22&lt;50,"",'LISTA TRABAJADORES'!E22)</f>
        <v>0</v>
      </c>
      <c r="F33" s="160"/>
      <c r="G33" s="518">
        <f>IF('LISTA TRABAJADORES'!F22&lt;50,"",'LISTA TRABAJADORES'!B22)</f>
        <v>0</v>
      </c>
      <c r="H33" s="519"/>
      <c r="I33" s="83"/>
      <c r="J33" s="65" t="str">
        <f>IF('LISTA TRABAJADORES'!F22="","",IF('LISTA TRABAJADORES'!G22="Sí","Cada 6 meses",IF(M33&lt;&gt;"",M33,IF(OR('LISTA TRABAJADORES'!H22="no ingresa",'LISTA TRABAJADORES'!F22="BAJA"),"No Ingresa PVSA",IF('LISTA TRABAJADORES'!F22="MUY ALTA","Anualmente",IF('LISTA TRABAJADORES'!F22="MEDIA","Cada 3 años","Cada 2 años"))))))</f>
        <v/>
      </c>
      <c r="K33" s="76"/>
      <c r="L33" s="67"/>
      <c r="M33" s="68" t="str">
        <f t="shared" si="0"/>
        <v/>
      </c>
      <c r="N33" s="67"/>
      <c r="O33" s="63"/>
      <c r="P33" s="64"/>
      <c r="Q33" s="64"/>
      <c r="R33" s="2"/>
      <c r="S33" s="104">
        <f t="shared" si="1"/>
        <v>17</v>
      </c>
      <c r="T33" s="516">
        <f>IF('LISTA TRABAJADORES'!F22&lt;50,"",B33)</f>
        <v>0</v>
      </c>
      <c r="U33" s="517"/>
      <c r="V33" s="105">
        <f>IF('LISTA TRABAJADORES'!F22&lt;50,"",'LISTA TRABAJADORES'!D22)</f>
        <v>0</v>
      </c>
      <c r="W33" s="106">
        <f>IF('LISTA TRABAJADORES'!F22&lt;50,"",E33)</f>
        <v>0</v>
      </c>
      <c r="X33" s="83" t="s">
        <v>444</v>
      </c>
      <c r="Y33" s="518">
        <f>IF('LISTA TRABAJADORES'!F22&lt;50,"",G33)</f>
        <v>0</v>
      </c>
      <c r="Z33" s="519"/>
      <c r="AA33" s="83"/>
      <c r="AB33" s="83"/>
      <c r="AC33" s="65"/>
    </row>
    <row r="34" spans="1:29">
      <c r="A34" s="66">
        <v>18</v>
      </c>
      <c r="B34" s="516">
        <f>IF('LISTA TRABAJADORES'!F23&lt;50,"",'LISTA TRABAJADORES'!C23)</f>
        <v>0</v>
      </c>
      <c r="C34" s="517"/>
      <c r="D34" s="107">
        <f>IF('LISTA TRABAJADORES'!F23&lt;50,"",'LISTA TRABAJADORES'!D23)</f>
        <v>0</v>
      </c>
      <c r="E34" s="106">
        <f>IF('LISTA TRABAJADORES'!F23&lt;50,"",'LISTA TRABAJADORES'!E23)</f>
        <v>0</v>
      </c>
      <c r="F34" s="160"/>
      <c r="G34" s="518">
        <f>IF('LISTA TRABAJADORES'!F23&lt;50,"",'LISTA TRABAJADORES'!B23)</f>
        <v>0</v>
      </c>
      <c r="H34" s="519"/>
      <c r="I34" s="83"/>
      <c r="J34" s="65" t="str">
        <f>IF('LISTA TRABAJADORES'!F23="","",IF('LISTA TRABAJADORES'!G23="Sí","Cada 6 meses",IF(M34&lt;&gt;"",M34,IF(OR('LISTA TRABAJADORES'!H23="no ingresa",'LISTA TRABAJADORES'!F23="BAJA"),"No Ingresa PVSA",IF('LISTA TRABAJADORES'!F23="MUY ALTA","Anualmente",IF('LISTA TRABAJADORES'!F23="MEDIA","Cada 3 años","Cada 2 años"))))))</f>
        <v/>
      </c>
      <c r="K34" s="76"/>
      <c r="L34" s="67"/>
      <c r="M34" s="68" t="str">
        <f t="shared" si="0"/>
        <v/>
      </c>
      <c r="N34" s="67"/>
      <c r="O34" s="63"/>
      <c r="P34" s="64"/>
      <c r="Q34" s="64"/>
      <c r="R34" s="2"/>
      <c r="S34" s="104">
        <f t="shared" si="1"/>
        <v>18</v>
      </c>
      <c r="T34" s="516">
        <f>IF('LISTA TRABAJADORES'!F23&lt;50,"",B34)</f>
        <v>0</v>
      </c>
      <c r="U34" s="517"/>
      <c r="V34" s="105">
        <f>IF('LISTA TRABAJADORES'!F23&lt;50,"",'LISTA TRABAJADORES'!D23)</f>
        <v>0</v>
      </c>
      <c r="W34" s="106">
        <f>IF('LISTA TRABAJADORES'!F23&lt;50,"",E34)</f>
        <v>0</v>
      </c>
      <c r="X34" s="83" t="s">
        <v>444</v>
      </c>
      <c r="Y34" s="518">
        <f>IF('LISTA TRABAJADORES'!F23&lt;50,"",G34)</f>
        <v>0</v>
      </c>
      <c r="Z34" s="519"/>
      <c r="AA34" s="83"/>
      <c r="AB34" s="83"/>
      <c r="AC34" s="65"/>
    </row>
    <row r="35" spans="1:29">
      <c r="A35" s="66">
        <v>19</v>
      </c>
      <c r="B35" s="516">
        <f>IF('LISTA TRABAJADORES'!F24&lt;50,"",'LISTA TRABAJADORES'!C24)</f>
        <v>0</v>
      </c>
      <c r="C35" s="517"/>
      <c r="D35" s="107">
        <f>IF('LISTA TRABAJADORES'!F24&lt;50,"",'LISTA TRABAJADORES'!D24)</f>
        <v>0</v>
      </c>
      <c r="E35" s="106">
        <f>IF('LISTA TRABAJADORES'!F24&lt;50,"",'LISTA TRABAJADORES'!E24)</f>
        <v>0</v>
      </c>
      <c r="F35" s="160"/>
      <c r="G35" s="518">
        <f>IF('LISTA TRABAJADORES'!F24&lt;50,"",'LISTA TRABAJADORES'!B24)</f>
        <v>0</v>
      </c>
      <c r="H35" s="519"/>
      <c r="I35" s="83"/>
      <c r="J35" s="65" t="str">
        <f>IF('LISTA TRABAJADORES'!F24="","",IF('LISTA TRABAJADORES'!G24="Sí","Cada 6 meses",IF(M35&lt;&gt;"",M35,IF(OR('LISTA TRABAJADORES'!H24="no ingresa",'LISTA TRABAJADORES'!F24="BAJA"),"No Ingresa PVSA",IF('LISTA TRABAJADORES'!F24="MUY ALTA","Anualmente",IF('LISTA TRABAJADORES'!F24="MEDIA","Cada 3 años","Cada 2 años"))))))</f>
        <v/>
      </c>
      <c r="K35" s="76"/>
      <c r="L35" s="67"/>
      <c r="M35" s="68" t="str">
        <f t="shared" si="0"/>
        <v/>
      </c>
      <c r="N35" s="67"/>
      <c r="O35" s="63"/>
      <c r="P35" s="64"/>
      <c r="Q35" s="64"/>
      <c r="R35" s="2"/>
      <c r="S35" s="104">
        <f t="shared" si="1"/>
        <v>19</v>
      </c>
      <c r="T35" s="516">
        <f>IF('LISTA TRABAJADORES'!F24&lt;50,"",B35)</f>
        <v>0</v>
      </c>
      <c r="U35" s="517"/>
      <c r="V35" s="105">
        <f>IF('LISTA TRABAJADORES'!F24&lt;50,"",'LISTA TRABAJADORES'!D24)</f>
        <v>0</v>
      </c>
      <c r="W35" s="106">
        <f>IF('LISTA TRABAJADORES'!F24&lt;50,"",E35)</f>
        <v>0</v>
      </c>
      <c r="X35" s="83" t="s">
        <v>444</v>
      </c>
      <c r="Y35" s="518">
        <f>IF('LISTA TRABAJADORES'!F24&lt;50,"",G35)</f>
        <v>0</v>
      </c>
      <c r="Z35" s="519"/>
      <c r="AA35" s="83"/>
      <c r="AB35" s="83"/>
      <c r="AC35" s="65"/>
    </row>
    <row r="36" spans="1:29">
      <c r="A36" s="66">
        <v>20</v>
      </c>
      <c r="B36" s="516">
        <f>IF('LISTA TRABAJADORES'!F25&lt;50,"",'LISTA TRABAJADORES'!C25)</f>
        <v>0</v>
      </c>
      <c r="C36" s="517"/>
      <c r="D36" s="107">
        <f>IF('LISTA TRABAJADORES'!F25&lt;50,"",'LISTA TRABAJADORES'!D25)</f>
        <v>0</v>
      </c>
      <c r="E36" s="106">
        <f>IF('LISTA TRABAJADORES'!F25&lt;50,"",'LISTA TRABAJADORES'!E25)</f>
        <v>0</v>
      </c>
      <c r="F36" s="160"/>
      <c r="G36" s="518">
        <f>IF('LISTA TRABAJADORES'!F25&lt;50,"",'LISTA TRABAJADORES'!B25)</f>
        <v>0</v>
      </c>
      <c r="H36" s="519"/>
      <c r="I36" s="83"/>
      <c r="J36" s="65" t="str">
        <f>IF('LISTA TRABAJADORES'!F25="","",IF('LISTA TRABAJADORES'!G25="Sí","Cada 6 meses",IF(M36&lt;&gt;"",M36,IF(OR('LISTA TRABAJADORES'!H25="no ingresa",'LISTA TRABAJADORES'!F25="BAJA"),"No Ingresa PVSA",IF('LISTA TRABAJADORES'!F25="MUY ALTA","Anualmente",IF('LISTA TRABAJADORES'!F25="MEDIA","Cada 3 años","Cada 2 años"))))))</f>
        <v/>
      </c>
      <c r="K36" s="76"/>
      <c r="L36" s="67"/>
      <c r="M36" s="68" t="str">
        <f t="shared" si="0"/>
        <v/>
      </c>
      <c r="N36" s="67"/>
      <c r="O36" s="63"/>
      <c r="P36" s="64"/>
      <c r="Q36" s="64"/>
      <c r="R36" s="2"/>
      <c r="S36" s="104">
        <f t="shared" si="1"/>
        <v>20</v>
      </c>
      <c r="T36" s="516">
        <f>IF('LISTA TRABAJADORES'!F25&lt;50,"",B36)</f>
        <v>0</v>
      </c>
      <c r="U36" s="517"/>
      <c r="V36" s="105">
        <f>IF('LISTA TRABAJADORES'!F25&lt;50,"",'LISTA TRABAJADORES'!D25)</f>
        <v>0</v>
      </c>
      <c r="W36" s="106">
        <f>IF('LISTA TRABAJADORES'!F25&lt;50,"",E36)</f>
        <v>0</v>
      </c>
      <c r="X36" s="83" t="s">
        <v>444</v>
      </c>
      <c r="Y36" s="518">
        <f>IF('LISTA TRABAJADORES'!F25&lt;50,"",G36)</f>
        <v>0</v>
      </c>
      <c r="Z36" s="519"/>
      <c r="AA36" s="83"/>
      <c r="AB36" s="83"/>
      <c r="AC36" s="65"/>
    </row>
    <row r="37" spans="1:29">
      <c r="A37" s="66">
        <v>21</v>
      </c>
      <c r="B37" s="516">
        <f>IF('LISTA TRABAJADORES'!F26&lt;50,"",'LISTA TRABAJADORES'!C26)</f>
        <v>0</v>
      </c>
      <c r="C37" s="517"/>
      <c r="D37" s="107">
        <f>IF('LISTA TRABAJADORES'!F26&lt;50,"",'LISTA TRABAJADORES'!D26)</f>
        <v>0</v>
      </c>
      <c r="E37" s="106">
        <f>IF('LISTA TRABAJADORES'!F26&lt;50,"",'LISTA TRABAJADORES'!E26)</f>
        <v>0</v>
      </c>
      <c r="F37" s="160"/>
      <c r="G37" s="518">
        <f>IF('LISTA TRABAJADORES'!F26&lt;50,"",'LISTA TRABAJADORES'!B26)</f>
        <v>0</v>
      </c>
      <c r="H37" s="519"/>
      <c r="I37" s="83"/>
      <c r="J37" s="65" t="str">
        <f>IF('LISTA TRABAJADORES'!F26="","",IF('LISTA TRABAJADORES'!G26="Sí","Cada 6 meses",IF(M37&lt;&gt;"",M37,IF(OR('LISTA TRABAJADORES'!H26="no ingresa",'LISTA TRABAJADORES'!F26="BAJA"),"No Ingresa PVSA",IF('LISTA TRABAJADORES'!F26="MUY ALTA","Anualmente",IF('LISTA TRABAJADORES'!F26="MEDIA","Cada 3 años","Cada 2 años"))))))</f>
        <v/>
      </c>
      <c r="K37" s="76"/>
      <c r="L37" s="67"/>
      <c r="M37" s="68" t="str">
        <f t="shared" si="0"/>
        <v/>
      </c>
      <c r="N37" s="67"/>
      <c r="O37" s="63"/>
      <c r="P37" s="64"/>
      <c r="Q37" s="64"/>
      <c r="R37" s="2"/>
      <c r="S37" s="104">
        <f t="shared" si="1"/>
        <v>21</v>
      </c>
      <c r="T37" s="516">
        <f>IF('LISTA TRABAJADORES'!F26&lt;50,"",B37)</f>
        <v>0</v>
      </c>
      <c r="U37" s="517"/>
      <c r="V37" s="105">
        <f>IF('LISTA TRABAJADORES'!F26&lt;50,"",'LISTA TRABAJADORES'!D26)</f>
        <v>0</v>
      </c>
      <c r="W37" s="106">
        <f>IF('LISTA TRABAJADORES'!F26&lt;50,"",E37)</f>
        <v>0</v>
      </c>
      <c r="X37" s="83" t="s">
        <v>444</v>
      </c>
      <c r="Y37" s="518">
        <f>IF('LISTA TRABAJADORES'!F26&lt;50,"",G37)</f>
        <v>0</v>
      </c>
      <c r="Z37" s="519"/>
      <c r="AA37" s="83"/>
      <c r="AB37" s="83"/>
      <c r="AC37" s="65"/>
    </row>
    <row r="38" spans="1:29">
      <c r="A38" s="66">
        <v>22</v>
      </c>
      <c r="B38" s="516">
        <f>IF('LISTA TRABAJADORES'!F27&lt;50,"",'LISTA TRABAJADORES'!C27)</f>
        <v>0</v>
      </c>
      <c r="C38" s="517"/>
      <c r="D38" s="107">
        <f>IF('LISTA TRABAJADORES'!F27&lt;50,"",'LISTA TRABAJADORES'!D27)</f>
        <v>0</v>
      </c>
      <c r="E38" s="106">
        <f>IF('LISTA TRABAJADORES'!F27&lt;50,"",'LISTA TRABAJADORES'!E27)</f>
        <v>0</v>
      </c>
      <c r="F38" s="160"/>
      <c r="G38" s="518">
        <f>IF('LISTA TRABAJADORES'!F27&lt;50,"",'LISTA TRABAJADORES'!B27)</f>
        <v>0</v>
      </c>
      <c r="H38" s="519"/>
      <c r="I38" s="83"/>
      <c r="J38" s="65" t="str">
        <f>IF('LISTA TRABAJADORES'!F27="","",IF('LISTA TRABAJADORES'!G27="Sí","Cada 6 meses",IF(M38&lt;&gt;"",M38,IF(OR('LISTA TRABAJADORES'!H27="no ingresa",'LISTA TRABAJADORES'!F27="BAJA"),"No Ingresa PVSA",IF('LISTA TRABAJADORES'!F27="MUY ALTA","Anualmente",IF('LISTA TRABAJADORES'!F27="MEDIA","Cada 3 años","Cada 2 años"))))))</f>
        <v/>
      </c>
      <c r="K38" s="76"/>
      <c r="L38" s="67"/>
      <c r="M38" s="68" t="str">
        <f t="shared" si="0"/>
        <v/>
      </c>
      <c r="N38" s="67"/>
      <c r="O38" s="63"/>
      <c r="P38" s="64"/>
      <c r="Q38" s="64"/>
      <c r="R38" s="2"/>
      <c r="S38" s="104">
        <f t="shared" si="1"/>
        <v>22</v>
      </c>
      <c r="T38" s="516">
        <f>IF('LISTA TRABAJADORES'!F27&lt;50,"",B38)</f>
        <v>0</v>
      </c>
      <c r="U38" s="517"/>
      <c r="V38" s="105">
        <f>IF('LISTA TRABAJADORES'!F27&lt;50,"",'LISTA TRABAJADORES'!D27)</f>
        <v>0</v>
      </c>
      <c r="W38" s="106">
        <f>IF('LISTA TRABAJADORES'!F27&lt;50,"",E38)</f>
        <v>0</v>
      </c>
      <c r="X38" s="83" t="s">
        <v>444</v>
      </c>
      <c r="Y38" s="518">
        <f>IF('LISTA TRABAJADORES'!F27&lt;50,"",G38)</f>
        <v>0</v>
      </c>
      <c r="Z38" s="519"/>
      <c r="AA38" s="83"/>
      <c r="AB38" s="83"/>
      <c r="AC38" s="65"/>
    </row>
    <row r="39" spans="1:29">
      <c r="A39" s="66">
        <v>23</v>
      </c>
      <c r="B39" s="516">
        <f>IF('LISTA TRABAJADORES'!F28&lt;50,"",'LISTA TRABAJADORES'!C28)</f>
        <v>0</v>
      </c>
      <c r="C39" s="517"/>
      <c r="D39" s="107">
        <f>IF('LISTA TRABAJADORES'!F28&lt;50,"",'LISTA TRABAJADORES'!D28)</f>
        <v>0</v>
      </c>
      <c r="E39" s="106">
        <f>IF('LISTA TRABAJADORES'!F28&lt;50,"",'LISTA TRABAJADORES'!E28)</f>
        <v>0</v>
      </c>
      <c r="F39" s="160"/>
      <c r="G39" s="518">
        <f>IF('LISTA TRABAJADORES'!F28&lt;50,"",'LISTA TRABAJADORES'!B28)</f>
        <v>0</v>
      </c>
      <c r="H39" s="519"/>
      <c r="I39" s="83"/>
      <c r="J39" s="65" t="str">
        <f>IF('LISTA TRABAJADORES'!F28="","",IF('LISTA TRABAJADORES'!G28="Sí","Cada 6 meses",IF(M39&lt;&gt;"",M39,IF(OR('LISTA TRABAJADORES'!H28="no ingresa",'LISTA TRABAJADORES'!F28="BAJA"),"No Ingresa PVSA",IF('LISTA TRABAJADORES'!F28="MUY ALTA","Anualmente",IF('LISTA TRABAJADORES'!F28="MEDIA","Cada 3 años","Cada 2 años"))))))</f>
        <v/>
      </c>
      <c r="K39" s="76"/>
      <c r="L39" s="67"/>
      <c r="M39" s="68" t="str">
        <f t="shared" si="0"/>
        <v/>
      </c>
      <c r="N39" s="67"/>
      <c r="O39" s="63"/>
      <c r="P39" s="64"/>
      <c r="Q39" s="64"/>
      <c r="R39" s="2"/>
      <c r="S39" s="104">
        <f t="shared" si="1"/>
        <v>23</v>
      </c>
      <c r="T39" s="516">
        <f>IF('LISTA TRABAJADORES'!F28&lt;50,"",B39)</f>
        <v>0</v>
      </c>
      <c r="U39" s="517"/>
      <c r="V39" s="105">
        <f>IF('LISTA TRABAJADORES'!F28&lt;50,"",'LISTA TRABAJADORES'!D28)</f>
        <v>0</v>
      </c>
      <c r="W39" s="106">
        <f>IF('LISTA TRABAJADORES'!F28&lt;50,"",E39)</f>
        <v>0</v>
      </c>
      <c r="X39" s="83" t="s">
        <v>444</v>
      </c>
      <c r="Y39" s="518">
        <f>IF('LISTA TRABAJADORES'!F28&lt;50,"",G39)</f>
        <v>0</v>
      </c>
      <c r="Z39" s="519"/>
      <c r="AA39" s="83"/>
      <c r="AB39" s="83"/>
      <c r="AC39" s="65"/>
    </row>
    <row r="40" spans="1:29">
      <c r="A40" s="66">
        <v>24</v>
      </c>
      <c r="B40" s="516">
        <f>IF('LISTA TRABAJADORES'!F29&lt;50,"",'LISTA TRABAJADORES'!C29)</f>
        <v>0</v>
      </c>
      <c r="C40" s="517"/>
      <c r="D40" s="107">
        <f>IF('LISTA TRABAJADORES'!F29&lt;50,"",'LISTA TRABAJADORES'!D29)</f>
        <v>0</v>
      </c>
      <c r="E40" s="106">
        <f>IF('LISTA TRABAJADORES'!F29&lt;50,"",'LISTA TRABAJADORES'!E29)</f>
        <v>0</v>
      </c>
      <c r="F40" s="160"/>
      <c r="G40" s="518">
        <f>IF('LISTA TRABAJADORES'!F29&lt;50,"",'LISTA TRABAJADORES'!B29)</f>
        <v>0</v>
      </c>
      <c r="H40" s="519"/>
      <c r="I40" s="83"/>
      <c r="J40" s="65" t="str">
        <f>IF('LISTA TRABAJADORES'!F29="","",IF('LISTA TRABAJADORES'!G29="Sí","Cada 6 meses",IF(M40&lt;&gt;"",M40,IF(OR('LISTA TRABAJADORES'!H29="no ingresa",'LISTA TRABAJADORES'!F29="BAJA"),"No Ingresa PVSA",IF('LISTA TRABAJADORES'!F29="MUY ALTA","Anualmente",IF('LISTA TRABAJADORES'!F29="MEDIA","Cada 3 años","Cada 2 años"))))))</f>
        <v/>
      </c>
      <c r="K40" s="76"/>
      <c r="L40" s="67"/>
      <c r="M40" s="68" t="str">
        <f t="shared" si="0"/>
        <v/>
      </c>
      <c r="N40" s="67"/>
      <c r="O40" s="63"/>
      <c r="P40" s="64"/>
      <c r="Q40" s="64"/>
      <c r="R40" s="2"/>
      <c r="S40" s="104">
        <f t="shared" si="1"/>
        <v>24</v>
      </c>
      <c r="T40" s="516">
        <f>IF('LISTA TRABAJADORES'!F29&lt;50,"",B40)</f>
        <v>0</v>
      </c>
      <c r="U40" s="517"/>
      <c r="V40" s="105">
        <f>IF('LISTA TRABAJADORES'!F29&lt;50,"",'LISTA TRABAJADORES'!D29)</f>
        <v>0</v>
      </c>
      <c r="W40" s="106">
        <f>IF('LISTA TRABAJADORES'!F29&lt;50,"",E40)</f>
        <v>0</v>
      </c>
      <c r="X40" s="83" t="s">
        <v>444</v>
      </c>
      <c r="Y40" s="518">
        <f>IF('LISTA TRABAJADORES'!F29&lt;50,"",G40)</f>
        <v>0</v>
      </c>
      <c r="Z40" s="519"/>
      <c r="AA40" s="83"/>
      <c r="AB40" s="83"/>
      <c r="AC40" s="65"/>
    </row>
    <row r="41" spans="1:29">
      <c r="A41" s="66">
        <v>25</v>
      </c>
      <c r="B41" s="516">
        <f>IF('LISTA TRABAJADORES'!F30&lt;50,"",'LISTA TRABAJADORES'!C30)</f>
        <v>0</v>
      </c>
      <c r="C41" s="517"/>
      <c r="D41" s="107">
        <f>IF('LISTA TRABAJADORES'!F30&lt;50,"",'LISTA TRABAJADORES'!D30)</f>
        <v>0</v>
      </c>
      <c r="E41" s="106">
        <f>IF('LISTA TRABAJADORES'!F30&lt;50,"",'LISTA TRABAJADORES'!E30)</f>
        <v>0</v>
      </c>
      <c r="F41" s="160"/>
      <c r="G41" s="518">
        <f>IF('LISTA TRABAJADORES'!F30&lt;50,"",'LISTA TRABAJADORES'!B30)</f>
        <v>0</v>
      </c>
      <c r="H41" s="519"/>
      <c r="I41" s="83"/>
      <c r="J41" s="65" t="str">
        <f>IF('LISTA TRABAJADORES'!F30="","",IF('LISTA TRABAJADORES'!G30="Sí","Cada 6 meses",IF(M41&lt;&gt;"",M41,IF(OR('LISTA TRABAJADORES'!H30="no ingresa",'LISTA TRABAJADORES'!F30="BAJA"),"No Ingresa PVSA",IF('LISTA TRABAJADORES'!F30="MUY ALTA","Anualmente",IF('LISTA TRABAJADORES'!F30="MEDIA","Cada 3 años","Cada 2 años"))))))</f>
        <v/>
      </c>
      <c r="K41" s="76"/>
      <c r="L41" s="67"/>
      <c r="M41" s="68" t="str">
        <f t="shared" si="0"/>
        <v/>
      </c>
      <c r="N41" s="67"/>
      <c r="O41" s="63"/>
      <c r="P41" s="64"/>
      <c r="Q41" s="64"/>
      <c r="R41" s="2"/>
      <c r="S41" s="104">
        <f t="shared" si="1"/>
        <v>25</v>
      </c>
      <c r="T41" s="516">
        <f>IF('LISTA TRABAJADORES'!F30&lt;50,"",B41)</f>
        <v>0</v>
      </c>
      <c r="U41" s="517"/>
      <c r="V41" s="105">
        <f>IF('LISTA TRABAJADORES'!F30&lt;50,"",'LISTA TRABAJADORES'!D30)</f>
        <v>0</v>
      </c>
      <c r="W41" s="106">
        <f>IF('LISTA TRABAJADORES'!F30&lt;50,"",E41)</f>
        <v>0</v>
      </c>
      <c r="X41" s="83" t="s">
        <v>444</v>
      </c>
      <c r="Y41" s="518">
        <f>IF('LISTA TRABAJADORES'!F30&lt;50,"",G41)</f>
        <v>0</v>
      </c>
      <c r="Z41" s="519"/>
      <c r="AA41" s="83"/>
      <c r="AB41" s="83"/>
      <c r="AC41" s="65"/>
    </row>
    <row r="42" spans="1:29">
      <c r="A42" s="66">
        <v>26</v>
      </c>
      <c r="B42" s="516">
        <f>IF('LISTA TRABAJADORES'!F31&lt;50,"",'LISTA TRABAJADORES'!C31)</f>
        <v>0</v>
      </c>
      <c r="C42" s="517"/>
      <c r="D42" s="107">
        <f>IF('LISTA TRABAJADORES'!F31&lt;50,"",'LISTA TRABAJADORES'!D31)</f>
        <v>0</v>
      </c>
      <c r="E42" s="106">
        <f>IF('LISTA TRABAJADORES'!F31&lt;50,"",'LISTA TRABAJADORES'!E31)</f>
        <v>0</v>
      </c>
      <c r="F42" s="160"/>
      <c r="G42" s="518">
        <f>IF('LISTA TRABAJADORES'!F31&lt;50,"",'LISTA TRABAJADORES'!B31)</f>
        <v>0</v>
      </c>
      <c r="H42" s="519"/>
      <c r="I42" s="83"/>
      <c r="J42" s="65" t="str">
        <f>IF('LISTA TRABAJADORES'!F31="","",IF('LISTA TRABAJADORES'!G31="Sí","Cada 6 meses",IF(M42&lt;&gt;"",M42,IF(OR('LISTA TRABAJADORES'!H31="no ingresa",'LISTA TRABAJADORES'!F31="BAJA"),"No Ingresa PVSA",IF('LISTA TRABAJADORES'!F31="MUY ALTA","Anualmente",IF('LISTA TRABAJADORES'!F31="MEDIA","Cada 3 años","Cada 2 años"))))))</f>
        <v/>
      </c>
      <c r="K42" s="76"/>
      <c r="L42" s="67"/>
      <c r="M42" s="68" t="str">
        <f t="shared" si="0"/>
        <v/>
      </c>
      <c r="N42" s="67"/>
      <c r="O42" s="63"/>
      <c r="P42" s="64"/>
      <c r="Q42" s="64"/>
      <c r="R42" s="2"/>
      <c r="S42" s="104">
        <f t="shared" si="1"/>
        <v>26</v>
      </c>
      <c r="T42" s="516">
        <f>IF('LISTA TRABAJADORES'!F31&lt;50,"",B42)</f>
        <v>0</v>
      </c>
      <c r="U42" s="517"/>
      <c r="V42" s="105">
        <f>IF('LISTA TRABAJADORES'!F31&lt;50,"",'LISTA TRABAJADORES'!D31)</f>
        <v>0</v>
      </c>
      <c r="W42" s="106">
        <f>IF('LISTA TRABAJADORES'!F31&lt;50,"",E42)</f>
        <v>0</v>
      </c>
      <c r="X42" s="83" t="s">
        <v>444</v>
      </c>
      <c r="Y42" s="518">
        <f>IF('LISTA TRABAJADORES'!F31&lt;50,"",G42)</f>
        <v>0</v>
      </c>
      <c r="Z42" s="519"/>
      <c r="AA42" s="83"/>
      <c r="AB42" s="83"/>
      <c r="AC42" s="65"/>
    </row>
    <row r="43" spans="1:29">
      <c r="A43" s="66">
        <v>27</v>
      </c>
      <c r="B43" s="516">
        <f>IF('LISTA TRABAJADORES'!F32&lt;50,"",'LISTA TRABAJADORES'!C32)</f>
        <v>0</v>
      </c>
      <c r="C43" s="517"/>
      <c r="D43" s="107">
        <f>IF('LISTA TRABAJADORES'!F32&lt;50,"",'LISTA TRABAJADORES'!D32)</f>
        <v>0</v>
      </c>
      <c r="E43" s="106">
        <f>IF('LISTA TRABAJADORES'!F32&lt;50,"",'LISTA TRABAJADORES'!E32)</f>
        <v>0</v>
      </c>
      <c r="F43" s="160"/>
      <c r="G43" s="518">
        <f>IF('LISTA TRABAJADORES'!F32&lt;50,"",'LISTA TRABAJADORES'!B32)</f>
        <v>0</v>
      </c>
      <c r="H43" s="519"/>
      <c r="I43" s="83"/>
      <c r="J43" s="65" t="str">
        <f>IF('LISTA TRABAJADORES'!F32="","",IF('LISTA TRABAJADORES'!G32="Sí","Cada 6 meses",IF(M43&lt;&gt;"",M43,IF(OR('LISTA TRABAJADORES'!H32="no ingresa",'LISTA TRABAJADORES'!F32="BAJA"),"No Ingresa PVSA",IF('LISTA TRABAJADORES'!F32="MUY ALTA","Anualmente",IF('LISTA TRABAJADORES'!F32="MEDIA","Cada 3 años","Cada 2 años"))))))</f>
        <v/>
      </c>
      <c r="K43" s="76"/>
      <c r="L43" s="67"/>
      <c r="M43" s="68" t="str">
        <f t="shared" si="0"/>
        <v/>
      </c>
      <c r="N43" s="67"/>
      <c r="O43" s="63"/>
      <c r="P43" s="64"/>
      <c r="Q43" s="64"/>
      <c r="R43" s="2"/>
      <c r="S43" s="104">
        <f t="shared" si="1"/>
        <v>27</v>
      </c>
      <c r="T43" s="516">
        <f>IF('LISTA TRABAJADORES'!F32&lt;50,"",B43)</f>
        <v>0</v>
      </c>
      <c r="U43" s="517"/>
      <c r="V43" s="105">
        <f>IF('LISTA TRABAJADORES'!F32&lt;50,"",'LISTA TRABAJADORES'!D32)</f>
        <v>0</v>
      </c>
      <c r="W43" s="106">
        <f>IF('LISTA TRABAJADORES'!F32&lt;50,"",E43)</f>
        <v>0</v>
      </c>
      <c r="X43" s="83" t="s">
        <v>444</v>
      </c>
      <c r="Y43" s="518">
        <f>IF('LISTA TRABAJADORES'!F32&lt;50,"",G43)</f>
        <v>0</v>
      </c>
      <c r="Z43" s="519"/>
      <c r="AA43" s="83"/>
      <c r="AB43" s="83"/>
      <c r="AC43" s="65"/>
    </row>
    <row r="44" spans="1:29">
      <c r="A44" s="66">
        <v>28</v>
      </c>
      <c r="B44" s="516">
        <f>IF('LISTA TRABAJADORES'!F33&lt;50,"",'LISTA TRABAJADORES'!C33)</f>
        <v>0</v>
      </c>
      <c r="C44" s="517"/>
      <c r="D44" s="107">
        <f>IF('LISTA TRABAJADORES'!F33&lt;50,"",'LISTA TRABAJADORES'!D33)</f>
        <v>0</v>
      </c>
      <c r="E44" s="106">
        <f>IF('LISTA TRABAJADORES'!F33&lt;50,"",'LISTA TRABAJADORES'!E33)</f>
        <v>0</v>
      </c>
      <c r="F44" s="160"/>
      <c r="G44" s="518">
        <f>IF('LISTA TRABAJADORES'!F33&lt;50,"",'LISTA TRABAJADORES'!B33)</f>
        <v>0</v>
      </c>
      <c r="H44" s="519"/>
      <c r="I44" s="83"/>
      <c r="J44" s="65" t="str">
        <f>IF('LISTA TRABAJADORES'!F33="","",IF('LISTA TRABAJADORES'!G33="Sí","Cada 6 meses",IF(M44&lt;&gt;"",M44,IF(OR('LISTA TRABAJADORES'!H33="no ingresa",'LISTA TRABAJADORES'!F33="BAJA"),"No Ingresa PVSA",IF('LISTA TRABAJADORES'!F33="MUY ALTA","Anualmente",IF('LISTA TRABAJADORES'!F33="MEDIA","Cada 3 años","Cada 2 años"))))))</f>
        <v/>
      </c>
      <c r="K44" s="76"/>
      <c r="L44" s="67"/>
      <c r="M44" s="68" t="str">
        <f t="shared" si="0"/>
        <v/>
      </c>
      <c r="N44" s="67"/>
      <c r="O44" s="63"/>
      <c r="P44" s="64"/>
      <c r="Q44" s="64"/>
      <c r="R44" s="2"/>
      <c r="S44" s="104">
        <f t="shared" si="1"/>
        <v>28</v>
      </c>
      <c r="T44" s="516">
        <f>IF('LISTA TRABAJADORES'!F33&lt;50,"",B44)</f>
        <v>0</v>
      </c>
      <c r="U44" s="517"/>
      <c r="V44" s="105">
        <f>IF('LISTA TRABAJADORES'!F33&lt;50,"",'LISTA TRABAJADORES'!D33)</f>
        <v>0</v>
      </c>
      <c r="W44" s="106">
        <f>IF('LISTA TRABAJADORES'!F33&lt;50,"",E44)</f>
        <v>0</v>
      </c>
      <c r="X44" s="83" t="s">
        <v>444</v>
      </c>
      <c r="Y44" s="518">
        <f>IF('LISTA TRABAJADORES'!F33&lt;50,"",G44)</f>
        <v>0</v>
      </c>
      <c r="Z44" s="519"/>
      <c r="AA44" s="83"/>
      <c r="AB44" s="83"/>
      <c r="AC44" s="65"/>
    </row>
    <row r="45" spans="1:29">
      <c r="A45" s="66">
        <v>29</v>
      </c>
      <c r="B45" s="516">
        <f>IF('LISTA TRABAJADORES'!F34&lt;50,"",'LISTA TRABAJADORES'!C34)</f>
        <v>0</v>
      </c>
      <c r="C45" s="517"/>
      <c r="D45" s="107">
        <f>IF('LISTA TRABAJADORES'!F34&lt;50,"",'LISTA TRABAJADORES'!D34)</f>
        <v>0</v>
      </c>
      <c r="E45" s="106">
        <f>IF('LISTA TRABAJADORES'!F34&lt;50,"",'LISTA TRABAJADORES'!E34)</f>
        <v>0</v>
      </c>
      <c r="F45" s="160"/>
      <c r="G45" s="518">
        <f>IF('LISTA TRABAJADORES'!F34&lt;50,"",'LISTA TRABAJADORES'!B34)</f>
        <v>0</v>
      </c>
      <c r="H45" s="519"/>
      <c r="I45" s="83"/>
      <c r="J45" s="65" t="str">
        <f>IF('LISTA TRABAJADORES'!F34="","",IF('LISTA TRABAJADORES'!G34="Sí","Cada 6 meses",IF(M45&lt;&gt;"",M45,IF(OR('LISTA TRABAJADORES'!H34="no ingresa",'LISTA TRABAJADORES'!F34="BAJA"),"No Ingresa PVSA",IF('LISTA TRABAJADORES'!F34="MUY ALTA","Anualmente",IF('LISTA TRABAJADORES'!F34="MEDIA","Cada 3 años","Cada 2 años"))))))</f>
        <v/>
      </c>
      <c r="K45" s="76"/>
      <c r="L45" s="67"/>
      <c r="M45" s="68" t="str">
        <f t="shared" si="0"/>
        <v/>
      </c>
      <c r="N45" s="67"/>
      <c r="O45" s="63"/>
      <c r="P45" s="64"/>
      <c r="Q45" s="64"/>
      <c r="R45" s="2"/>
      <c r="S45" s="104">
        <f t="shared" si="1"/>
        <v>29</v>
      </c>
      <c r="T45" s="516">
        <f>IF('LISTA TRABAJADORES'!F34&lt;50,"",B45)</f>
        <v>0</v>
      </c>
      <c r="U45" s="517"/>
      <c r="V45" s="105">
        <f>IF('LISTA TRABAJADORES'!F34&lt;50,"",'LISTA TRABAJADORES'!D34)</f>
        <v>0</v>
      </c>
      <c r="W45" s="106">
        <f>IF('LISTA TRABAJADORES'!F34&lt;50,"",E45)</f>
        <v>0</v>
      </c>
      <c r="X45" s="83" t="s">
        <v>444</v>
      </c>
      <c r="Y45" s="518">
        <f>IF('LISTA TRABAJADORES'!F34&lt;50,"",G45)</f>
        <v>0</v>
      </c>
      <c r="Z45" s="519"/>
      <c r="AA45" s="83"/>
      <c r="AB45" s="83"/>
      <c r="AC45" s="65"/>
    </row>
    <row r="46" spans="1:29">
      <c r="A46" s="66">
        <v>30</v>
      </c>
      <c r="B46" s="516">
        <f>IF('LISTA TRABAJADORES'!F35&lt;50,"",'LISTA TRABAJADORES'!C35)</f>
        <v>0</v>
      </c>
      <c r="C46" s="517"/>
      <c r="D46" s="107">
        <f>IF('LISTA TRABAJADORES'!F35&lt;50,"",'LISTA TRABAJADORES'!D35)</f>
        <v>0</v>
      </c>
      <c r="E46" s="106">
        <f>IF('LISTA TRABAJADORES'!F35&lt;50,"",'LISTA TRABAJADORES'!E35)</f>
        <v>0</v>
      </c>
      <c r="F46" s="160"/>
      <c r="G46" s="518">
        <f>IF('LISTA TRABAJADORES'!F35&lt;50,"",'LISTA TRABAJADORES'!B35)</f>
        <v>0</v>
      </c>
      <c r="H46" s="519"/>
      <c r="I46" s="83"/>
      <c r="J46" s="65" t="str">
        <f>IF('LISTA TRABAJADORES'!F35="","",IF('LISTA TRABAJADORES'!G35="Sí","Cada 6 meses",IF(M46&lt;&gt;"",M46,IF(OR('LISTA TRABAJADORES'!H35="no ingresa",'LISTA TRABAJADORES'!F35="BAJA"),"No Ingresa PVSA",IF('LISTA TRABAJADORES'!F35="MUY ALTA","Anualmente",IF('LISTA TRABAJADORES'!F35="MEDIA","Cada 3 años","Cada 2 años"))))))</f>
        <v/>
      </c>
      <c r="K46" s="76"/>
      <c r="L46" s="67"/>
      <c r="M46" s="68" t="str">
        <f t="shared" si="0"/>
        <v/>
      </c>
      <c r="N46" s="67"/>
      <c r="O46" s="63"/>
      <c r="P46" s="64"/>
      <c r="Q46" s="64"/>
      <c r="R46" s="2"/>
      <c r="S46" s="104">
        <f t="shared" si="1"/>
        <v>30</v>
      </c>
      <c r="T46" s="516">
        <f>IF('LISTA TRABAJADORES'!F35&lt;50,"",B46)</f>
        <v>0</v>
      </c>
      <c r="U46" s="517"/>
      <c r="V46" s="105">
        <f>IF('LISTA TRABAJADORES'!F35&lt;50,"",'LISTA TRABAJADORES'!D35)</f>
        <v>0</v>
      </c>
      <c r="W46" s="106">
        <f>IF('LISTA TRABAJADORES'!F35&lt;50,"",E46)</f>
        <v>0</v>
      </c>
      <c r="X46" s="83" t="s">
        <v>444</v>
      </c>
      <c r="Y46" s="518">
        <f>IF('LISTA TRABAJADORES'!F35&lt;50,"",G46)</f>
        <v>0</v>
      </c>
      <c r="Z46" s="519"/>
      <c r="AA46" s="83"/>
      <c r="AB46" s="83"/>
      <c r="AC46" s="65"/>
    </row>
    <row r="47" spans="1:29">
      <c r="A47" s="66">
        <v>31</v>
      </c>
      <c r="B47" s="516">
        <f>IF('LISTA TRABAJADORES'!F36&lt;50,"",'LISTA TRABAJADORES'!C36)</f>
        <v>0</v>
      </c>
      <c r="C47" s="517"/>
      <c r="D47" s="107">
        <f>IF('LISTA TRABAJADORES'!F36&lt;50,"",'LISTA TRABAJADORES'!D36)</f>
        <v>0</v>
      </c>
      <c r="E47" s="106">
        <f>IF('LISTA TRABAJADORES'!F36&lt;50,"",'LISTA TRABAJADORES'!E36)</f>
        <v>0</v>
      </c>
      <c r="F47" s="160"/>
      <c r="G47" s="518">
        <f>IF('LISTA TRABAJADORES'!F36&lt;50,"",'LISTA TRABAJADORES'!B36)</f>
        <v>0</v>
      </c>
      <c r="H47" s="519"/>
      <c r="I47" s="83"/>
      <c r="J47" s="65" t="str">
        <f>IF('LISTA TRABAJADORES'!F36="","",IF('LISTA TRABAJADORES'!G36="Sí","Cada 6 meses",IF(M47&lt;&gt;"",M47,IF(OR('LISTA TRABAJADORES'!H36="no ingresa",'LISTA TRABAJADORES'!F36="BAJA"),"No Ingresa PVSA",IF('LISTA TRABAJADORES'!F36="MUY ALTA","Anualmente",IF('LISTA TRABAJADORES'!F36="MEDIA","Cada 3 años","Cada 2 años"))))))</f>
        <v/>
      </c>
      <c r="K47" s="76"/>
      <c r="L47" s="67"/>
      <c r="M47" s="68" t="str">
        <f t="shared" si="0"/>
        <v/>
      </c>
      <c r="N47" s="67"/>
      <c r="O47" s="63"/>
      <c r="P47" s="64"/>
      <c r="Q47" s="64"/>
      <c r="R47" s="2"/>
      <c r="S47" s="104">
        <f t="shared" si="1"/>
        <v>31</v>
      </c>
      <c r="T47" s="516">
        <f>IF('LISTA TRABAJADORES'!F36&lt;50,"",B47)</f>
        <v>0</v>
      </c>
      <c r="U47" s="517"/>
      <c r="V47" s="105">
        <f>IF('LISTA TRABAJADORES'!F36&lt;50,"",'LISTA TRABAJADORES'!D36)</f>
        <v>0</v>
      </c>
      <c r="W47" s="106">
        <f>IF('LISTA TRABAJADORES'!F36&lt;50,"",E47)</f>
        <v>0</v>
      </c>
      <c r="X47" s="83" t="s">
        <v>444</v>
      </c>
      <c r="Y47" s="518">
        <f>IF('LISTA TRABAJADORES'!F36&lt;50,"",G47)</f>
        <v>0</v>
      </c>
      <c r="Z47" s="519"/>
      <c r="AA47" s="83"/>
      <c r="AB47" s="83"/>
      <c r="AC47" s="65"/>
    </row>
    <row r="48" spans="1:29">
      <c r="A48" s="66">
        <v>32</v>
      </c>
      <c r="B48" s="516">
        <f>IF('LISTA TRABAJADORES'!F37&lt;50,"",'LISTA TRABAJADORES'!C37)</f>
        <v>0</v>
      </c>
      <c r="C48" s="517"/>
      <c r="D48" s="107">
        <f>IF('LISTA TRABAJADORES'!F37&lt;50,"",'LISTA TRABAJADORES'!D37)</f>
        <v>0</v>
      </c>
      <c r="E48" s="106">
        <f>IF('LISTA TRABAJADORES'!F37&lt;50,"",'LISTA TRABAJADORES'!E37)</f>
        <v>0</v>
      </c>
      <c r="F48" s="160"/>
      <c r="G48" s="518">
        <f>IF('LISTA TRABAJADORES'!F37&lt;50,"",'LISTA TRABAJADORES'!B37)</f>
        <v>0</v>
      </c>
      <c r="H48" s="519"/>
      <c r="I48" s="83"/>
      <c r="J48" s="65" t="str">
        <f>IF('LISTA TRABAJADORES'!F37="","",IF('LISTA TRABAJADORES'!G37="Sí","Cada 6 meses",IF(M48&lt;&gt;"",M48,IF(OR('LISTA TRABAJADORES'!H37="no ingresa",'LISTA TRABAJADORES'!F37="BAJA"),"No Ingresa PVSA",IF('LISTA TRABAJADORES'!F37="MUY ALTA","Anualmente",IF('LISTA TRABAJADORES'!F37="MEDIA","Cada 3 años","Cada 2 años"))))))</f>
        <v/>
      </c>
      <c r="K48" s="76"/>
      <c r="L48" s="67"/>
      <c r="M48" s="68" t="str">
        <f t="shared" si="0"/>
        <v/>
      </c>
      <c r="N48" s="67"/>
      <c r="O48" s="63"/>
      <c r="P48" s="64"/>
      <c r="Q48" s="64"/>
      <c r="R48" s="2"/>
      <c r="S48" s="104">
        <f t="shared" si="1"/>
        <v>32</v>
      </c>
      <c r="T48" s="516">
        <f>IF('LISTA TRABAJADORES'!F37&lt;50,"",B48)</f>
        <v>0</v>
      </c>
      <c r="U48" s="517"/>
      <c r="V48" s="105">
        <f>IF('LISTA TRABAJADORES'!F37&lt;50,"",'LISTA TRABAJADORES'!D37)</f>
        <v>0</v>
      </c>
      <c r="W48" s="106">
        <f>IF('LISTA TRABAJADORES'!F37&lt;50,"",E48)</f>
        <v>0</v>
      </c>
      <c r="X48" s="83" t="s">
        <v>444</v>
      </c>
      <c r="Y48" s="518">
        <f>IF('LISTA TRABAJADORES'!F37&lt;50,"",G48)</f>
        <v>0</v>
      </c>
      <c r="Z48" s="519"/>
      <c r="AA48" s="83"/>
      <c r="AB48" s="83"/>
      <c r="AC48" s="65"/>
    </row>
    <row r="49" spans="1:29">
      <c r="A49" s="66">
        <v>33</v>
      </c>
      <c r="B49" s="516">
        <f>IF('LISTA TRABAJADORES'!F38&lt;50,"",'LISTA TRABAJADORES'!C38)</f>
        <v>0</v>
      </c>
      <c r="C49" s="517"/>
      <c r="D49" s="107">
        <f>IF('LISTA TRABAJADORES'!F38&lt;50,"",'LISTA TRABAJADORES'!D38)</f>
        <v>0</v>
      </c>
      <c r="E49" s="106">
        <f>IF('LISTA TRABAJADORES'!F38&lt;50,"",'LISTA TRABAJADORES'!E38)</f>
        <v>0</v>
      </c>
      <c r="F49" s="160"/>
      <c r="G49" s="518">
        <f>IF('LISTA TRABAJADORES'!F38&lt;50,"",'LISTA TRABAJADORES'!B38)</f>
        <v>0</v>
      </c>
      <c r="H49" s="519"/>
      <c r="I49" s="83"/>
      <c r="J49" s="65" t="str">
        <f>IF('LISTA TRABAJADORES'!F38="","",IF('LISTA TRABAJADORES'!G38="Sí","Cada 6 meses",IF(M49&lt;&gt;"",M49,IF(OR('LISTA TRABAJADORES'!H38="no ingresa",'LISTA TRABAJADORES'!F38="BAJA"),"No Ingresa PVSA",IF('LISTA TRABAJADORES'!F38="MUY ALTA","Anualmente",IF('LISTA TRABAJADORES'!F38="MEDIA","Cada 3 años","Cada 2 años"))))))</f>
        <v/>
      </c>
      <c r="K49" s="76"/>
      <c r="L49" s="67"/>
      <c r="M49" s="68" t="str">
        <f t="shared" si="0"/>
        <v/>
      </c>
      <c r="N49" s="67"/>
      <c r="O49" s="63"/>
      <c r="P49" s="64"/>
      <c r="Q49" s="64"/>
      <c r="R49" s="2"/>
      <c r="S49" s="104">
        <f t="shared" si="1"/>
        <v>33</v>
      </c>
      <c r="T49" s="516">
        <f>IF('LISTA TRABAJADORES'!F38&lt;50,"",B49)</f>
        <v>0</v>
      </c>
      <c r="U49" s="517"/>
      <c r="V49" s="105">
        <f>IF('LISTA TRABAJADORES'!F38&lt;50,"",'LISTA TRABAJADORES'!D38)</f>
        <v>0</v>
      </c>
      <c r="W49" s="106">
        <f>IF('LISTA TRABAJADORES'!F38&lt;50,"",E49)</f>
        <v>0</v>
      </c>
      <c r="X49" s="83" t="s">
        <v>444</v>
      </c>
      <c r="Y49" s="518">
        <f>IF('LISTA TRABAJADORES'!F38&lt;50,"",G49)</f>
        <v>0</v>
      </c>
      <c r="Z49" s="519"/>
      <c r="AA49" s="83"/>
      <c r="AB49" s="83"/>
      <c r="AC49" s="65"/>
    </row>
    <row r="50" spans="1:29">
      <c r="A50" s="66">
        <v>34</v>
      </c>
      <c r="B50" s="516">
        <f>IF('LISTA TRABAJADORES'!F39&lt;50,"",'LISTA TRABAJADORES'!C39)</f>
        <v>0</v>
      </c>
      <c r="C50" s="517"/>
      <c r="D50" s="107">
        <f>IF('LISTA TRABAJADORES'!F39&lt;50,"",'LISTA TRABAJADORES'!D39)</f>
        <v>0</v>
      </c>
      <c r="E50" s="106">
        <f>IF('LISTA TRABAJADORES'!F39&lt;50,"",'LISTA TRABAJADORES'!E39)</f>
        <v>0</v>
      </c>
      <c r="F50" s="160"/>
      <c r="G50" s="518">
        <f>IF('LISTA TRABAJADORES'!F39&lt;50,"",'LISTA TRABAJADORES'!B39)</f>
        <v>0</v>
      </c>
      <c r="H50" s="519"/>
      <c r="I50" s="83"/>
      <c r="J50" s="65" t="str">
        <f>IF('LISTA TRABAJADORES'!F39="","",IF('LISTA TRABAJADORES'!G39="Sí","Cada 6 meses",IF(M50&lt;&gt;"",M50,IF(OR('LISTA TRABAJADORES'!H39="no ingresa",'LISTA TRABAJADORES'!F39="BAJA"),"No Ingresa PVSA",IF('LISTA TRABAJADORES'!F39="MUY ALTA","Anualmente",IF('LISTA TRABAJADORES'!F39="MEDIA","Cada 3 años","Cada 2 años"))))))</f>
        <v/>
      </c>
      <c r="K50" s="76"/>
      <c r="L50" s="67"/>
      <c r="M50" s="68" t="str">
        <f t="shared" si="0"/>
        <v/>
      </c>
      <c r="N50" s="67"/>
      <c r="O50" s="63"/>
      <c r="P50" s="64"/>
      <c r="Q50" s="64"/>
      <c r="R50" s="2"/>
      <c r="S50" s="104">
        <f t="shared" si="1"/>
        <v>34</v>
      </c>
      <c r="T50" s="516">
        <f>IF('LISTA TRABAJADORES'!F39&lt;50,"",B50)</f>
        <v>0</v>
      </c>
      <c r="U50" s="517"/>
      <c r="V50" s="105">
        <f>IF('LISTA TRABAJADORES'!F39&lt;50,"",'LISTA TRABAJADORES'!D39)</f>
        <v>0</v>
      </c>
      <c r="W50" s="106">
        <f>IF('LISTA TRABAJADORES'!F39&lt;50,"",E50)</f>
        <v>0</v>
      </c>
      <c r="X50" s="83" t="s">
        <v>444</v>
      </c>
      <c r="Y50" s="518">
        <f>IF('LISTA TRABAJADORES'!F39&lt;50,"",G50)</f>
        <v>0</v>
      </c>
      <c r="Z50" s="519"/>
      <c r="AA50" s="83"/>
      <c r="AB50" s="83"/>
      <c r="AC50" s="65"/>
    </row>
    <row r="51" spans="1:29">
      <c r="A51" s="66">
        <v>35</v>
      </c>
      <c r="B51" s="516">
        <f>IF('LISTA TRABAJADORES'!F40&lt;50,"",'LISTA TRABAJADORES'!C40)</f>
        <v>0</v>
      </c>
      <c r="C51" s="517"/>
      <c r="D51" s="107">
        <f>IF('LISTA TRABAJADORES'!F40&lt;50,"",'LISTA TRABAJADORES'!D40)</f>
        <v>0</v>
      </c>
      <c r="E51" s="106">
        <f>IF('LISTA TRABAJADORES'!F40&lt;50,"",'LISTA TRABAJADORES'!E40)</f>
        <v>0</v>
      </c>
      <c r="F51" s="160"/>
      <c r="G51" s="518">
        <f>IF('LISTA TRABAJADORES'!F40&lt;50,"",'LISTA TRABAJADORES'!B40)</f>
        <v>0</v>
      </c>
      <c r="H51" s="519"/>
      <c r="I51" s="83"/>
      <c r="J51" s="65" t="str">
        <f>IF('LISTA TRABAJADORES'!F40="","",IF('LISTA TRABAJADORES'!G40="Sí","Cada 6 meses",IF(M51&lt;&gt;"",M51,IF(OR('LISTA TRABAJADORES'!H40="no ingresa",'LISTA TRABAJADORES'!F40="BAJA"),"No Ingresa PVSA",IF('LISTA TRABAJADORES'!F40="MUY ALTA","Anualmente",IF('LISTA TRABAJADORES'!F40="MEDIA","Cada 3 años","Cada 2 años"))))))</f>
        <v/>
      </c>
      <c r="K51" s="76"/>
      <c r="L51" s="67"/>
      <c r="M51" s="68" t="str">
        <f t="shared" si="0"/>
        <v/>
      </c>
      <c r="N51" s="67"/>
      <c r="O51" s="63"/>
      <c r="P51" s="64"/>
      <c r="Q51" s="64"/>
      <c r="R51" s="2"/>
      <c r="S51" s="104">
        <f t="shared" si="1"/>
        <v>35</v>
      </c>
      <c r="T51" s="516">
        <f>IF('LISTA TRABAJADORES'!F40&lt;50,"",B51)</f>
        <v>0</v>
      </c>
      <c r="U51" s="517"/>
      <c r="V51" s="105">
        <f>IF('LISTA TRABAJADORES'!F40&lt;50,"",'LISTA TRABAJADORES'!D40)</f>
        <v>0</v>
      </c>
      <c r="W51" s="106">
        <f>IF('LISTA TRABAJADORES'!F40&lt;50,"",E51)</f>
        <v>0</v>
      </c>
      <c r="X51" s="83" t="s">
        <v>444</v>
      </c>
      <c r="Y51" s="518">
        <f>IF('LISTA TRABAJADORES'!F40&lt;50,"",G51)</f>
        <v>0</v>
      </c>
      <c r="Z51" s="519"/>
      <c r="AA51" s="83"/>
      <c r="AB51" s="83"/>
      <c r="AC51" s="65"/>
    </row>
    <row r="52" spans="1:29">
      <c r="A52" s="66">
        <v>36</v>
      </c>
      <c r="B52" s="516">
        <f>IF('LISTA TRABAJADORES'!F41&lt;50,"",'LISTA TRABAJADORES'!C41)</f>
        <v>0</v>
      </c>
      <c r="C52" s="517"/>
      <c r="D52" s="107">
        <f>IF('LISTA TRABAJADORES'!F41&lt;50,"",'LISTA TRABAJADORES'!D41)</f>
        <v>0</v>
      </c>
      <c r="E52" s="106">
        <f>IF('LISTA TRABAJADORES'!F41&lt;50,"",'LISTA TRABAJADORES'!E41)</f>
        <v>0</v>
      </c>
      <c r="F52" s="160"/>
      <c r="G52" s="518">
        <f>IF('LISTA TRABAJADORES'!F41&lt;50,"",'LISTA TRABAJADORES'!B41)</f>
        <v>0</v>
      </c>
      <c r="H52" s="519"/>
      <c r="I52" s="83"/>
      <c r="J52" s="65" t="str">
        <f>IF('LISTA TRABAJADORES'!F41="","",IF('LISTA TRABAJADORES'!G41="Sí","Cada 6 meses",IF(M52&lt;&gt;"",M52,IF(OR('LISTA TRABAJADORES'!H41="no ingresa",'LISTA TRABAJADORES'!F41="BAJA"),"No Ingresa PVSA",IF('LISTA TRABAJADORES'!F41="MUY ALTA","Anualmente",IF('LISTA TRABAJADORES'!F41="MEDIA","Cada 3 años","Cada 2 años"))))))</f>
        <v/>
      </c>
      <c r="K52" s="76"/>
      <c r="L52" s="67"/>
      <c r="M52" s="68" t="str">
        <f t="shared" si="0"/>
        <v/>
      </c>
      <c r="N52" s="67"/>
      <c r="O52" s="63"/>
      <c r="P52" s="64"/>
      <c r="Q52" s="64"/>
      <c r="R52" s="2"/>
      <c r="S52" s="104">
        <f t="shared" si="1"/>
        <v>36</v>
      </c>
      <c r="T52" s="516">
        <f>IF('LISTA TRABAJADORES'!F41&lt;50,"",B52)</f>
        <v>0</v>
      </c>
      <c r="U52" s="517"/>
      <c r="V52" s="105">
        <f>IF('LISTA TRABAJADORES'!F41&lt;50,"",'LISTA TRABAJADORES'!D41)</f>
        <v>0</v>
      </c>
      <c r="W52" s="106">
        <f>IF('LISTA TRABAJADORES'!F41&lt;50,"",E52)</f>
        <v>0</v>
      </c>
      <c r="X52" s="83" t="s">
        <v>444</v>
      </c>
      <c r="Y52" s="518">
        <f>IF('LISTA TRABAJADORES'!F41&lt;50,"",G52)</f>
        <v>0</v>
      </c>
      <c r="Z52" s="519"/>
      <c r="AA52" s="83"/>
      <c r="AB52" s="83"/>
      <c r="AC52" s="65"/>
    </row>
    <row r="53" spans="1:29">
      <c r="A53" s="66">
        <v>37</v>
      </c>
      <c r="B53" s="516">
        <f>IF('LISTA TRABAJADORES'!F42&lt;50,"",'LISTA TRABAJADORES'!C42)</f>
        <v>0</v>
      </c>
      <c r="C53" s="517"/>
      <c r="D53" s="107">
        <f>IF('LISTA TRABAJADORES'!F42&lt;50,"",'LISTA TRABAJADORES'!D42)</f>
        <v>0</v>
      </c>
      <c r="E53" s="106">
        <f>IF('LISTA TRABAJADORES'!F42&lt;50,"",'LISTA TRABAJADORES'!E42)</f>
        <v>0</v>
      </c>
      <c r="F53" s="160"/>
      <c r="G53" s="518">
        <f>IF('LISTA TRABAJADORES'!F42&lt;50,"",'LISTA TRABAJADORES'!B42)</f>
        <v>0</v>
      </c>
      <c r="H53" s="519"/>
      <c r="I53" s="83"/>
      <c r="J53" s="65" t="str">
        <f>IF('LISTA TRABAJADORES'!F42="","",IF('LISTA TRABAJADORES'!G42="Sí","Cada 6 meses",IF(M53&lt;&gt;"",M53,IF(OR('LISTA TRABAJADORES'!H42="no ingresa",'LISTA TRABAJADORES'!F42="BAJA"),"No Ingresa PVSA",IF('LISTA TRABAJADORES'!F42="MUY ALTA","Anualmente",IF('LISTA TRABAJADORES'!F42="MEDIA","Cada 3 años","Cada 2 años"))))))</f>
        <v/>
      </c>
      <c r="K53" s="76"/>
      <c r="L53" s="67"/>
      <c r="M53" s="68" t="str">
        <f t="shared" si="0"/>
        <v/>
      </c>
      <c r="N53" s="67"/>
      <c r="O53" s="63"/>
      <c r="P53" s="64"/>
      <c r="Q53" s="64"/>
      <c r="R53" s="2"/>
      <c r="S53" s="104">
        <f t="shared" si="1"/>
        <v>37</v>
      </c>
      <c r="T53" s="516">
        <f>IF('LISTA TRABAJADORES'!F42&lt;50,"",B53)</f>
        <v>0</v>
      </c>
      <c r="U53" s="517"/>
      <c r="V53" s="105">
        <f>IF('LISTA TRABAJADORES'!F42&lt;50,"",'LISTA TRABAJADORES'!D42)</f>
        <v>0</v>
      </c>
      <c r="W53" s="106">
        <f>IF('LISTA TRABAJADORES'!F42&lt;50,"",E53)</f>
        <v>0</v>
      </c>
      <c r="X53" s="83" t="s">
        <v>444</v>
      </c>
      <c r="Y53" s="518">
        <f>IF('LISTA TRABAJADORES'!F42&lt;50,"",G53)</f>
        <v>0</v>
      </c>
      <c r="Z53" s="519"/>
      <c r="AA53" s="83"/>
      <c r="AB53" s="83"/>
      <c r="AC53" s="65"/>
    </row>
    <row r="54" spans="1:29">
      <c r="A54" s="66">
        <v>38</v>
      </c>
      <c r="B54" s="516">
        <f>IF('LISTA TRABAJADORES'!F43&lt;50,"",'LISTA TRABAJADORES'!C43)</f>
        <v>0</v>
      </c>
      <c r="C54" s="517"/>
      <c r="D54" s="107">
        <f>IF('LISTA TRABAJADORES'!F43&lt;50,"",'LISTA TRABAJADORES'!D43)</f>
        <v>0</v>
      </c>
      <c r="E54" s="106">
        <f>IF('LISTA TRABAJADORES'!F43&lt;50,"",'LISTA TRABAJADORES'!E43)</f>
        <v>0</v>
      </c>
      <c r="F54" s="160"/>
      <c r="G54" s="518">
        <f>IF('LISTA TRABAJADORES'!F43&lt;50,"",'LISTA TRABAJADORES'!B43)</f>
        <v>0</v>
      </c>
      <c r="H54" s="519"/>
      <c r="I54" s="83"/>
      <c r="J54" s="65" t="str">
        <f>IF('LISTA TRABAJADORES'!F43="","",IF('LISTA TRABAJADORES'!G43="Sí","Cada 6 meses",IF(M54&lt;&gt;"",M54,IF(OR('LISTA TRABAJADORES'!H43="no ingresa",'LISTA TRABAJADORES'!F43="BAJA"),"No Ingresa PVSA",IF('LISTA TRABAJADORES'!F43="MUY ALTA","Anualmente",IF('LISTA TRABAJADORES'!F43="MEDIA","Cada 3 años","Cada 2 años"))))))</f>
        <v/>
      </c>
      <c r="K54" s="76"/>
      <c r="L54" s="67"/>
      <c r="M54" s="68" t="str">
        <f t="shared" si="0"/>
        <v/>
      </c>
      <c r="N54" s="67"/>
      <c r="O54" s="63"/>
      <c r="P54" s="64"/>
      <c r="Q54" s="64"/>
      <c r="R54" s="2"/>
      <c r="S54" s="104">
        <f t="shared" si="1"/>
        <v>38</v>
      </c>
      <c r="T54" s="516">
        <f>IF('LISTA TRABAJADORES'!F43&lt;50,"",B54)</f>
        <v>0</v>
      </c>
      <c r="U54" s="517"/>
      <c r="V54" s="105">
        <f>IF('LISTA TRABAJADORES'!F43&lt;50,"",'LISTA TRABAJADORES'!D43)</f>
        <v>0</v>
      </c>
      <c r="W54" s="106">
        <f>IF('LISTA TRABAJADORES'!F43&lt;50,"",E54)</f>
        <v>0</v>
      </c>
      <c r="X54" s="83" t="s">
        <v>444</v>
      </c>
      <c r="Y54" s="518">
        <f>IF('LISTA TRABAJADORES'!F43&lt;50,"",G54)</f>
        <v>0</v>
      </c>
      <c r="Z54" s="519"/>
      <c r="AA54" s="83"/>
      <c r="AB54" s="83"/>
      <c r="AC54" s="65"/>
    </row>
    <row r="55" spans="1:29">
      <c r="A55" s="66">
        <v>39</v>
      </c>
      <c r="B55" s="516">
        <f>IF('LISTA TRABAJADORES'!F44&lt;50,"",'LISTA TRABAJADORES'!C44)</f>
        <v>0</v>
      </c>
      <c r="C55" s="517"/>
      <c r="D55" s="107">
        <f>IF('LISTA TRABAJADORES'!F44&lt;50,"",'LISTA TRABAJADORES'!D44)</f>
        <v>0</v>
      </c>
      <c r="E55" s="106">
        <f>IF('LISTA TRABAJADORES'!F44&lt;50,"",'LISTA TRABAJADORES'!E44)</f>
        <v>0</v>
      </c>
      <c r="F55" s="160"/>
      <c r="G55" s="518">
        <f>IF('LISTA TRABAJADORES'!F44&lt;50,"",'LISTA TRABAJADORES'!B44)</f>
        <v>0</v>
      </c>
      <c r="H55" s="519"/>
      <c r="I55" s="83"/>
      <c r="J55" s="65" t="str">
        <f>IF('LISTA TRABAJADORES'!F44="","",IF('LISTA TRABAJADORES'!G44="Sí","Cada 6 meses",IF(M55&lt;&gt;"",M55,IF(OR('LISTA TRABAJADORES'!H44="no ingresa",'LISTA TRABAJADORES'!F44="BAJA"),"No Ingresa PVSA",IF('LISTA TRABAJADORES'!F44="MUY ALTA","Anualmente",IF('LISTA TRABAJADORES'!F44="MEDIA","Cada 3 años","Cada 2 años"))))))</f>
        <v/>
      </c>
      <c r="K55" s="76"/>
      <c r="L55" s="67"/>
      <c r="M55" s="68" t="str">
        <f t="shared" si="0"/>
        <v/>
      </c>
      <c r="N55" s="67"/>
      <c r="O55" s="63"/>
      <c r="P55" s="64"/>
      <c r="Q55" s="64"/>
      <c r="R55" s="2"/>
      <c r="S55" s="104">
        <f t="shared" si="1"/>
        <v>39</v>
      </c>
      <c r="T55" s="516">
        <f>IF('LISTA TRABAJADORES'!F44&lt;50,"",B55)</f>
        <v>0</v>
      </c>
      <c r="U55" s="517"/>
      <c r="V55" s="105">
        <f>IF('LISTA TRABAJADORES'!F44&lt;50,"",'LISTA TRABAJADORES'!D44)</f>
        <v>0</v>
      </c>
      <c r="W55" s="106">
        <f>IF('LISTA TRABAJADORES'!F44&lt;50,"",E55)</f>
        <v>0</v>
      </c>
      <c r="X55" s="83" t="s">
        <v>444</v>
      </c>
      <c r="Y55" s="518">
        <f>IF('LISTA TRABAJADORES'!F44&lt;50,"",G55)</f>
        <v>0</v>
      </c>
      <c r="Z55" s="519"/>
      <c r="AA55" s="83"/>
      <c r="AB55" s="83"/>
      <c r="AC55" s="65"/>
    </row>
    <row r="56" spans="1:29">
      <c r="A56" s="66">
        <v>40</v>
      </c>
      <c r="B56" s="516">
        <f>IF('LISTA TRABAJADORES'!F45&lt;50,"",'LISTA TRABAJADORES'!C45)</f>
        <v>0</v>
      </c>
      <c r="C56" s="517"/>
      <c r="D56" s="107">
        <f>IF('LISTA TRABAJADORES'!F45&lt;50,"",'LISTA TRABAJADORES'!D45)</f>
        <v>0</v>
      </c>
      <c r="E56" s="106">
        <f>IF('LISTA TRABAJADORES'!F45&lt;50,"",'LISTA TRABAJADORES'!E45)</f>
        <v>0</v>
      </c>
      <c r="F56" s="160"/>
      <c r="G56" s="518">
        <f>IF('LISTA TRABAJADORES'!F45&lt;50,"",'LISTA TRABAJADORES'!B45)</f>
        <v>0</v>
      </c>
      <c r="H56" s="519"/>
      <c r="I56" s="83"/>
      <c r="J56" s="65" t="str">
        <f>IF('LISTA TRABAJADORES'!F45="","",IF('LISTA TRABAJADORES'!G45="Sí","Cada 6 meses",IF(M56&lt;&gt;"",M56,IF(OR('LISTA TRABAJADORES'!H45="no ingresa",'LISTA TRABAJADORES'!F45="BAJA"),"No Ingresa PVSA",IF('LISTA TRABAJADORES'!F45="MUY ALTA","Anualmente",IF('LISTA TRABAJADORES'!F45="MEDIA","Cada 3 años","Cada 2 años"))))))</f>
        <v/>
      </c>
      <c r="K56" s="76"/>
      <c r="L56" s="67"/>
      <c r="M56" s="68" t="str">
        <f t="shared" si="0"/>
        <v/>
      </c>
      <c r="N56" s="67"/>
      <c r="O56" s="63"/>
      <c r="P56" s="64"/>
      <c r="Q56" s="64"/>
      <c r="R56" s="2"/>
      <c r="S56" s="104">
        <f t="shared" si="1"/>
        <v>40</v>
      </c>
      <c r="T56" s="516">
        <f>IF('LISTA TRABAJADORES'!F45&lt;50,"",B56)</f>
        <v>0</v>
      </c>
      <c r="U56" s="517"/>
      <c r="V56" s="105">
        <f>IF('LISTA TRABAJADORES'!F45&lt;50,"",'LISTA TRABAJADORES'!D45)</f>
        <v>0</v>
      </c>
      <c r="W56" s="106">
        <f>IF('LISTA TRABAJADORES'!F45&lt;50,"",E56)</f>
        <v>0</v>
      </c>
      <c r="X56" s="83" t="s">
        <v>444</v>
      </c>
      <c r="Y56" s="518">
        <f>IF('LISTA TRABAJADORES'!F45&lt;50,"",G56)</f>
        <v>0</v>
      </c>
      <c r="Z56" s="519"/>
      <c r="AA56" s="83"/>
      <c r="AB56" s="83"/>
      <c r="AC56" s="65"/>
    </row>
    <row r="57" spans="1:29">
      <c r="A57" s="66">
        <v>41</v>
      </c>
      <c r="B57" s="516">
        <f>IF('LISTA TRABAJADORES'!F46&lt;50,"",'LISTA TRABAJADORES'!C46)</f>
        <v>0</v>
      </c>
      <c r="C57" s="517"/>
      <c r="D57" s="107">
        <f>IF('LISTA TRABAJADORES'!F46&lt;50,"",'LISTA TRABAJADORES'!D46)</f>
        <v>0</v>
      </c>
      <c r="E57" s="106">
        <f>IF('LISTA TRABAJADORES'!F46&lt;50,"",'LISTA TRABAJADORES'!E46)</f>
        <v>0</v>
      </c>
      <c r="F57" s="160"/>
      <c r="G57" s="518">
        <f>IF('LISTA TRABAJADORES'!F46&lt;50,"",'LISTA TRABAJADORES'!B46)</f>
        <v>0</v>
      </c>
      <c r="H57" s="519"/>
      <c r="I57" s="83"/>
      <c r="J57" s="65" t="str">
        <f>IF('LISTA TRABAJADORES'!F46="","",IF('LISTA TRABAJADORES'!G46="Sí","Cada 6 meses",IF(M57&lt;&gt;"",M57,IF(OR('LISTA TRABAJADORES'!H46="no ingresa",'LISTA TRABAJADORES'!F46="BAJA"),"No Ingresa PVSA",IF('LISTA TRABAJADORES'!F46="MUY ALTA","Anualmente",IF('LISTA TRABAJADORES'!F46="MEDIA","Cada 3 años","Cada 2 años"))))))</f>
        <v/>
      </c>
      <c r="K57" s="76"/>
      <c r="L57" s="67"/>
      <c r="M57" s="68" t="str">
        <f t="shared" si="0"/>
        <v/>
      </c>
      <c r="N57" s="67"/>
      <c r="O57" s="63"/>
      <c r="P57" s="64"/>
      <c r="Q57" s="64"/>
      <c r="R57" s="2"/>
      <c r="S57" s="104">
        <f t="shared" si="1"/>
        <v>41</v>
      </c>
      <c r="T57" s="516">
        <f>IF('LISTA TRABAJADORES'!F46&lt;50,"",B57)</f>
        <v>0</v>
      </c>
      <c r="U57" s="517"/>
      <c r="V57" s="105">
        <f>IF('LISTA TRABAJADORES'!F46&lt;50,"",'LISTA TRABAJADORES'!D46)</f>
        <v>0</v>
      </c>
      <c r="W57" s="106">
        <f>IF('LISTA TRABAJADORES'!F46&lt;50,"",E57)</f>
        <v>0</v>
      </c>
      <c r="X57" s="83" t="s">
        <v>444</v>
      </c>
      <c r="Y57" s="518">
        <f>IF('LISTA TRABAJADORES'!F46&lt;50,"",G57)</f>
        <v>0</v>
      </c>
      <c r="Z57" s="519"/>
      <c r="AA57" s="83"/>
      <c r="AB57" s="83"/>
      <c r="AC57" s="65"/>
    </row>
    <row r="58" spans="1:29">
      <c r="A58" s="66">
        <v>42</v>
      </c>
      <c r="B58" s="516">
        <f>IF('LISTA TRABAJADORES'!F47&lt;50,"",'LISTA TRABAJADORES'!C47)</f>
        <v>0</v>
      </c>
      <c r="C58" s="517"/>
      <c r="D58" s="107">
        <f>IF('LISTA TRABAJADORES'!F47&lt;50,"",'LISTA TRABAJADORES'!D47)</f>
        <v>0</v>
      </c>
      <c r="E58" s="106">
        <f>IF('LISTA TRABAJADORES'!F47&lt;50,"",'LISTA TRABAJADORES'!E47)</f>
        <v>0</v>
      </c>
      <c r="F58" s="160"/>
      <c r="G58" s="518">
        <f>IF('LISTA TRABAJADORES'!F47&lt;50,"",'LISTA TRABAJADORES'!B47)</f>
        <v>0</v>
      </c>
      <c r="H58" s="519"/>
      <c r="I58" s="83"/>
      <c r="J58" s="65" t="str">
        <f>IF('LISTA TRABAJADORES'!F47="","",IF('LISTA TRABAJADORES'!G47="Sí","Cada 6 meses",IF(M58&lt;&gt;"",M58,IF(OR('LISTA TRABAJADORES'!H47="no ingresa",'LISTA TRABAJADORES'!F47="BAJA"),"No Ingresa PVSA",IF('LISTA TRABAJADORES'!F47="MUY ALTA","Anualmente",IF('LISTA TRABAJADORES'!F47="MEDIA","Cada 3 años","Cada 2 años"))))))</f>
        <v/>
      </c>
      <c r="K58" s="76"/>
      <c r="L58" s="67"/>
      <c r="M58" s="68" t="str">
        <f t="shared" si="0"/>
        <v/>
      </c>
      <c r="N58" s="67"/>
      <c r="O58" s="63"/>
      <c r="P58" s="64"/>
      <c r="Q58" s="64"/>
      <c r="R58" s="2"/>
      <c r="S58" s="104">
        <f t="shared" si="1"/>
        <v>42</v>
      </c>
      <c r="T58" s="516">
        <f>IF('LISTA TRABAJADORES'!F47&lt;50,"",B58)</f>
        <v>0</v>
      </c>
      <c r="U58" s="517"/>
      <c r="V58" s="105">
        <f>IF('LISTA TRABAJADORES'!F47&lt;50,"",'LISTA TRABAJADORES'!D47)</f>
        <v>0</v>
      </c>
      <c r="W58" s="106">
        <f>IF('LISTA TRABAJADORES'!F47&lt;50,"",E58)</f>
        <v>0</v>
      </c>
      <c r="X58" s="83" t="s">
        <v>444</v>
      </c>
      <c r="Y58" s="518">
        <f>IF('LISTA TRABAJADORES'!F47&lt;50,"",G58)</f>
        <v>0</v>
      </c>
      <c r="Z58" s="519"/>
      <c r="AA58" s="83"/>
      <c r="AB58" s="83"/>
      <c r="AC58" s="65"/>
    </row>
    <row r="59" spans="1:29">
      <c r="A59" s="66">
        <v>43</v>
      </c>
      <c r="B59" s="516">
        <f>IF('LISTA TRABAJADORES'!F48&lt;50,"",'LISTA TRABAJADORES'!C48)</f>
        <v>0</v>
      </c>
      <c r="C59" s="517"/>
      <c r="D59" s="107">
        <f>IF('LISTA TRABAJADORES'!F48&lt;50,"",'LISTA TRABAJADORES'!D48)</f>
        <v>0</v>
      </c>
      <c r="E59" s="106">
        <f>IF('LISTA TRABAJADORES'!F48&lt;50,"",'LISTA TRABAJADORES'!E48)</f>
        <v>0</v>
      </c>
      <c r="F59" s="160"/>
      <c r="G59" s="518">
        <f>IF('LISTA TRABAJADORES'!F48&lt;50,"",'LISTA TRABAJADORES'!B48)</f>
        <v>0</v>
      </c>
      <c r="H59" s="519"/>
      <c r="I59" s="83"/>
      <c r="J59" s="65" t="str">
        <f>IF('LISTA TRABAJADORES'!F48="","",IF('LISTA TRABAJADORES'!G48="Sí","Cada 6 meses",IF(M59&lt;&gt;"",M59,IF(OR('LISTA TRABAJADORES'!H48="no ingresa",'LISTA TRABAJADORES'!F48="BAJA"),"No Ingresa PVSA",IF('LISTA TRABAJADORES'!F48="MUY ALTA","Anualmente",IF('LISTA TRABAJADORES'!F48="MEDIA","Cada 3 años","Cada 2 años"))))))</f>
        <v/>
      </c>
      <c r="K59" s="76"/>
      <c r="L59" s="67"/>
      <c r="M59" s="68" t="str">
        <f t="shared" si="0"/>
        <v/>
      </c>
      <c r="N59" s="67"/>
      <c r="O59" s="63"/>
      <c r="P59" s="64"/>
      <c r="Q59" s="64"/>
      <c r="R59" s="2"/>
      <c r="S59" s="104">
        <f t="shared" si="1"/>
        <v>43</v>
      </c>
      <c r="T59" s="516">
        <f>IF('LISTA TRABAJADORES'!F48&lt;50,"",B59)</f>
        <v>0</v>
      </c>
      <c r="U59" s="517"/>
      <c r="V59" s="105">
        <f>IF('LISTA TRABAJADORES'!F48&lt;50,"",'LISTA TRABAJADORES'!D48)</f>
        <v>0</v>
      </c>
      <c r="W59" s="106">
        <f>IF('LISTA TRABAJADORES'!F48&lt;50,"",E59)</f>
        <v>0</v>
      </c>
      <c r="X59" s="83" t="s">
        <v>444</v>
      </c>
      <c r="Y59" s="518">
        <f>IF('LISTA TRABAJADORES'!F48&lt;50,"",G59)</f>
        <v>0</v>
      </c>
      <c r="Z59" s="519"/>
      <c r="AA59" s="83"/>
      <c r="AB59" s="83"/>
      <c r="AC59" s="65"/>
    </row>
    <row r="60" spans="1:29">
      <c r="A60" s="66">
        <v>44</v>
      </c>
      <c r="B60" s="516">
        <f>IF('LISTA TRABAJADORES'!F49&lt;50,"",'LISTA TRABAJADORES'!C49)</f>
        <v>0</v>
      </c>
      <c r="C60" s="517"/>
      <c r="D60" s="107">
        <f>IF('LISTA TRABAJADORES'!F49&lt;50,"",'LISTA TRABAJADORES'!D49)</f>
        <v>0</v>
      </c>
      <c r="E60" s="106">
        <f>IF('LISTA TRABAJADORES'!F49&lt;50,"",'LISTA TRABAJADORES'!E49)</f>
        <v>0</v>
      </c>
      <c r="F60" s="160"/>
      <c r="G60" s="518">
        <f>IF('LISTA TRABAJADORES'!F49&lt;50,"",'LISTA TRABAJADORES'!B49)</f>
        <v>0</v>
      </c>
      <c r="H60" s="519"/>
      <c r="I60" s="83"/>
      <c r="J60" s="65" t="str">
        <f>IF('LISTA TRABAJADORES'!F49="","",IF('LISTA TRABAJADORES'!G49="Sí","Cada 6 meses",IF(M60&lt;&gt;"",M60,IF(OR('LISTA TRABAJADORES'!H49="no ingresa",'LISTA TRABAJADORES'!F49="BAJA"),"No Ingresa PVSA",IF('LISTA TRABAJADORES'!F49="MUY ALTA","Anualmente",IF('LISTA TRABAJADORES'!F49="MEDIA","Cada 3 años","Cada 2 años"))))))</f>
        <v/>
      </c>
      <c r="K60" s="76"/>
      <c r="L60" s="67"/>
      <c r="M60" s="68" t="str">
        <f t="shared" si="0"/>
        <v/>
      </c>
      <c r="N60" s="67"/>
      <c r="O60" s="63"/>
      <c r="P60" s="64"/>
      <c r="Q60" s="64"/>
      <c r="R60" s="2"/>
      <c r="S60" s="104">
        <f t="shared" si="1"/>
        <v>44</v>
      </c>
      <c r="T60" s="516">
        <f>IF('LISTA TRABAJADORES'!F49&lt;50,"",B60)</f>
        <v>0</v>
      </c>
      <c r="U60" s="517"/>
      <c r="V60" s="105">
        <f>IF('LISTA TRABAJADORES'!F49&lt;50,"",'LISTA TRABAJADORES'!D49)</f>
        <v>0</v>
      </c>
      <c r="W60" s="106">
        <f>IF('LISTA TRABAJADORES'!F49&lt;50,"",E60)</f>
        <v>0</v>
      </c>
      <c r="X60" s="83" t="s">
        <v>444</v>
      </c>
      <c r="Y60" s="518">
        <f>IF('LISTA TRABAJADORES'!F49&lt;50,"",G60)</f>
        <v>0</v>
      </c>
      <c r="Z60" s="519"/>
      <c r="AA60" s="83"/>
      <c r="AB60" s="83"/>
      <c r="AC60" s="65"/>
    </row>
    <row r="61" spans="1:29">
      <c r="A61" s="66">
        <v>45</v>
      </c>
      <c r="B61" s="516">
        <f>IF('LISTA TRABAJADORES'!F50&lt;50,"",'LISTA TRABAJADORES'!C50)</f>
        <v>0</v>
      </c>
      <c r="C61" s="517"/>
      <c r="D61" s="107">
        <f>IF('LISTA TRABAJADORES'!F50&lt;50,"",'LISTA TRABAJADORES'!D50)</f>
        <v>0</v>
      </c>
      <c r="E61" s="106">
        <f>IF('LISTA TRABAJADORES'!F50&lt;50,"",'LISTA TRABAJADORES'!E50)</f>
        <v>0</v>
      </c>
      <c r="F61" s="160"/>
      <c r="G61" s="518">
        <f>IF('LISTA TRABAJADORES'!F50&lt;50,"",'LISTA TRABAJADORES'!B50)</f>
        <v>0</v>
      </c>
      <c r="H61" s="519"/>
      <c r="I61" s="83"/>
      <c r="J61" s="65" t="str">
        <f>IF('LISTA TRABAJADORES'!F50="","",IF('LISTA TRABAJADORES'!G50="Sí","Cada 6 meses",IF(M61&lt;&gt;"",M61,IF(OR('LISTA TRABAJADORES'!H50="no ingresa",'LISTA TRABAJADORES'!F50="BAJA"),"No Ingresa PVSA",IF('LISTA TRABAJADORES'!F50="MUY ALTA","Anualmente",IF('LISTA TRABAJADORES'!F50="MEDIA","Cada 3 años","Cada 2 años"))))))</f>
        <v/>
      </c>
      <c r="K61" s="76"/>
      <c r="L61" s="67"/>
      <c r="M61" s="68" t="str">
        <f t="shared" si="0"/>
        <v/>
      </c>
      <c r="N61" s="67"/>
      <c r="O61" s="63"/>
      <c r="P61" s="64"/>
      <c r="Q61" s="64"/>
      <c r="R61" s="2"/>
      <c r="S61" s="104">
        <f t="shared" si="1"/>
        <v>45</v>
      </c>
      <c r="T61" s="516">
        <f>IF('LISTA TRABAJADORES'!F50&lt;50,"",B61)</f>
        <v>0</v>
      </c>
      <c r="U61" s="517"/>
      <c r="V61" s="105">
        <f>IF('LISTA TRABAJADORES'!F50&lt;50,"",'LISTA TRABAJADORES'!D50)</f>
        <v>0</v>
      </c>
      <c r="W61" s="106">
        <f>IF('LISTA TRABAJADORES'!F50&lt;50,"",E61)</f>
        <v>0</v>
      </c>
      <c r="X61" s="83" t="s">
        <v>444</v>
      </c>
      <c r="Y61" s="518">
        <f>IF('LISTA TRABAJADORES'!F50&lt;50,"",G61)</f>
        <v>0</v>
      </c>
      <c r="Z61" s="519"/>
      <c r="AA61" s="83"/>
      <c r="AB61" s="83"/>
      <c r="AC61" s="65"/>
    </row>
    <row r="62" spans="1:29">
      <c r="A62" s="66">
        <v>46</v>
      </c>
      <c r="B62" s="516">
        <f>IF('LISTA TRABAJADORES'!F51&lt;50,"",'LISTA TRABAJADORES'!C51)</f>
        <v>0</v>
      </c>
      <c r="C62" s="517"/>
      <c r="D62" s="107">
        <f>IF('LISTA TRABAJADORES'!F51&lt;50,"",'LISTA TRABAJADORES'!D51)</f>
        <v>0</v>
      </c>
      <c r="E62" s="106">
        <f>IF('LISTA TRABAJADORES'!F51&lt;50,"",'LISTA TRABAJADORES'!E51)</f>
        <v>0</v>
      </c>
      <c r="F62" s="160"/>
      <c r="G62" s="518">
        <f>IF('LISTA TRABAJADORES'!F51&lt;50,"",'LISTA TRABAJADORES'!B51)</f>
        <v>0</v>
      </c>
      <c r="H62" s="519"/>
      <c r="I62" s="83"/>
      <c r="J62" s="65" t="str">
        <f>IF('LISTA TRABAJADORES'!F51="","",IF('LISTA TRABAJADORES'!G51="Sí","Cada 6 meses",IF(M62&lt;&gt;"",M62,IF(OR('LISTA TRABAJADORES'!H51="no ingresa",'LISTA TRABAJADORES'!F51="BAJA"),"No Ingresa PVSA",IF('LISTA TRABAJADORES'!F51="MUY ALTA","Anualmente",IF('LISTA TRABAJADORES'!F51="MEDIA","Cada 3 años","Cada 2 años"))))))</f>
        <v/>
      </c>
      <c r="K62" s="76"/>
      <c r="L62" s="67"/>
      <c r="M62" s="68" t="str">
        <f t="shared" si="0"/>
        <v/>
      </c>
      <c r="N62" s="67"/>
      <c r="O62" s="63"/>
      <c r="P62" s="64"/>
      <c r="Q62" s="64"/>
      <c r="R62" s="2"/>
      <c r="S62" s="104">
        <f t="shared" si="1"/>
        <v>46</v>
      </c>
      <c r="T62" s="516">
        <f>IF('LISTA TRABAJADORES'!F51&lt;50,"",B62)</f>
        <v>0</v>
      </c>
      <c r="U62" s="517"/>
      <c r="V62" s="105">
        <f>IF('LISTA TRABAJADORES'!F51&lt;50,"",'LISTA TRABAJADORES'!D51)</f>
        <v>0</v>
      </c>
      <c r="W62" s="106">
        <f>IF('LISTA TRABAJADORES'!F51&lt;50,"",E62)</f>
        <v>0</v>
      </c>
      <c r="X62" s="83" t="s">
        <v>444</v>
      </c>
      <c r="Y62" s="518">
        <f>IF('LISTA TRABAJADORES'!F51&lt;50,"",G62)</f>
        <v>0</v>
      </c>
      <c r="Z62" s="519"/>
      <c r="AA62" s="83"/>
      <c r="AB62" s="83"/>
      <c r="AC62" s="65"/>
    </row>
    <row r="63" spans="1:29">
      <c r="A63" s="66">
        <v>47</v>
      </c>
      <c r="B63" s="516">
        <f>IF('LISTA TRABAJADORES'!F52&lt;50,"",'LISTA TRABAJADORES'!C52)</f>
        <v>0</v>
      </c>
      <c r="C63" s="517"/>
      <c r="D63" s="107">
        <f>IF('LISTA TRABAJADORES'!F52&lt;50,"",'LISTA TRABAJADORES'!D52)</f>
        <v>0</v>
      </c>
      <c r="E63" s="106">
        <f>IF('LISTA TRABAJADORES'!F52&lt;50,"",'LISTA TRABAJADORES'!E52)</f>
        <v>0</v>
      </c>
      <c r="F63" s="160"/>
      <c r="G63" s="518">
        <f>IF('LISTA TRABAJADORES'!F52&lt;50,"",'LISTA TRABAJADORES'!B52)</f>
        <v>0</v>
      </c>
      <c r="H63" s="519"/>
      <c r="I63" s="83"/>
      <c r="J63" s="65" t="str">
        <f>IF('LISTA TRABAJADORES'!F52="","",IF('LISTA TRABAJADORES'!G52="Sí","Cada 6 meses",IF(M63&lt;&gt;"",M63,IF(OR('LISTA TRABAJADORES'!H52="no ingresa",'LISTA TRABAJADORES'!F52="BAJA"),"No Ingresa PVSA",IF('LISTA TRABAJADORES'!F52="MUY ALTA","Anualmente",IF('LISTA TRABAJADORES'!F52="MEDIA","Cada 3 años","Cada 2 años"))))))</f>
        <v/>
      </c>
      <c r="K63" s="76"/>
      <c r="L63" s="67"/>
      <c r="M63" s="68" t="str">
        <f t="shared" si="0"/>
        <v/>
      </c>
      <c r="N63" s="67"/>
      <c r="O63" s="63"/>
      <c r="P63" s="64"/>
      <c r="Q63" s="64"/>
      <c r="R63" s="2"/>
      <c r="S63" s="104">
        <f t="shared" si="1"/>
        <v>47</v>
      </c>
      <c r="T63" s="516">
        <f>IF('LISTA TRABAJADORES'!F52&lt;50,"",B63)</f>
        <v>0</v>
      </c>
      <c r="U63" s="517"/>
      <c r="V63" s="105">
        <f>IF('LISTA TRABAJADORES'!F52&lt;50,"",'LISTA TRABAJADORES'!D52)</f>
        <v>0</v>
      </c>
      <c r="W63" s="106">
        <f>IF('LISTA TRABAJADORES'!F52&lt;50,"",E63)</f>
        <v>0</v>
      </c>
      <c r="X63" s="83" t="s">
        <v>444</v>
      </c>
      <c r="Y63" s="518">
        <f>IF('LISTA TRABAJADORES'!F52&lt;50,"",G63)</f>
        <v>0</v>
      </c>
      <c r="Z63" s="519"/>
      <c r="AA63" s="83"/>
      <c r="AB63" s="83"/>
      <c r="AC63" s="65"/>
    </row>
    <row r="64" spans="1:29">
      <c r="A64" s="66">
        <v>48</v>
      </c>
      <c r="B64" s="516">
        <f>IF('LISTA TRABAJADORES'!F53&lt;50,"",'LISTA TRABAJADORES'!C53)</f>
        <v>0</v>
      </c>
      <c r="C64" s="517"/>
      <c r="D64" s="107">
        <f>IF('LISTA TRABAJADORES'!F53&lt;50,"",'LISTA TRABAJADORES'!D53)</f>
        <v>0</v>
      </c>
      <c r="E64" s="106">
        <f>IF('LISTA TRABAJADORES'!F53&lt;50,"",'LISTA TRABAJADORES'!E53)</f>
        <v>0</v>
      </c>
      <c r="F64" s="160"/>
      <c r="G64" s="518">
        <f>IF('LISTA TRABAJADORES'!F53&lt;50,"",'LISTA TRABAJADORES'!B53)</f>
        <v>0</v>
      </c>
      <c r="H64" s="519"/>
      <c r="I64" s="83"/>
      <c r="J64" s="65" t="str">
        <f>IF('LISTA TRABAJADORES'!F53="","",IF('LISTA TRABAJADORES'!G53="Sí","Cada 6 meses",IF(M64&lt;&gt;"",M64,IF(OR('LISTA TRABAJADORES'!H53="no ingresa",'LISTA TRABAJADORES'!F53="BAJA"),"No Ingresa PVSA",IF('LISTA TRABAJADORES'!F53="MUY ALTA","Anualmente",IF('LISTA TRABAJADORES'!F53="MEDIA","Cada 3 años","Cada 2 años"))))))</f>
        <v/>
      </c>
      <c r="K64" s="76"/>
      <c r="L64" s="67"/>
      <c r="M64" s="68" t="str">
        <f t="shared" si="0"/>
        <v/>
      </c>
      <c r="N64" s="67"/>
      <c r="O64" s="63"/>
      <c r="P64" s="64"/>
      <c r="Q64" s="64"/>
      <c r="R64" s="2"/>
      <c r="S64" s="104">
        <f t="shared" si="1"/>
        <v>48</v>
      </c>
      <c r="T64" s="516">
        <f>IF('LISTA TRABAJADORES'!F53&lt;50,"",B64)</f>
        <v>0</v>
      </c>
      <c r="U64" s="517"/>
      <c r="V64" s="105">
        <f>IF('LISTA TRABAJADORES'!F53&lt;50,"",'LISTA TRABAJADORES'!D53)</f>
        <v>0</v>
      </c>
      <c r="W64" s="106">
        <f>IF('LISTA TRABAJADORES'!F53&lt;50,"",E64)</f>
        <v>0</v>
      </c>
      <c r="X64" s="83" t="s">
        <v>444</v>
      </c>
      <c r="Y64" s="518">
        <f>IF('LISTA TRABAJADORES'!F53&lt;50,"",G64)</f>
        <v>0</v>
      </c>
      <c r="Z64" s="519"/>
      <c r="AA64" s="83"/>
      <c r="AB64" s="83"/>
      <c r="AC64" s="65"/>
    </row>
    <row r="65" spans="1:29">
      <c r="A65" s="66">
        <v>49</v>
      </c>
      <c r="B65" s="516">
        <f>IF('LISTA TRABAJADORES'!F54&lt;50,"",'LISTA TRABAJADORES'!C54)</f>
        <v>0</v>
      </c>
      <c r="C65" s="517"/>
      <c r="D65" s="107">
        <f>IF('LISTA TRABAJADORES'!F54&lt;50,"",'LISTA TRABAJADORES'!D54)</f>
        <v>0</v>
      </c>
      <c r="E65" s="106">
        <f>IF('LISTA TRABAJADORES'!F54&lt;50,"",'LISTA TRABAJADORES'!E54)</f>
        <v>0</v>
      </c>
      <c r="F65" s="160"/>
      <c r="G65" s="518">
        <f>IF('LISTA TRABAJADORES'!F54&lt;50,"",'LISTA TRABAJADORES'!B54)</f>
        <v>0</v>
      </c>
      <c r="H65" s="519"/>
      <c r="I65" s="83"/>
      <c r="J65" s="65" t="str">
        <f>IF('LISTA TRABAJADORES'!F54="","",IF('LISTA TRABAJADORES'!G54="Sí","Cada 6 meses",IF(M65&lt;&gt;"",M65,IF(OR('LISTA TRABAJADORES'!H54="no ingresa",'LISTA TRABAJADORES'!F54="BAJA"),"No Ingresa PVSA",IF('LISTA TRABAJADORES'!F54="MUY ALTA","Anualmente",IF('LISTA TRABAJADORES'!F54="MEDIA","Cada 3 años","Cada 2 años"))))))</f>
        <v/>
      </c>
      <c r="K65" s="76"/>
      <c r="L65" s="67"/>
      <c r="M65" s="68" t="str">
        <f t="shared" si="0"/>
        <v/>
      </c>
      <c r="N65" s="67"/>
      <c r="O65" s="63"/>
      <c r="P65" s="64"/>
      <c r="Q65" s="64"/>
      <c r="R65" s="2"/>
      <c r="S65" s="104">
        <f t="shared" si="1"/>
        <v>49</v>
      </c>
      <c r="T65" s="516">
        <f>IF('LISTA TRABAJADORES'!F54&lt;50,"",B65)</f>
        <v>0</v>
      </c>
      <c r="U65" s="517"/>
      <c r="V65" s="105">
        <f>IF('LISTA TRABAJADORES'!F54&lt;50,"",'LISTA TRABAJADORES'!D54)</f>
        <v>0</v>
      </c>
      <c r="W65" s="106">
        <f>IF('LISTA TRABAJADORES'!F54&lt;50,"",E65)</f>
        <v>0</v>
      </c>
      <c r="X65" s="83" t="s">
        <v>444</v>
      </c>
      <c r="Y65" s="518">
        <f>IF('LISTA TRABAJADORES'!F54&lt;50,"",G65)</f>
        <v>0</v>
      </c>
      <c r="Z65" s="519"/>
      <c r="AA65" s="83"/>
      <c r="AB65" s="83"/>
      <c r="AC65" s="65"/>
    </row>
    <row r="66" spans="1:29">
      <c r="A66" s="66">
        <v>50</v>
      </c>
      <c r="B66" s="516">
        <f>IF('LISTA TRABAJADORES'!F55&lt;50,"",'LISTA TRABAJADORES'!C55)</f>
        <v>0</v>
      </c>
      <c r="C66" s="517"/>
      <c r="D66" s="107">
        <f>IF('LISTA TRABAJADORES'!F55&lt;50,"",'LISTA TRABAJADORES'!D55)</f>
        <v>0</v>
      </c>
      <c r="E66" s="106">
        <f>IF('LISTA TRABAJADORES'!F55&lt;50,"",'LISTA TRABAJADORES'!E55)</f>
        <v>0</v>
      </c>
      <c r="F66" s="160"/>
      <c r="G66" s="518">
        <f>IF('LISTA TRABAJADORES'!F55&lt;50,"",'LISTA TRABAJADORES'!B55)</f>
        <v>0</v>
      </c>
      <c r="H66" s="519"/>
      <c r="I66" s="83"/>
      <c r="J66" s="65" t="str">
        <f>IF('LISTA TRABAJADORES'!F55="","",IF('LISTA TRABAJADORES'!G55="Sí","Cada 6 meses",IF(M66&lt;&gt;"",M66,IF(OR('LISTA TRABAJADORES'!H55="no ingresa",'LISTA TRABAJADORES'!F55="BAJA"),"No Ingresa PVSA",IF('LISTA TRABAJADORES'!F55="MUY ALTA","Anualmente",IF('LISTA TRABAJADORES'!F55="MEDIA","Cada 3 años","Cada 2 años"))))))</f>
        <v/>
      </c>
      <c r="K66" s="76"/>
      <c r="L66" s="67"/>
      <c r="M66" s="68" t="str">
        <f t="shared" si="0"/>
        <v/>
      </c>
      <c r="N66" s="67"/>
      <c r="O66" s="63"/>
      <c r="P66" s="64"/>
      <c r="Q66" s="64"/>
      <c r="R66" s="2"/>
      <c r="S66" s="104">
        <f t="shared" si="1"/>
        <v>50</v>
      </c>
      <c r="T66" s="516">
        <f>IF('LISTA TRABAJADORES'!F55&lt;50,"",B66)</f>
        <v>0</v>
      </c>
      <c r="U66" s="517"/>
      <c r="V66" s="105">
        <f>IF('LISTA TRABAJADORES'!F55&lt;50,"",'LISTA TRABAJADORES'!D55)</f>
        <v>0</v>
      </c>
      <c r="W66" s="106">
        <f>IF('LISTA TRABAJADORES'!F55&lt;50,"",E66)</f>
        <v>0</v>
      </c>
      <c r="X66" s="83" t="s">
        <v>444</v>
      </c>
      <c r="Y66" s="518">
        <f>IF('LISTA TRABAJADORES'!F55&lt;50,"",G66)</f>
        <v>0</v>
      </c>
      <c r="Z66" s="519"/>
      <c r="AA66" s="83"/>
      <c r="AB66" s="83"/>
      <c r="AC66" s="65"/>
    </row>
    <row r="67" spans="1:29">
      <c r="A67" s="66">
        <v>51</v>
      </c>
      <c r="B67" s="516">
        <f>IF('LISTA TRABAJADORES'!F56&lt;50,"",'LISTA TRABAJADORES'!C56)</f>
        <v>0</v>
      </c>
      <c r="C67" s="517"/>
      <c r="D67" s="107">
        <f>IF('LISTA TRABAJADORES'!F56&lt;50,"",'LISTA TRABAJADORES'!D56)</f>
        <v>0</v>
      </c>
      <c r="E67" s="106">
        <f>IF('LISTA TRABAJADORES'!F56&lt;50,"",'LISTA TRABAJADORES'!E56)</f>
        <v>0</v>
      </c>
      <c r="F67" s="160"/>
      <c r="G67" s="518">
        <f>IF('LISTA TRABAJADORES'!F56&lt;50,"",'LISTA TRABAJADORES'!B56)</f>
        <v>0</v>
      </c>
      <c r="H67" s="519"/>
      <c r="I67" s="83"/>
      <c r="J67" s="65" t="str">
        <f>IF('LISTA TRABAJADORES'!F56="","",IF('LISTA TRABAJADORES'!G56="Sí","Cada 6 meses",IF(M67&lt;&gt;"",M67,IF(OR('LISTA TRABAJADORES'!H56="no ingresa",'LISTA TRABAJADORES'!F56="BAJA"),"No Ingresa PVSA",IF('LISTA TRABAJADORES'!F56="MUY ALTA","Anualmente",IF('LISTA TRABAJADORES'!F56="MEDIA","Cada 3 años","Cada 2 años"))))))</f>
        <v/>
      </c>
      <c r="K67" s="76"/>
      <c r="L67" s="67"/>
      <c r="M67" s="68" t="str">
        <f t="shared" si="0"/>
        <v/>
      </c>
      <c r="N67" s="67"/>
      <c r="O67" s="63"/>
      <c r="P67" s="64"/>
      <c r="Q67" s="64"/>
      <c r="R67" s="2"/>
      <c r="S67" s="104">
        <f t="shared" si="1"/>
        <v>51</v>
      </c>
      <c r="T67" s="516">
        <f>IF('LISTA TRABAJADORES'!F56&lt;50,"",B67)</f>
        <v>0</v>
      </c>
      <c r="U67" s="517"/>
      <c r="V67" s="105">
        <f>IF('LISTA TRABAJADORES'!F56&lt;50,"",'LISTA TRABAJADORES'!D56)</f>
        <v>0</v>
      </c>
      <c r="W67" s="106">
        <f>IF('LISTA TRABAJADORES'!F56&lt;50,"",E67)</f>
        <v>0</v>
      </c>
      <c r="X67" s="83" t="s">
        <v>444</v>
      </c>
      <c r="Y67" s="518">
        <f>IF('LISTA TRABAJADORES'!F56&lt;50,"",G67)</f>
        <v>0</v>
      </c>
      <c r="Z67" s="519"/>
      <c r="AA67" s="83"/>
      <c r="AB67" s="83"/>
      <c r="AC67" s="65"/>
    </row>
    <row r="68" spans="1:29">
      <c r="A68" s="66">
        <v>52</v>
      </c>
      <c r="B68" s="516">
        <f>IF('LISTA TRABAJADORES'!F57&lt;50,"",'LISTA TRABAJADORES'!C57)</f>
        <v>0</v>
      </c>
      <c r="C68" s="517"/>
      <c r="D68" s="107">
        <f>IF('LISTA TRABAJADORES'!F57&lt;50,"",'LISTA TRABAJADORES'!D57)</f>
        <v>0</v>
      </c>
      <c r="E68" s="106">
        <f>IF('LISTA TRABAJADORES'!F57&lt;50,"",'LISTA TRABAJADORES'!E57)</f>
        <v>0</v>
      </c>
      <c r="F68" s="160"/>
      <c r="G68" s="518">
        <f>IF('LISTA TRABAJADORES'!F57&lt;50,"",'LISTA TRABAJADORES'!B57)</f>
        <v>0</v>
      </c>
      <c r="H68" s="519"/>
      <c r="I68" s="83"/>
      <c r="J68" s="65" t="str">
        <f>IF('LISTA TRABAJADORES'!F57="","",IF('LISTA TRABAJADORES'!G57="Sí","Cada 6 meses",IF(M68&lt;&gt;"",M68,IF(OR('LISTA TRABAJADORES'!H57="no ingresa",'LISTA TRABAJADORES'!F57="BAJA"),"No Ingresa PVSA",IF('LISTA TRABAJADORES'!F57="MUY ALTA","Anualmente",IF('LISTA TRABAJADORES'!F57="MEDIA","Cada 3 años","Cada 2 años"))))))</f>
        <v/>
      </c>
      <c r="K68" s="76"/>
      <c r="L68" s="67"/>
      <c r="M68" s="68" t="str">
        <f t="shared" si="0"/>
        <v/>
      </c>
      <c r="N68" s="67"/>
      <c r="O68" s="63"/>
      <c r="P68" s="64"/>
      <c r="Q68" s="64"/>
      <c r="R68" s="2"/>
      <c r="S68" s="104">
        <f t="shared" si="1"/>
        <v>52</v>
      </c>
      <c r="T68" s="516">
        <f>IF('LISTA TRABAJADORES'!F57&lt;50,"",B68)</f>
        <v>0</v>
      </c>
      <c r="U68" s="517"/>
      <c r="V68" s="105">
        <f>IF('LISTA TRABAJADORES'!F57&lt;50,"",'LISTA TRABAJADORES'!D57)</f>
        <v>0</v>
      </c>
      <c r="W68" s="106">
        <f>IF('LISTA TRABAJADORES'!F57&lt;50,"",E68)</f>
        <v>0</v>
      </c>
      <c r="X68" s="83" t="s">
        <v>444</v>
      </c>
      <c r="Y68" s="518">
        <f>IF('LISTA TRABAJADORES'!F57&lt;50,"",G68)</f>
        <v>0</v>
      </c>
      <c r="Z68" s="519"/>
      <c r="AA68" s="83"/>
      <c r="AB68" s="83"/>
      <c r="AC68" s="65"/>
    </row>
    <row r="69" spans="1:29">
      <c r="A69" s="66">
        <v>53</v>
      </c>
      <c r="B69" s="516">
        <f>IF('LISTA TRABAJADORES'!F58&lt;50,"",'LISTA TRABAJADORES'!C58)</f>
        <v>0</v>
      </c>
      <c r="C69" s="517"/>
      <c r="D69" s="107">
        <f>IF('LISTA TRABAJADORES'!F58&lt;50,"",'LISTA TRABAJADORES'!D58)</f>
        <v>0</v>
      </c>
      <c r="E69" s="106">
        <f>IF('LISTA TRABAJADORES'!F58&lt;50,"",'LISTA TRABAJADORES'!E58)</f>
        <v>0</v>
      </c>
      <c r="F69" s="160"/>
      <c r="G69" s="518">
        <f>IF('LISTA TRABAJADORES'!F58&lt;50,"",'LISTA TRABAJADORES'!B58)</f>
        <v>0</v>
      </c>
      <c r="H69" s="519"/>
      <c r="I69" s="83"/>
      <c r="J69" s="65" t="str">
        <f>IF('LISTA TRABAJADORES'!F58="","",IF('LISTA TRABAJADORES'!G58="Sí","Cada 6 meses",IF(M69&lt;&gt;"",M69,IF(OR('LISTA TRABAJADORES'!H58="no ingresa",'LISTA TRABAJADORES'!F58="BAJA"),"No Ingresa PVSA",IF('LISTA TRABAJADORES'!F58="MUY ALTA","Anualmente",IF('LISTA TRABAJADORES'!F58="MEDIA","Cada 3 años","Cada 2 años"))))))</f>
        <v/>
      </c>
      <c r="K69" s="76"/>
      <c r="L69" s="67"/>
      <c r="M69" s="68" t="str">
        <f t="shared" si="0"/>
        <v/>
      </c>
      <c r="N69" s="67"/>
      <c r="O69" s="63"/>
      <c r="P69" s="64"/>
      <c r="Q69" s="64"/>
      <c r="R69" s="2"/>
      <c r="S69" s="104">
        <f t="shared" si="1"/>
        <v>53</v>
      </c>
      <c r="T69" s="516">
        <f>IF('LISTA TRABAJADORES'!F58&lt;50,"",B69)</f>
        <v>0</v>
      </c>
      <c r="U69" s="517"/>
      <c r="V69" s="105">
        <f>IF('LISTA TRABAJADORES'!F58&lt;50,"",'LISTA TRABAJADORES'!D58)</f>
        <v>0</v>
      </c>
      <c r="W69" s="106">
        <f>IF('LISTA TRABAJADORES'!F58&lt;50,"",E69)</f>
        <v>0</v>
      </c>
      <c r="X69" s="83" t="s">
        <v>444</v>
      </c>
      <c r="Y69" s="518">
        <f>IF('LISTA TRABAJADORES'!F58&lt;50,"",G69)</f>
        <v>0</v>
      </c>
      <c r="Z69" s="519"/>
      <c r="AA69" s="83"/>
      <c r="AB69" s="83"/>
      <c r="AC69" s="65"/>
    </row>
    <row r="70" spans="1:29">
      <c r="A70" s="66">
        <v>54</v>
      </c>
      <c r="B70" s="516">
        <f>IF('LISTA TRABAJADORES'!F59&lt;50,"",'LISTA TRABAJADORES'!C59)</f>
        <v>0</v>
      </c>
      <c r="C70" s="517"/>
      <c r="D70" s="107">
        <f>IF('LISTA TRABAJADORES'!F59&lt;50,"",'LISTA TRABAJADORES'!D59)</f>
        <v>0</v>
      </c>
      <c r="E70" s="106">
        <f>IF('LISTA TRABAJADORES'!F59&lt;50,"",'LISTA TRABAJADORES'!E59)</f>
        <v>0</v>
      </c>
      <c r="F70" s="160"/>
      <c r="G70" s="518">
        <f>IF('LISTA TRABAJADORES'!F59&lt;50,"",'LISTA TRABAJADORES'!B59)</f>
        <v>0</v>
      </c>
      <c r="H70" s="519"/>
      <c r="I70" s="83"/>
      <c r="J70" s="65" t="str">
        <f>IF('LISTA TRABAJADORES'!F59="","",IF('LISTA TRABAJADORES'!G59="Sí","Cada 6 meses",IF(M70&lt;&gt;"",M70,IF(OR('LISTA TRABAJADORES'!H59="no ingresa",'LISTA TRABAJADORES'!F59="BAJA"),"No Ingresa PVSA",IF('LISTA TRABAJADORES'!F59="MUY ALTA","Anualmente",IF('LISTA TRABAJADORES'!F59="MEDIA","Cada 3 años","Cada 2 años"))))))</f>
        <v/>
      </c>
      <c r="K70" s="76"/>
      <c r="L70" s="67"/>
      <c r="M70" s="68" t="str">
        <f t="shared" si="0"/>
        <v/>
      </c>
      <c r="N70" s="67"/>
      <c r="O70" s="63"/>
      <c r="P70" s="64"/>
      <c r="Q70" s="64"/>
      <c r="R70" s="2"/>
      <c r="S70" s="104">
        <f t="shared" si="1"/>
        <v>54</v>
      </c>
      <c r="T70" s="516">
        <f>IF('LISTA TRABAJADORES'!F59&lt;50,"",B70)</f>
        <v>0</v>
      </c>
      <c r="U70" s="517"/>
      <c r="V70" s="105">
        <f>IF('LISTA TRABAJADORES'!F59&lt;50,"",'LISTA TRABAJADORES'!D59)</f>
        <v>0</v>
      </c>
      <c r="W70" s="106">
        <f>IF('LISTA TRABAJADORES'!F59&lt;50,"",E70)</f>
        <v>0</v>
      </c>
      <c r="X70" s="83" t="s">
        <v>444</v>
      </c>
      <c r="Y70" s="518">
        <f>IF('LISTA TRABAJADORES'!F59&lt;50,"",G70)</f>
        <v>0</v>
      </c>
      <c r="Z70" s="519"/>
      <c r="AA70" s="83"/>
      <c r="AB70" s="83"/>
      <c r="AC70" s="65"/>
    </row>
    <row r="71" spans="1:29">
      <c r="A71" s="66">
        <v>55</v>
      </c>
      <c r="B71" s="516">
        <f>IF('LISTA TRABAJADORES'!F60&lt;50,"",'LISTA TRABAJADORES'!C60)</f>
        <v>0</v>
      </c>
      <c r="C71" s="517"/>
      <c r="D71" s="107">
        <f>IF('LISTA TRABAJADORES'!F60&lt;50,"",'LISTA TRABAJADORES'!D60)</f>
        <v>0</v>
      </c>
      <c r="E71" s="106">
        <f>IF('LISTA TRABAJADORES'!F60&lt;50,"",'LISTA TRABAJADORES'!E60)</f>
        <v>0</v>
      </c>
      <c r="F71" s="160"/>
      <c r="G71" s="518">
        <f>IF('LISTA TRABAJADORES'!F60&lt;50,"",'LISTA TRABAJADORES'!B60)</f>
        <v>0</v>
      </c>
      <c r="H71" s="519"/>
      <c r="I71" s="83"/>
      <c r="J71" s="65" t="str">
        <f>IF('LISTA TRABAJADORES'!F60="","",IF('LISTA TRABAJADORES'!G60="Sí","Cada 6 meses",IF(M71&lt;&gt;"",M71,IF(OR('LISTA TRABAJADORES'!H60="no ingresa",'LISTA TRABAJADORES'!F60="BAJA"),"No Ingresa PVSA",IF('LISTA TRABAJADORES'!F60="MUY ALTA","Anualmente",IF('LISTA TRABAJADORES'!F60="MEDIA","Cada 3 años","Cada 2 años"))))))</f>
        <v/>
      </c>
      <c r="K71" s="76"/>
      <c r="L71" s="67"/>
      <c r="M71" s="68" t="str">
        <f t="shared" si="0"/>
        <v/>
      </c>
      <c r="N71" s="67"/>
      <c r="O71" s="63"/>
      <c r="P71" s="64"/>
      <c r="Q71" s="64"/>
      <c r="R71" s="2"/>
      <c r="S71" s="104">
        <f t="shared" si="1"/>
        <v>55</v>
      </c>
      <c r="T71" s="516">
        <f>IF('LISTA TRABAJADORES'!F60&lt;50,"",B71)</f>
        <v>0</v>
      </c>
      <c r="U71" s="517"/>
      <c r="V71" s="105">
        <f>IF('LISTA TRABAJADORES'!F60&lt;50,"",'LISTA TRABAJADORES'!D60)</f>
        <v>0</v>
      </c>
      <c r="W71" s="106">
        <f>IF('LISTA TRABAJADORES'!F60&lt;50,"",E71)</f>
        <v>0</v>
      </c>
      <c r="X71" s="83" t="s">
        <v>444</v>
      </c>
      <c r="Y71" s="518">
        <f>IF('LISTA TRABAJADORES'!F60&lt;50,"",G71)</f>
        <v>0</v>
      </c>
      <c r="Z71" s="519"/>
      <c r="AA71" s="83"/>
      <c r="AB71" s="83"/>
      <c r="AC71" s="65"/>
    </row>
    <row r="72" spans="1:29">
      <c r="A72" s="66">
        <v>56</v>
      </c>
      <c r="B72" s="516">
        <f>IF('LISTA TRABAJADORES'!F61&lt;50,"",'LISTA TRABAJADORES'!C61)</f>
        <v>0</v>
      </c>
      <c r="C72" s="517"/>
      <c r="D72" s="107">
        <f>IF('LISTA TRABAJADORES'!F61&lt;50,"",'LISTA TRABAJADORES'!D61)</f>
        <v>0</v>
      </c>
      <c r="E72" s="106">
        <f>IF('LISTA TRABAJADORES'!F61&lt;50,"",'LISTA TRABAJADORES'!E61)</f>
        <v>0</v>
      </c>
      <c r="F72" s="160"/>
      <c r="G72" s="518">
        <f>IF('LISTA TRABAJADORES'!F61&lt;50,"",'LISTA TRABAJADORES'!B61)</f>
        <v>0</v>
      </c>
      <c r="H72" s="519"/>
      <c r="I72" s="83"/>
      <c r="J72" s="65" t="str">
        <f>IF('LISTA TRABAJADORES'!F61="","",IF('LISTA TRABAJADORES'!G61="Sí","Cada 6 meses",IF(M72&lt;&gt;"",M72,IF(OR('LISTA TRABAJADORES'!H61="no ingresa",'LISTA TRABAJADORES'!F61="BAJA"),"No Ingresa PVSA",IF('LISTA TRABAJADORES'!F61="MUY ALTA","Anualmente",IF('LISTA TRABAJADORES'!F61="MEDIA","Cada 3 años","Cada 2 años"))))))</f>
        <v/>
      </c>
      <c r="K72" s="76"/>
      <c r="L72" s="67"/>
      <c r="M72" s="68" t="str">
        <f t="shared" si="0"/>
        <v/>
      </c>
      <c r="N72" s="67"/>
      <c r="O72" s="63"/>
      <c r="P72" s="64"/>
      <c r="Q72" s="64"/>
      <c r="R72" s="2"/>
      <c r="S72" s="104">
        <f t="shared" si="1"/>
        <v>56</v>
      </c>
      <c r="T72" s="516">
        <f>IF('LISTA TRABAJADORES'!F61&lt;50,"",B72)</f>
        <v>0</v>
      </c>
      <c r="U72" s="517"/>
      <c r="V72" s="105">
        <f>IF('LISTA TRABAJADORES'!F61&lt;50,"",'LISTA TRABAJADORES'!D61)</f>
        <v>0</v>
      </c>
      <c r="W72" s="106">
        <f>IF('LISTA TRABAJADORES'!F61&lt;50,"",E72)</f>
        <v>0</v>
      </c>
      <c r="X72" s="83" t="s">
        <v>444</v>
      </c>
      <c r="Y72" s="518">
        <f>IF('LISTA TRABAJADORES'!F61&lt;50,"",G72)</f>
        <v>0</v>
      </c>
      <c r="Z72" s="519"/>
      <c r="AA72" s="83"/>
      <c r="AB72" s="83"/>
      <c r="AC72" s="65"/>
    </row>
    <row r="73" spans="1:29">
      <c r="A73" s="66">
        <v>57</v>
      </c>
      <c r="B73" s="516">
        <f>IF('LISTA TRABAJADORES'!F62&lt;50,"",'LISTA TRABAJADORES'!C62)</f>
        <v>0</v>
      </c>
      <c r="C73" s="517"/>
      <c r="D73" s="107">
        <f>IF('LISTA TRABAJADORES'!F62&lt;50,"",'LISTA TRABAJADORES'!D62)</f>
        <v>0</v>
      </c>
      <c r="E73" s="106">
        <f>IF('LISTA TRABAJADORES'!F62&lt;50,"",'LISTA TRABAJADORES'!E62)</f>
        <v>0</v>
      </c>
      <c r="F73" s="160"/>
      <c r="G73" s="518">
        <f>IF('LISTA TRABAJADORES'!F62&lt;50,"",'LISTA TRABAJADORES'!B62)</f>
        <v>0</v>
      </c>
      <c r="H73" s="519"/>
      <c r="I73" s="83"/>
      <c r="J73" s="65" t="str">
        <f>IF('LISTA TRABAJADORES'!F62="","",IF('LISTA TRABAJADORES'!G62="Sí","Cada 6 meses",IF(M73&lt;&gt;"",M73,IF(OR('LISTA TRABAJADORES'!H62="no ingresa",'LISTA TRABAJADORES'!F62="BAJA"),"No Ingresa PVSA",IF('LISTA TRABAJADORES'!F62="MUY ALTA","Anualmente",IF('LISTA TRABAJADORES'!F62="MEDIA","Cada 3 años","Cada 2 años"))))))</f>
        <v/>
      </c>
      <c r="K73" s="76"/>
      <c r="L73" s="67"/>
      <c r="M73" s="68" t="str">
        <f t="shared" si="0"/>
        <v/>
      </c>
      <c r="N73" s="67"/>
      <c r="O73" s="63"/>
      <c r="P73" s="64"/>
      <c r="Q73" s="64"/>
      <c r="R73" s="2"/>
      <c r="S73" s="104">
        <f t="shared" si="1"/>
        <v>57</v>
      </c>
      <c r="T73" s="516">
        <f>IF('LISTA TRABAJADORES'!F62&lt;50,"",B73)</f>
        <v>0</v>
      </c>
      <c r="U73" s="517"/>
      <c r="V73" s="105">
        <f>IF('LISTA TRABAJADORES'!F62&lt;50,"",'LISTA TRABAJADORES'!D62)</f>
        <v>0</v>
      </c>
      <c r="W73" s="106">
        <f>IF('LISTA TRABAJADORES'!F62&lt;50,"",E73)</f>
        <v>0</v>
      </c>
      <c r="X73" s="83" t="s">
        <v>444</v>
      </c>
      <c r="Y73" s="518">
        <f>IF('LISTA TRABAJADORES'!F62&lt;50,"",G73)</f>
        <v>0</v>
      </c>
      <c r="Z73" s="519"/>
      <c r="AA73" s="83"/>
      <c r="AB73" s="83"/>
      <c r="AC73" s="65"/>
    </row>
    <row r="74" spans="1:29">
      <c r="A74" s="66">
        <v>58</v>
      </c>
      <c r="B74" s="516">
        <f>IF('LISTA TRABAJADORES'!F63&lt;50,"",'LISTA TRABAJADORES'!C63)</f>
        <v>0</v>
      </c>
      <c r="C74" s="517"/>
      <c r="D74" s="107">
        <f>IF('LISTA TRABAJADORES'!F63&lt;50,"",'LISTA TRABAJADORES'!D63)</f>
        <v>0</v>
      </c>
      <c r="E74" s="106">
        <f>IF('LISTA TRABAJADORES'!F63&lt;50,"",'LISTA TRABAJADORES'!E63)</f>
        <v>0</v>
      </c>
      <c r="F74" s="160"/>
      <c r="G74" s="518">
        <f>IF('LISTA TRABAJADORES'!F63&lt;50,"",'LISTA TRABAJADORES'!B63)</f>
        <v>0</v>
      </c>
      <c r="H74" s="519"/>
      <c r="I74" s="83"/>
      <c r="J74" s="65" t="str">
        <f>IF('LISTA TRABAJADORES'!F63="","",IF('LISTA TRABAJADORES'!G63="Sí","Cada 6 meses",IF(M74&lt;&gt;"",M74,IF(OR('LISTA TRABAJADORES'!H63="no ingresa",'LISTA TRABAJADORES'!F63="BAJA"),"No Ingresa PVSA",IF('LISTA TRABAJADORES'!F63="MUY ALTA","Anualmente",IF('LISTA TRABAJADORES'!F63="MEDIA","Cada 3 años","Cada 2 años"))))))</f>
        <v/>
      </c>
      <c r="K74" s="76"/>
      <c r="L74" s="67"/>
      <c r="M74" s="68" t="str">
        <f t="shared" si="0"/>
        <v/>
      </c>
      <c r="N74" s="67"/>
      <c r="O74" s="63"/>
      <c r="P74" s="64"/>
      <c r="Q74" s="64"/>
      <c r="R74" s="2"/>
      <c r="S74" s="104">
        <f t="shared" si="1"/>
        <v>58</v>
      </c>
      <c r="T74" s="516">
        <f>IF('LISTA TRABAJADORES'!F63&lt;50,"",B74)</f>
        <v>0</v>
      </c>
      <c r="U74" s="517"/>
      <c r="V74" s="105">
        <f>IF('LISTA TRABAJADORES'!F63&lt;50,"",'LISTA TRABAJADORES'!D63)</f>
        <v>0</v>
      </c>
      <c r="W74" s="106">
        <f>IF('LISTA TRABAJADORES'!F63&lt;50,"",E74)</f>
        <v>0</v>
      </c>
      <c r="X74" s="83" t="s">
        <v>444</v>
      </c>
      <c r="Y74" s="518">
        <f>IF('LISTA TRABAJADORES'!F63&lt;50,"",G74)</f>
        <v>0</v>
      </c>
      <c r="Z74" s="519"/>
      <c r="AA74" s="83"/>
      <c r="AB74" s="83"/>
      <c r="AC74" s="65"/>
    </row>
    <row r="75" spans="1:29">
      <c r="A75" s="66">
        <v>59</v>
      </c>
      <c r="B75" s="516">
        <f>IF('LISTA TRABAJADORES'!F64&lt;50,"",'LISTA TRABAJADORES'!C64)</f>
        <v>0</v>
      </c>
      <c r="C75" s="517"/>
      <c r="D75" s="107">
        <f>IF('LISTA TRABAJADORES'!F64&lt;50,"",'LISTA TRABAJADORES'!D64)</f>
        <v>0</v>
      </c>
      <c r="E75" s="106">
        <f>IF('LISTA TRABAJADORES'!F64&lt;50,"",'LISTA TRABAJADORES'!E64)</f>
        <v>0</v>
      </c>
      <c r="F75" s="160"/>
      <c r="G75" s="518">
        <f>IF('LISTA TRABAJADORES'!F64&lt;50,"",'LISTA TRABAJADORES'!B64)</f>
        <v>0</v>
      </c>
      <c r="H75" s="519"/>
      <c r="I75" s="83"/>
      <c r="J75" s="65" t="str">
        <f>IF('LISTA TRABAJADORES'!F64="","",IF('LISTA TRABAJADORES'!G64="Sí","Cada 6 meses",IF(M75&lt;&gt;"",M75,IF(OR('LISTA TRABAJADORES'!H64="no ingresa",'LISTA TRABAJADORES'!F64="BAJA"),"No Ingresa PVSA",IF('LISTA TRABAJADORES'!F64="MUY ALTA","Anualmente",IF('LISTA TRABAJADORES'!F64="MEDIA","Cada 3 años","Cada 2 años"))))))</f>
        <v/>
      </c>
      <c r="K75" s="76"/>
      <c r="L75" s="67"/>
      <c r="M75" s="68" t="str">
        <f t="shared" si="0"/>
        <v/>
      </c>
      <c r="N75" s="67"/>
      <c r="O75" s="63"/>
      <c r="P75" s="64"/>
      <c r="Q75" s="64"/>
      <c r="R75" s="2"/>
      <c r="S75" s="104">
        <f t="shared" si="1"/>
        <v>59</v>
      </c>
      <c r="T75" s="516">
        <f>IF('LISTA TRABAJADORES'!F64&lt;50,"",B75)</f>
        <v>0</v>
      </c>
      <c r="U75" s="517"/>
      <c r="V75" s="105">
        <f>IF('LISTA TRABAJADORES'!F64&lt;50,"",'LISTA TRABAJADORES'!D64)</f>
        <v>0</v>
      </c>
      <c r="W75" s="106">
        <f>IF('LISTA TRABAJADORES'!F64&lt;50,"",E75)</f>
        <v>0</v>
      </c>
      <c r="X75" s="83" t="s">
        <v>444</v>
      </c>
      <c r="Y75" s="518">
        <f>IF('LISTA TRABAJADORES'!F64&lt;50,"",G75)</f>
        <v>0</v>
      </c>
      <c r="Z75" s="519"/>
      <c r="AA75" s="83"/>
      <c r="AB75" s="83"/>
      <c r="AC75" s="65" t="e">
        <f>IF(#REF!="Sí","Cada 6 meses",IF(HO!B64&lt;&gt;"",HO!B64,IF(OR(#REF!="",#REF!&lt;50),"",IF(#REF!&gt;=1000,"Anualmente",IF(#REF!&lt;=100,"Cada 3 años","Cada 2 años")))))</f>
        <v>#REF!</v>
      </c>
    </row>
    <row r="76" spans="1:29">
      <c r="A76" s="66">
        <v>60</v>
      </c>
      <c r="B76" s="516">
        <f>IF('LISTA TRABAJADORES'!F65&lt;50,"",'LISTA TRABAJADORES'!C65)</f>
        <v>0</v>
      </c>
      <c r="C76" s="517"/>
      <c r="D76" s="107">
        <f>IF('LISTA TRABAJADORES'!F65&lt;50,"",'LISTA TRABAJADORES'!D65)</f>
        <v>0</v>
      </c>
      <c r="E76" s="106">
        <f>IF('LISTA TRABAJADORES'!F65&lt;50,"",'LISTA TRABAJADORES'!E65)</f>
        <v>0</v>
      </c>
      <c r="F76" s="160"/>
      <c r="G76" s="518">
        <f>IF('LISTA TRABAJADORES'!F65&lt;50,"",'LISTA TRABAJADORES'!B65)</f>
        <v>0</v>
      </c>
      <c r="H76" s="519"/>
      <c r="I76" s="83"/>
      <c r="J76" s="65" t="str">
        <f>IF('LISTA TRABAJADORES'!F65="","",IF('LISTA TRABAJADORES'!G65="Sí","Cada 6 meses",IF(M76&lt;&gt;"",M76,IF(OR('LISTA TRABAJADORES'!H65="no ingresa",'LISTA TRABAJADORES'!F65="BAJA"),"No Ingresa PVSA",IF('LISTA TRABAJADORES'!F65="MUY ALTA","Anualmente",IF('LISTA TRABAJADORES'!F65="MEDIA","Cada 3 años","Cada 2 años"))))))</f>
        <v/>
      </c>
      <c r="K76" s="76"/>
      <c r="L76" s="67"/>
      <c r="M76" s="68" t="str">
        <f t="shared" si="0"/>
        <v/>
      </c>
      <c r="N76" s="67"/>
      <c r="O76" s="63"/>
      <c r="P76" s="64"/>
      <c r="Q76" s="64"/>
      <c r="R76" s="2"/>
      <c r="S76" s="104">
        <f t="shared" si="1"/>
        <v>60</v>
      </c>
      <c r="T76" s="516">
        <f>IF('LISTA TRABAJADORES'!F65&lt;50,"",B76)</f>
        <v>0</v>
      </c>
      <c r="U76" s="517"/>
      <c r="V76" s="105">
        <f>IF('LISTA TRABAJADORES'!F65&lt;50,"",'LISTA TRABAJADORES'!D65)</f>
        <v>0</v>
      </c>
      <c r="W76" s="106">
        <f>IF('LISTA TRABAJADORES'!F65&lt;50,"",E76)</f>
        <v>0</v>
      </c>
      <c r="X76" s="83" t="s">
        <v>444</v>
      </c>
      <c r="Y76" s="518">
        <f>IF('LISTA TRABAJADORES'!F65&lt;50,"",G76)</f>
        <v>0</v>
      </c>
      <c r="Z76" s="519"/>
      <c r="AA76" s="83"/>
      <c r="AB76" s="83"/>
      <c r="AC76" s="65" t="e">
        <f>IF(#REF!="Sí","Cada 6 meses",IF(HO!B65&lt;&gt;"",HO!B65,IF(OR(#REF!="",#REF!&lt;50),"",IF(#REF!&gt;=1000,"Anualmente",IF(#REF!&lt;=100,"Cada 3 años","Cada 2 años")))))</f>
        <v>#REF!</v>
      </c>
    </row>
    <row r="77" spans="1:29">
      <c r="A77" s="66">
        <v>61</v>
      </c>
      <c r="B77" s="516">
        <f>IF('LISTA TRABAJADORES'!F66&lt;50,"",'LISTA TRABAJADORES'!C66)</f>
        <v>0</v>
      </c>
      <c r="C77" s="517"/>
      <c r="D77" s="107">
        <f>IF('LISTA TRABAJADORES'!F66&lt;50,"",'LISTA TRABAJADORES'!D66)</f>
        <v>0</v>
      </c>
      <c r="E77" s="106">
        <f>IF('LISTA TRABAJADORES'!F66&lt;50,"",'LISTA TRABAJADORES'!E66)</f>
        <v>0</v>
      </c>
      <c r="F77" s="160"/>
      <c r="G77" s="518">
        <f>IF('LISTA TRABAJADORES'!F66&lt;50,"",'LISTA TRABAJADORES'!B66)</f>
        <v>0</v>
      </c>
      <c r="H77" s="519"/>
      <c r="I77" s="83"/>
      <c r="J77" s="65" t="str">
        <f>IF('LISTA TRABAJADORES'!F66="","",IF('LISTA TRABAJADORES'!G66="Sí","Cada 6 meses",IF(M77&lt;&gt;"",M77,IF(OR('LISTA TRABAJADORES'!H66="no ingresa",'LISTA TRABAJADORES'!F66="BAJA"),"No Ingresa PVSA",IF('LISTA TRABAJADORES'!F66="MUY ALTA","Anualmente",IF('LISTA TRABAJADORES'!F66="MEDIA","Cada 3 años","Cada 2 años"))))))</f>
        <v/>
      </c>
      <c r="K77" s="76"/>
      <c r="L77" s="67"/>
      <c r="M77" s="68" t="str">
        <f t="shared" si="0"/>
        <v/>
      </c>
      <c r="N77" s="67"/>
      <c r="O77" s="63"/>
      <c r="P77" s="64"/>
      <c r="Q77" s="64"/>
      <c r="R77" s="2"/>
      <c r="S77" s="104">
        <f t="shared" si="1"/>
        <v>61</v>
      </c>
      <c r="T77" s="516">
        <f>IF('LISTA TRABAJADORES'!F66&lt;50,"",B77)</f>
        <v>0</v>
      </c>
      <c r="U77" s="517"/>
      <c r="V77" s="105">
        <f>IF('LISTA TRABAJADORES'!F66&lt;50,"",'LISTA TRABAJADORES'!D66)</f>
        <v>0</v>
      </c>
      <c r="W77" s="106">
        <f>IF('LISTA TRABAJADORES'!F66&lt;50,"",E77)</f>
        <v>0</v>
      </c>
      <c r="X77" s="83" t="s">
        <v>444</v>
      </c>
      <c r="Y77" s="518">
        <f>IF('LISTA TRABAJADORES'!F66&lt;50,"",G77)</f>
        <v>0</v>
      </c>
      <c r="Z77" s="519"/>
      <c r="AA77" s="83"/>
      <c r="AB77" s="83"/>
      <c r="AC77" s="65" t="e">
        <f>IF(#REF!="Sí","Cada 6 meses",IF(HO!B66&lt;&gt;"",HO!B66,IF(OR(#REF!="",#REF!&lt;50),"",IF(#REF!&gt;=1000,"Anualmente",IF(#REF!&lt;=100,"Cada 3 años","Cada 2 años")))))</f>
        <v>#REF!</v>
      </c>
    </row>
    <row r="78" spans="1:29">
      <c r="A78" s="66">
        <v>62</v>
      </c>
      <c r="B78" s="516">
        <f>IF('LISTA TRABAJADORES'!F67&lt;50,"",'LISTA TRABAJADORES'!C67)</f>
        <v>0</v>
      </c>
      <c r="C78" s="517"/>
      <c r="D78" s="107">
        <f>IF('LISTA TRABAJADORES'!F67&lt;50,"",'LISTA TRABAJADORES'!D67)</f>
        <v>0</v>
      </c>
      <c r="E78" s="106">
        <f>IF('LISTA TRABAJADORES'!F67&lt;50,"",'LISTA TRABAJADORES'!E67)</f>
        <v>0</v>
      </c>
      <c r="F78" s="160"/>
      <c r="G78" s="518">
        <f>IF('LISTA TRABAJADORES'!F67&lt;50,"",'LISTA TRABAJADORES'!B67)</f>
        <v>0</v>
      </c>
      <c r="H78" s="519"/>
      <c r="I78" s="83"/>
      <c r="J78" s="65" t="str">
        <f>IF('LISTA TRABAJADORES'!F67="","",IF('LISTA TRABAJADORES'!G67="Sí","Cada 6 meses",IF(M78&lt;&gt;"",M78,IF(OR('LISTA TRABAJADORES'!H67="no ingresa",'LISTA TRABAJADORES'!F67="BAJA"),"No Ingresa PVSA",IF('LISTA TRABAJADORES'!F67="MUY ALTA","Anualmente",IF('LISTA TRABAJADORES'!F67="MEDIA","Cada 3 años","Cada 2 años"))))))</f>
        <v/>
      </c>
      <c r="K78" s="76"/>
      <c r="L78" s="67"/>
      <c r="M78" s="68" t="str">
        <f t="shared" si="0"/>
        <v/>
      </c>
      <c r="N78" s="67"/>
      <c r="O78" s="63"/>
      <c r="P78" s="64"/>
      <c r="Q78" s="64"/>
      <c r="R78" s="2"/>
      <c r="S78" s="104">
        <f t="shared" si="1"/>
        <v>62</v>
      </c>
      <c r="T78" s="516">
        <f>IF('LISTA TRABAJADORES'!F67&lt;50,"",B78)</f>
        <v>0</v>
      </c>
      <c r="U78" s="517"/>
      <c r="V78" s="105">
        <f>IF('LISTA TRABAJADORES'!F67&lt;50,"",'LISTA TRABAJADORES'!D67)</f>
        <v>0</v>
      </c>
      <c r="W78" s="106">
        <f>IF('LISTA TRABAJADORES'!F67&lt;50,"",E78)</f>
        <v>0</v>
      </c>
      <c r="X78" s="83" t="s">
        <v>444</v>
      </c>
      <c r="Y78" s="518">
        <f>IF('LISTA TRABAJADORES'!F67&lt;50,"",G78)</f>
        <v>0</v>
      </c>
      <c r="Z78" s="519"/>
      <c r="AA78" s="83"/>
      <c r="AB78" s="83"/>
      <c r="AC78" s="65" t="e">
        <f>IF(#REF!="Sí","Cada 6 meses",IF(HO!B67&lt;&gt;"",HO!B67,IF(OR(#REF!="",#REF!&lt;50),"",IF(#REF!&gt;=1000,"Anualmente",IF(#REF!&lt;=100,"Cada 3 años","Cada 2 años")))))</f>
        <v>#REF!</v>
      </c>
    </row>
    <row r="79" spans="1:29">
      <c r="A79" s="66">
        <v>63</v>
      </c>
      <c r="B79" s="516">
        <f>IF('LISTA TRABAJADORES'!F68&lt;50,"",'LISTA TRABAJADORES'!C68)</f>
        <v>0</v>
      </c>
      <c r="C79" s="517"/>
      <c r="D79" s="107">
        <f>IF('LISTA TRABAJADORES'!F68&lt;50,"",'LISTA TRABAJADORES'!D68)</f>
        <v>0</v>
      </c>
      <c r="E79" s="106">
        <f>IF('LISTA TRABAJADORES'!F68&lt;50,"",'LISTA TRABAJADORES'!E68)</f>
        <v>0</v>
      </c>
      <c r="F79" s="160"/>
      <c r="G79" s="518">
        <f>IF('LISTA TRABAJADORES'!F68&lt;50,"",'LISTA TRABAJADORES'!B68)</f>
        <v>0</v>
      </c>
      <c r="H79" s="519"/>
      <c r="I79" s="83"/>
      <c r="J79" s="65" t="str">
        <f>IF('LISTA TRABAJADORES'!F68="","",IF('LISTA TRABAJADORES'!G68="Sí","Cada 6 meses",IF(M79&lt;&gt;"",M79,IF(OR('LISTA TRABAJADORES'!H68="no ingresa",'LISTA TRABAJADORES'!F68="BAJA"),"No Ingresa PVSA",IF('LISTA TRABAJADORES'!F68="MUY ALTA","Anualmente",IF('LISTA TRABAJADORES'!F68="MEDIA","Cada 3 años","Cada 2 años"))))))</f>
        <v/>
      </c>
      <c r="K79" s="76"/>
      <c r="L79" s="67"/>
      <c r="M79" s="68" t="str">
        <f t="shared" si="0"/>
        <v/>
      </c>
      <c r="N79" s="67"/>
      <c r="O79" s="63"/>
      <c r="P79" s="64"/>
      <c r="Q79" s="64"/>
      <c r="R79" s="2"/>
      <c r="S79" s="104">
        <f t="shared" si="1"/>
        <v>63</v>
      </c>
      <c r="T79" s="516">
        <f>IF('LISTA TRABAJADORES'!F68&lt;50,"",B79)</f>
        <v>0</v>
      </c>
      <c r="U79" s="517"/>
      <c r="V79" s="105">
        <f>IF('LISTA TRABAJADORES'!F68&lt;50,"",'LISTA TRABAJADORES'!D68)</f>
        <v>0</v>
      </c>
      <c r="W79" s="106">
        <f>IF('LISTA TRABAJADORES'!F68&lt;50,"",E79)</f>
        <v>0</v>
      </c>
      <c r="X79" s="83" t="s">
        <v>444</v>
      </c>
      <c r="Y79" s="518">
        <f>IF('LISTA TRABAJADORES'!F68&lt;50,"",G79)</f>
        <v>0</v>
      </c>
      <c r="Z79" s="519"/>
      <c r="AA79" s="83"/>
      <c r="AB79" s="83"/>
      <c r="AC79" s="65" t="e">
        <f>IF(#REF!="Sí","Cada 6 meses",IF(HO!B68&lt;&gt;"",HO!B68,IF(OR(#REF!="",#REF!&lt;50),"",IF(#REF!&gt;=1000,"Anualmente",IF(#REF!&lt;=100,"Cada 3 años","Cada 2 años")))))</f>
        <v>#REF!</v>
      </c>
    </row>
    <row r="80" spans="1:29">
      <c r="A80" s="66">
        <v>64</v>
      </c>
      <c r="B80" s="516">
        <f>IF('LISTA TRABAJADORES'!F69&lt;50,"",'LISTA TRABAJADORES'!C69)</f>
        <v>0</v>
      </c>
      <c r="C80" s="517"/>
      <c r="D80" s="107">
        <f>IF('LISTA TRABAJADORES'!F69&lt;50,"",'LISTA TRABAJADORES'!D69)</f>
        <v>0</v>
      </c>
      <c r="E80" s="106">
        <f>IF('LISTA TRABAJADORES'!F69&lt;50,"",'LISTA TRABAJADORES'!E69)</f>
        <v>0</v>
      </c>
      <c r="F80" s="160"/>
      <c r="G80" s="518">
        <f>IF('LISTA TRABAJADORES'!F69&lt;50,"",'LISTA TRABAJADORES'!B69)</f>
        <v>0</v>
      </c>
      <c r="H80" s="519"/>
      <c r="I80" s="83"/>
      <c r="J80" s="65" t="str">
        <f>IF('LISTA TRABAJADORES'!F69="","",IF('LISTA TRABAJADORES'!G69="Sí","Cada 6 meses",IF(M80&lt;&gt;"",M80,IF(OR('LISTA TRABAJADORES'!H69="no ingresa",'LISTA TRABAJADORES'!F69="BAJA"),"No Ingresa PVSA",IF('LISTA TRABAJADORES'!F69="MUY ALTA","Anualmente",IF('LISTA TRABAJADORES'!F69="MEDIA","Cada 3 años","Cada 2 años"))))))</f>
        <v/>
      </c>
      <c r="K80" s="76"/>
      <c r="L80" s="67"/>
      <c r="M80" s="68" t="str">
        <f t="shared" si="0"/>
        <v/>
      </c>
      <c r="N80" s="67"/>
      <c r="O80" s="63"/>
      <c r="P80" s="64"/>
      <c r="Q80" s="64"/>
      <c r="R80" s="2"/>
      <c r="S80" s="104">
        <f t="shared" si="1"/>
        <v>64</v>
      </c>
      <c r="T80" s="516">
        <f>IF('LISTA TRABAJADORES'!F69&lt;50,"",B80)</f>
        <v>0</v>
      </c>
      <c r="U80" s="517"/>
      <c r="V80" s="105">
        <f>IF('LISTA TRABAJADORES'!F69&lt;50,"",'LISTA TRABAJADORES'!D69)</f>
        <v>0</v>
      </c>
      <c r="W80" s="106">
        <f>IF('LISTA TRABAJADORES'!F69&lt;50,"",E80)</f>
        <v>0</v>
      </c>
      <c r="X80" s="83" t="s">
        <v>444</v>
      </c>
      <c r="Y80" s="518">
        <f>IF('LISTA TRABAJADORES'!F69&lt;50,"",G80)</f>
        <v>0</v>
      </c>
      <c r="Z80" s="519"/>
      <c r="AA80" s="83"/>
      <c r="AB80" s="83"/>
      <c r="AC80" s="65" t="e">
        <f>IF(#REF!="Sí","Cada 6 meses",IF(HO!B69&lt;&gt;"",HO!B69,IF(OR(#REF!="",#REF!&lt;50),"",IF(#REF!&gt;=1000,"Anualmente",IF(#REF!&lt;=100,"Cada 3 años","Cada 2 años")))))</f>
        <v>#REF!</v>
      </c>
    </row>
    <row r="81" spans="1:29">
      <c r="A81" s="66">
        <v>65</v>
      </c>
      <c r="B81" s="516">
        <f>IF('LISTA TRABAJADORES'!F70&lt;50,"",'LISTA TRABAJADORES'!C70)</f>
        <v>0</v>
      </c>
      <c r="C81" s="517"/>
      <c r="D81" s="107">
        <f>IF('LISTA TRABAJADORES'!F70&lt;50,"",'LISTA TRABAJADORES'!D70)</f>
        <v>0</v>
      </c>
      <c r="E81" s="106">
        <f>IF('LISTA TRABAJADORES'!F70&lt;50,"",'LISTA TRABAJADORES'!E70)</f>
        <v>0</v>
      </c>
      <c r="F81" s="160"/>
      <c r="G81" s="518">
        <f>IF('LISTA TRABAJADORES'!F70&lt;50,"",'LISTA TRABAJADORES'!B70)</f>
        <v>0</v>
      </c>
      <c r="H81" s="519"/>
      <c r="I81" s="83"/>
      <c r="J81" s="65" t="str">
        <f>IF('LISTA TRABAJADORES'!F70="","",IF('LISTA TRABAJADORES'!G70="Sí","Cada 6 meses",IF(M81&lt;&gt;"",M81,IF(OR('LISTA TRABAJADORES'!H70="no ingresa",'LISTA TRABAJADORES'!F70="BAJA"),"No Ingresa PVSA",IF('LISTA TRABAJADORES'!F70="MUY ALTA","Anualmente",IF('LISTA TRABAJADORES'!F70="MEDIA","Cada 3 años","Cada 2 años"))))))</f>
        <v/>
      </c>
      <c r="K81" s="76"/>
      <c r="L81" s="67"/>
      <c r="M81" s="68" t="str">
        <f t="shared" ref="M81:M144" si="2">IF(L81="","",VLOOKUP(L81,$Q$12:$R$13,2,FALSE))</f>
        <v/>
      </c>
      <c r="N81" s="67"/>
      <c r="O81" s="63"/>
      <c r="P81" s="64"/>
      <c r="Q81" s="64"/>
      <c r="R81" s="2"/>
      <c r="S81" s="104">
        <f t="shared" ref="S81:S144" si="3">A81</f>
        <v>65</v>
      </c>
      <c r="T81" s="516">
        <f>IF('LISTA TRABAJADORES'!F70&lt;50,"",B81)</f>
        <v>0</v>
      </c>
      <c r="U81" s="517"/>
      <c r="V81" s="105">
        <f>IF('LISTA TRABAJADORES'!F70&lt;50,"",'LISTA TRABAJADORES'!D70)</f>
        <v>0</v>
      </c>
      <c r="W81" s="106">
        <f>IF('LISTA TRABAJADORES'!F70&lt;50,"",E81)</f>
        <v>0</v>
      </c>
      <c r="X81" s="83" t="s">
        <v>444</v>
      </c>
      <c r="Y81" s="518">
        <f>IF('LISTA TRABAJADORES'!F70&lt;50,"",G81)</f>
        <v>0</v>
      </c>
      <c r="Z81" s="519"/>
      <c r="AA81" s="83"/>
      <c r="AB81" s="83"/>
      <c r="AC81" s="65" t="e">
        <f>IF(#REF!="Sí","Cada 6 meses",IF(HO!B70&lt;&gt;"",HO!B70,IF(OR(#REF!="",#REF!&lt;50),"",IF(#REF!&gt;=1000,"Anualmente",IF(#REF!&lt;=100,"Cada 3 años","Cada 2 años")))))</f>
        <v>#REF!</v>
      </c>
    </row>
    <row r="82" spans="1:29">
      <c r="A82" s="66">
        <v>66</v>
      </c>
      <c r="B82" s="516">
        <f>IF('LISTA TRABAJADORES'!F71&lt;50,"",'LISTA TRABAJADORES'!C71)</f>
        <v>0</v>
      </c>
      <c r="C82" s="517"/>
      <c r="D82" s="107">
        <f>IF('LISTA TRABAJADORES'!F71&lt;50,"",'LISTA TRABAJADORES'!D71)</f>
        <v>0</v>
      </c>
      <c r="E82" s="106">
        <f>IF('LISTA TRABAJADORES'!F71&lt;50,"",'LISTA TRABAJADORES'!E71)</f>
        <v>0</v>
      </c>
      <c r="F82" s="160"/>
      <c r="G82" s="518">
        <f>IF('LISTA TRABAJADORES'!F71&lt;50,"",'LISTA TRABAJADORES'!B71)</f>
        <v>0</v>
      </c>
      <c r="H82" s="519"/>
      <c r="I82" s="83"/>
      <c r="J82" s="65" t="str">
        <f>IF('LISTA TRABAJADORES'!F71="","",IF('LISTA TRABAJADORES'!G71="Sí","Cada 6 meses",IF(M82&lt;&gt;"",M82,IF(OR('LISTA TRABAJADORES'!H71="no ingresa",'LISTA TRABAJADORES'!F71="BAJA"),"No Ingresa PVSA",IF('LISTA TRABAJADORES'!F71="MUY ALTA","Anualmente",IF('LISTA TRABAJADORES'!F71="MEDIA","Cada 3 años","Cada 2 años"))))))</f>
        <v/>
      </c>
      <c r="K82" s="76"/>
      <c r="L82" s="67"/>
      <c r="M82" s="68" t="str">
        <f t="shared" si="2"/>
        <v/>
      </c>
      <c r="N82" s="67"/>
      <c r="O82" s="63"/>
      <c r="P82" s="64"/>
      <c r="Q82" s="64"/>
      <c r="R82" s="2"/>
      <c r="S82" s="104">
        <f t="shared" si="3"/>
        <v>66</v>
      </c>
      <c r="T82" s="516">
        <f>IF('LISTA TRABAJADORES'!F71&lt;50,"",B82)</f>
        <v>0</v>
      </c>
      <c r="U82" s="517"/>
      <c r="V82" s="105">
        <f>IF('LISTA TRABAJADORES'!F71&lt;50,"",'LISTA TRABAJADORES'!D71)</f>
        <v>0</v>
      </c>
      <c r="W82" s="106">
        <f>IF('LISTA TRABAJADORES'!F71&lt;50,"",E82)</f>
        <v>0</v>
      </c>
      <c r="X82" s="83" t="s">
        <v>444</v>
      </c>
      <c r="Y82" s="518">
        <f>IF('LISTA TRABAJADORES'!F71&lt;50,"",G82)</f>
        <v>0</v>
      </c>
      <c r="Z82" s="519"/>
      <c r="AA82" s="83"/>
      <c r="AB82" s="83"/>
      <c r="AC82" s="65" t="e">
        <f>IF(#REF!="Sí","Cada 6 meses",IF(HO!B71&lt;&gt;"",HO!B71,IF(OR(#REF!="",#REF!&lt;50),"",IF(#REF!&gt;=1000,"Anualmente",IF(#REF!&lt;=100,"Cada 3 años","Cada 2 años")))))</f>
        <v>#REF!</v>
      </c>
    </row>
    <row r="83" spans="1:29">
      <c r="A83" s="66">
        <v>67</v>
      </c>
      <c r="B83" s="516">
        <f>IF('LISTA TRABAJADORES'!F72&lt;50,"",'LISTA TRABAJADORES'!C72)</f>
        <v>0</v>
      </c>
      <c r="C83" s="517"/>
      <c r="D83" s="107">
        <f>IF('LISTA TRABAJADORES'!F72&lt;50,"",'LISTA TRABAJADORES'!D72)</f>
        <v>0</v>
      </c>
      <c r="E83" s="106">
        <f>IF('LISTA TRABAJADORES'!F72&lt;50,"",'LISTA TRABAJADORES'!E72)</f>
        <v>0</v>
      </c>
      <c r="F83" s="160"/>
      <c r="G83" s="518">
        <f>IF('LISTA TRABAJADORES'!F72&lt;50,"",'LISTA TRABAJADORES'!B72)</f>
        <v>0</v>
      </c>
      <c r="H83" s="519"/>
      <c r="I83" s="83"/>
      <c r="J83" s="65" t="str">
        <f>IF('LISTA TRABAJADORES'!F72="","",IF('LISTA TRABAJADORES'!G72="Sí","Cada 6 meses",IF(M83&lt;&gt;"",M83,IF(OR('LISTA TRABAJADORES'!H72="no ingresa",'LISTA TRABAJADORES'!F72="BAJA"),"No Ingresa PVSA",IF('LISTA TRABAJADORES'!F72="MUY ALTA","Anualmente",IF('LISTA TRABAJADORES'!F72="MEDIA","Cada 3 años","Cada 2 años"))))))</f>
        <v/>
      </c>
      <c r="K83" s="76"/>
      <c r="L83" s="67"/>
      <c r="M83" s="68" t="str">
        <f t="shared" si="2"/>
        <v/>
      </c>
      <c r="N83" s="67"/>
      <c r="O83" s="63"/>
      <c r="P83" s="64"/>
      <c r="Q83" s="64"/>
      <c r="R83" s="2"/>
      <c r="S83" s="104">
        <f t="shared" si="3"/>
        <v>67</v>
      </c>
      <c r="T83" s="516">
        <f>IF('LISTA TRABAJADORES'!F72&lt;50,"",B83)</f>
        <v>0</v>
      </c>
      <c r="U83" s="517"/>
      <c r="V83" s="105">
        <f>IF('LISTA TRABAJADORES'!F72&lt;50,"",'LISTA TRABAJADORES'!D72)</f>
        <v>0</v>
      </c>
      <c r="W83" s="106">
        <f>IF('LISTA TRABAJADORES'!F72&lt;50,"",E83)</f>
        <v>0</v>
      </c>
      <c r="X83" s="83" t="s">
        <v>444</v>
      </c>
      <c r="Y83" s="518">
        <f>IF('LISTA TRABAJADORES'!F72&lt;50,"",G83)</f>
        <v>0</v>
      </c>
      <c r="Z83" s="519"/>
      <c r="AA83" s="83"/>
      <c r="AB83" s="83"/>
      <c r="AC83" s="65" t="e">
        <f>IF(#REF!="Sí","Cada 6 meses",IF(HO!B72&lt;&gt;"",HO!B72,IF(OR(#REF!="",#REF!&lt;50),"",IF(#REF!&gt;=1000,"Anualmente",IF(#REF!&lt;=100,"Cada 3 años","Cada 2 años")))))</f>
        <v>#REF!</v>
      </c>
    </row>
    <row r="84" spans="1:29">
      <c r="A84" s="66">
        <v>68</v>
      </c>
      <c r="B84" s="516">
        <f>IF('LISTA TRABAJADORES'!F73&lt;50,"",'LISTA TRABAJADORES'!C73)</f>
        <v>0</v>
      </c>
      <c r="C84" s="517"/>
      <c r="D84" s="107">
        <f>IF('LISTA TRABAJADORES'!F73&lt;50,"",'LISTA TRABAJADORES'!D73)</f>
        <v>0</v>
      </c>
      <c r="E84" s="106">
        <f>IF('LISTA TRABAJADORES'!F73&lt;50,"",'LISTA TRABAJADORES'!E73)</f>
        <v>0</v>
      </c>
      <c r="F84" s="160"/>
      <c r="G84" s="518">
        <f>IF('LISTA TRABAJADORES'!F73&lt;50,"",'LISTA TRABAJADORES'!B73)</f>
        <v>0</v>
      </c>
      <c r="H84" s="519"/>
      <c r="I84" s="83"/>
      <c r="J84" s="65" t="str">
        <f>IF('LISTA TRABAJADORES'!F73="","",IF('LISTA TRABAJADORES'!G73="Sí","Cada 6 meses",IF(M84&lt;&gt;"",M84,IF(OR('LISTA TRABAJADORES'!H73="no ingresa",'LISTA TRABAJADORES'!F73="BAJA"),"No Ingresa PVSA",IF('LISTA TRABAJADORES'!F73="MUY ALTA","Anualmente",IF('LISTA TRABAJADORES'!F73="MEDIA","Cada 3 años","Cada 2 años"))))))</f>
        <v/>
      </c>
      <c r="K84" s="76"/>
      <c r="L84" s="67"/>
      <c r="M84" s="68" t="str">
        <f t="shared" si="2"/>
        <v/>
      </c>
      <c r="N84" s="67"/>
      <c r="O84" s="63"/>
      <c r="P84" s="64"/>
      <c r="Q84" s="64"/>
      <c r="R84" s="2"/>
      <c r="S84" s="104">
        <f t="shared" si="3"/>
        <v>68</v>
      </c>
      <c r="T84" s="516">
        <f>IF('LISTA TRABAJADORES'!F73&lt;50,"",B84)</f>
        <v>0</v>
      </c>
      <c r="U84" s="517"/>
      <c r="V84" s="105">
        <f>IF('LISTA TRABAJADORES'!F73&lt;50,"",'LISTA TRABAJADORES'!D73)</f>
        <v>0</v>
      </c>
      <c r="W84" s="106">
        <f>IF('LISTA TRABAJADORES'!F73&lt;50,"",E84)</f>
        <v>0</v>
      </c>
      <c r="X84" s="83" t="s">
        <v>444</v>
      </c>
      <c r="Y84" s="518">
        <f>IF('LISTA TRABAJADORES'!F73&lt;50,"",G84)</f>
        <v>0</v>
      </c>
      <c r="Z84" s="519"/>
      <c r="AA84" s="83"/>
      <c r="AB84" s="83"/>
      <c r="AC84" s="65" t="e">
        <f>IF(#REF!="Sí","Cada 6 meses",IF(HO!B73&lt;&gt;"",HO!B73,IF(OR(#REF!="",#REF!&lt;50),"",IF(#REF!&gt;=1000,"Anualmente",IF(#REF!&lt;=100,"Cada 3 años","Cada 2 años")))))</f>
        <v>#REF!</v>
      </c>
    </row>
    <row r="85" spans="1:29">
      <c r="A85" s="66">
        <v>69</v>
      </c>
      <c r="B85" s="516">
        <f>IF('LISTA TRABAJADORES'!F74&lt;50,"",'LISTA TRABAJADORES'!C74)</f>
        <v>0</v>
      </c>
      <c r="C85" s="517"/>
      <c r="D85" s="107">
        <f>IF('LISTA TRABAJADORES'!F74&lt;50,"",'LISTA TRABAJADORES'!D74)</f>
        <v>0</v>
      </c>
      <c r="E85" s="106">
        <f>IF('LISTA TRABAJADORES'!F74&lt;50,"",'LISTA TRABAJADORES'!E74)</f>
        <v>0</v>
      </c>
      <c r="F85" s="160"/>
      <c r="G85" s="518">
        <f>IF('LISTA TRABAJADORES'!F74&lt;50,"",'LISTA TRABAJADORES'!B74)</f>
        <v>0</v>
      </c>
      <c r="H85" s="519"/>
      <c r="I85" s="83"/>
      <c r="J85" s="65" t="str">
        <f>IF('LISTA TRABAJADORES'!F74="","",IF('LISTA TRABAJADORES'!G74="Sí","Cada 6 meses",IF(M85&lt;&gt;"",M85,IF(OR('LISTA TRABAJADORES'!H74="no ingresa",'LISTA TRABAJADORES'!F74="BAJA"),"No Ingresa PVSA",IF('LISTA TRABAJADORES'!F74="MUY ALTA","Anualmente",IF('LISTA TRABAJADORES'!F74="MEDIA","Cada 3 años","Cada 2 años"))))))</f>
        <v/>
      </c>
      <c r="K85" s="76"/>
      <c r="L85" s="67"/>
      <c r="M85" s="68" t="str">
        <f t="shared" si="2"/>
        <v/>
      </c>
      <c r="N85" s="67"/>
      <c r="O85" s="63"/>
      <c r="P85" s="64"/>
      <c r="Q85" s="64"/>
      <c r="R85" s="2"/>
      <c r="S85" s="104">
        <f t="shared" si="3"/>
        <v>69</v>
      </c>
      <c r="T85" s="516">
        <f>IF('LISTA TRABAJADORES'!F74&lt;50,"",B85)</f>
        <v>0</v>
      </c>
      <c r="U85" s="517"/>
      <c r="V85" s="105">
        <f>IF('LISTA TRABAJADORES'!F74&lt;50,"",'LISTA TRABAJADORES'!D74)</f>
        <v>0</v>
      </c>
      <c r="W85" s="106">
        <f>IF('LISTA TRABAJADORES'!F74&lt;50,"",E85)</f>
        <v>0</v>
      </c>
      <c r="X85" s="83" t="s">
        <v>444</v>
      </c>
      <c r="Y85" s="518">
        <f>IF('LISTA TRABAJADORES'!F74&lt;50,"",G85)</f>
        <v>0</v>
      </c>
      <c r="Z85" s="519"/>
      <c r="AA85" s="83"/>
      <c r="AB85" s="83"/>
      <c r="AC85" s="65" t="e">
        <f>IF(#REF!="Sí","Cada 6 meses",IF(HO!B74&lt;&gt;"",HO!B74,IF(OR(#REF!="",#REF!&lt;50),"",IF(#REF!&gt;=1000,"Anualmente",IF(#REF!&lt;=100,"Cada 3 años","Cada 2 años")))))</f>
        <v>#REF!</v>
      </c>
    </row>
    <row r="86" spans="1:29">
      <c r="A86" s="66">
        <v>70</v>
      </c>
      <c r="B86" s="516">
        <f>IF('LISTA TRABAJADORES'!F75&lt;50,"",'LISTA TRABAJADORES'!C75)</f>
        <v>0</v>
      </c>
      <c r="C86" s="517"/>
      <c r="D86" s="107">
        <f>IF('LISTA TRABAJADORES'!F75&lt;50,"",'LISTA TRABAJADORES'!D75)</f>
        <v>0</v>
      </c>
      <c r="E86" s="106">
        <f>IF('LISTA TRABAJADORES'!F75&lt;50,"",'LISTA TRABAJADORES'!E75)</f>
        <v>0</v>
      </c>
      <c r="F86" s="160"/>
      <c r="G86" s="518">
        <f>IF('LISTA TRABAJADORES'!F75&lt;50,"",'LISTA TRABAJADORES'!B75)</f>
        <v>0</v>
      </c>
      <c r="H86" s="519"/>
      <c r="I86" s="83"/>
      <c r="J86" s="65" t="str">
        <f>IF('LISTA TRABAJADORES'!F75="","",IF('LISTA TRABAJADORES'!G75="Sí","Cada 6 meses",IF(M86&lt;&gt;"",M86,IF(OR('LISTA TRABAJADORES'!H75="no ingresa",'LISTA TRABAJADORES'!F75="BAJA"),"No Ingresa PVSA",IF('LISTA TRABAJADORES'!F75="MUY ALTA","Anualmente",IF('LISTA TRABAJADORES'!F75="MEDIA","Cada 3 años","Cada 2 años"))))))</f>
        <v/>
      </c>
      <c r="K86" s="76"/>
      <c r="L86" s="67"/>
      <c r="M86" s="68" t="str">
        <f t="shared" si="2"/>
        <v/>
      </c>
      <c r="N86" s="67"/>
      <c r="O86" s="63"/>
      <c r="P86" s="64"/>
      <c r="Q86" s="64"/>
      <c r="R86" s="2"/>
      <c r="S86" s="104">
        <f t="shared" si="3"/>
        <v>70</v>
      </c>
      <c r="T86" s="516">
        <f>IF('LISTA TRABAJADORES'!F75&lt;50,"",B86)</f>
        <v>0</v>
      </c>
      <c r="U86" s="517"/>
      <c r="V86" s="105">
        <f>IF('LISTA TRABAJADORES'!F75&lt;50,"",'LISTA TRABAJADORES'!D75)</f>
        <v>0</v>
      </c>
      <c r="W86" s="106">
        <f>IF('LISTA TRABAJADORES'!F75&lt;50,"",E86)</f>
        <v>0</v>
      </c>
      <c r="X86" s="83" t="s">
        <v>444</v>
      </c>
      <c r="Y86" s="518">
        <f>IF('LISTA TRABAJADORES'!F75&lt;50,"",G86)</f>
        <v>0</v>
      </c>
      <c r="Z86" s="519"/>
      <c r="AA86" s="83"/>
      <c r="AB86" s="83"/>
      <c r="AC86" s="65" t="e">
        <f>IF(#REF!="Sí","Cada 6 meses",IF(HO!B75&lt;&gt;"",HO!B75,IF(OR(#REF!="",#REF!&lt;50),"",IF(#REF!&gt;=1000,"Anualmente",IF(#REF!&lt;=100,"Cada 3 años","Cada 2 años")))))</f>
        <v>#REF!</v>
      </c>
    </row>
    <row r="87" spans="1:29">
      <c r="A87" s="66">
        <v>71</v>
      </c>
      <c r="B87" s="516">
        <f>IF('LISTA TRABAJADORES'!F76&lt;50,"",'LISTA TRABAJADORES'!C76)</f>
        <v>0</v>
      </c>
      <c r="C87" s="517"/>
      <c r="D87" s="107">
        <f>IF('LISTA TRABAJADORES'!F76&lt;50,"",'LISTA TRABAJADORES'!D76)</f>
        <v>0</v>
      </c>
      <c r="E87" s="106">
        <f>IF('LISTA TRABAJADORES'!F76&lt;50,"",'LISTA TRABAJADORES'!E76)</f>
        <v>0</v>
      </c>
      <c r="F87" s="160"/>
      <c r="G87" s="518">
        <f>IF('LISTA TRABAJADORES'!F76&lt;50,"",'LISTA TRABAJADORES'!B76)</f>
        <v>0</v>
      </c>
      <c r="H87" s="519"/>
      <c r="I87" s="83"/>
      <c r="J87" s="65" t="str">
        <f>IF('LISTA TRABAJADORES'!F76="","",IF('LISTA TRABAJADORES'!G76="Sí","Cada 6 meses",IF(M87&lt;&gt;"",M87,IF(OR('LISTA TRABAJADORES'!H76="no ingresa",'LISTA TRABAJADORES'!F76="BAJA"),"No Ingresa PVSA",IF('LISTA TRABAJADORES'!F76="MUY ALTA","Anualmente",IF('LISTA TRABAJADORES'!F76="MEDIA","Cada 3 años","Cada 2 años"))))))</f>
        <v/>
      </c>
      <c r="K87" s="76"/>
      <c r="L87" s="67"/>
      <c r="M87" s="68" t="str">
        <f t="shared" si="2"/>
        <v/>
      </c>
      <c r="N87" s="67"/>
      <c r="O87" s="63"/>
      <c r="P87" s="64"/>
      <c r="Q87" s="64"/>
      <c r="R87" s="2"/>
      <c r="S87" s="104">
        <f t="shared" si="3"/>
        <v>71</v>
      </c>
      <c r="T87" s="516">
        <f>IF('LISTA TRABAJADORES'!F76&lt;50,"",B87)</f>
        <v>0</v>
      </c>
      <c r="U87" s="517"/>
      <c r="V87" s="105">
        <f>IF('LISTA TRABAJADORES'!F76&lt;50,"",'LISTA TRABAJADORES'!D76)</f>
        <v>0</v>
      </c>
      <c r="W87" s="106">
        <f>IF('LISTA TRABAJADORES'!F76&lt;50,"",E87)</f>
        <v>0</v>
      </c>
      <c r="X87" s="83" t="s">
        <v>444</v>
      </c>
      <c r="Y87" s="518">
        <f>IF('LISTA TRABAJADORES'!F76&lt;50,"",G87)</f>
        <v>0</v>
      </c>
      <c r="Z87" s="519"/>
      <c r="AA87" s="83"/>
      <c r="AB87" s="83"/>
      <c r="AC87" s="65" t="e">
        <f>IF(#REF!="Sí","Cada 6 meses",IF(HO!B76&lt;&gt;"",HO!B76,IF(OR(#REF!="",#REF!&lt;50),"",IF(#REF!&gt;=1000,"Anualmente",IF(#REF!&lt;=100,"Cada 3 años","Cada 2 años")))))</f>
        <v>#REF!</v>
      </c>
    </row>
    <row r="88" spans="1:29">
      <c r="A88" s="66">
        <v>72</v>
      </c>
      <c r="B88" s="516">
        <f>IF('LISTA TRABAJADORES'!F77&lt;50,"",'LISTA TRABAJADORES'!C77)</f>
        <v>0</v>
      </c>
      <c r="C88" s="517"/>
      <c r="D88" s="107">
        <f>IF('LISTA TRABAJADORES'!F77&lt;50,"",'LISTA TRABAJADORES'!D77)</f>
        <v>0</v>
      </c>
      <c r="E88" s="106">
        <f>IF('LISTA TRABAJADORES'!F77&lt;50,"",'LISTA TRABAJADORES'!E77)</f>
        <v>0</v>
      </c>
      <c r="F88" s="160"/>
      <c r="G88" s="518">
        <f>IF('LISTA TRABAJADORES'!F77&lt;50,"",'LISTA TRABAJADORES'!B77)</f>
        <v>0</v>
      </c>
      <c r="H88" s="519"/>
      <c r="I88" s="83"/>
      <c r="J88" s="65" t="str">
        <f>IF('LISTA TRABAJADORES'!F77="","",IF('LISTA TRABAJADORES'!G77="Sí","Cada 6 meses",IF(M88&lt;&gt;"",M88,IF(OR('LISTA TRABAJADORES'!H77="no ingresa",'LISTA TRABAJADORES'!F77="BAJA"),"No Ingresa PVSA",IF('LISTA TRABAJADORES'!F77="MUY ALTA","Anualmente",IF('LISTA TRABAJADORES'!F77="MEDIA","Cada 3 años","Cada 2 años"))))))</f>
        <v/>
      </c>
      <c r="K88" s="76"/>
      <c r="L88" s="67"/>
      <c r="M88" s="68" t="str">
        <f t="shared" si="2"/>
        <v/>
      </c>
      <c r="N88" s="67"/>
      <c r="O88" s="63"/>
      <c r="P88" s="64"/>
      <c r="Q88" s="64"/>
      <c r="R88" s="2"/>
      <c r="S88" s="104">
        <f t="shared" si="3"/>
        <v>72</v>
      </c>
      <c r="T88" s="516">
        <f>IF('LISTA TRABAJADORES'!F77&lt;50,"",B88)</f>
        <v>0</v>
      </c>
      <c r="U88" s="517"/>
      <c r="V88" s="105">
        <f>IF('LISTA TRABAJADORES'!F77&lt;50,"",'LISTA TRABAJADORES'!D77)</f>
        <v>0</v>
      </c>
      <c r="W88" s="106">
        <f>IF('LISTA TRABAJADORES'!F77&lt;50,"",E88)</f>
        <v>0</v>
      </c>
      <c r="X88" s="83" t="s">
        <v>444</v>
      </c>
      <c r="Y88" s="518">
        <f>IF('LISTA TRABAJADORES'!F77&lt;50,"",G88)</f>
        <v>0</v>
      </c>
      <c r="Z88" s="519"/>
      <c r="AA88" s="83"/>
      <c r="AB88" s="83"/>
      <c r="AC88" s="65" t="e">
        <f>IF(#REF!="Sí","Cada 6 meses",IF(HO!B77&lt;&gt;"",HO!B77,IF(OR(#REF!="",#REF!&lt;50),"",IF(#REF!&gt;=1000,"Anualmente",IF(#REF!&lt;=100,"Cada 3 años","Cada 2 años")))))</f>
        <v>#REF!</v>
      </c>
    </row>
    <row r="89" spans="1:29">
      <c r="A89" s="66">
        <v>73</v>
      </c>
      <c r="B89" s="516">
        <f>IF('LISTA TRABAJADORES'!F78&lt;50,"",'LISTA TRABAJADORES'!C78)</f>
        <v>0</v>
      </c>
      <c r="C89" s="517"/>
      <c r="D89" s="107">
        <f>IF('LISTA TRABAJADORES'!F78&lt;50,"",'LISTA TRABAJADORES'!D78)</f>
        <v>0</v>
      </c>
      <c r="E89" s="106">
        <f>IF('LISTA TRABAJADORES'!F78&lt;50,"",'LISTA TRABAJADORES'!E78)</f>
        <v>0</v>
      </c>
      <c r="F89" s="160"/>
      <c r="G89" s="518">
        <f>IF('LISTA TRABAJADORES'!F78&lt;50,"",'LISTA TRABAJADORES'!B78)</f>
        <v>0</v>
      </c>
      <c r="H89" s="519"/>
      <c r="I89" s="83"/>
      <c r="J89" s="65" t="str">
        <f>IF('LISTA TRABAJADORES'!F78="","",IF('LISTA TRABAJADORES'!G78="Sí","Cada 6 meses",IF(M89&lt;&gt;"",M89,IF(OR('LISTA TRABAJADORES'!H78="no ingresa",'LISTA TRABAJADORES'!F78="BAJA"),"No Ingresa PVSA",IF('LISTA TRABAJADORES'!F78="MUY ALTA","Anualmente",IF('LISTA TRABAJADORES'!F78="MEDIA","Cada 3 años","Cada 2 años"))))))</f>
        <v/>
      </c>
      <c r="K89" s="76"/>
      <c r="L89" s="67"/>
      <c r="M89" s="68" t="str">
        <f t="shared" si="2"/>
        <v/>
      </c>
      <c r="N89" s="67"/>
      <c r="O89" s="63"/>
      <c r="P89" s="64"/>
      <c r="Q89" s="64"/>
      <c r="R89" s="2"/>
      <c r="S89" s="104">
        <f t="shared" si="3"/>
        <v>73</v>
      </c>
      <c r="T89" s="516">
        <f>IF('LISTA TRABAJADORES'!F78&lt;50,"",B89)</f>
        <v>0</v>
      </c>
      <c r="U89" s="517"/>
      <c r="V89" s="105">
        <f>IF('LISTA TRABAJADORES'!F78&lt;50,"",'LISTA TRABAJADORES'!D78)</f>
        <v>0</v>
      </c>
      <c r="W89" s="106">
        <f>IF('LISTA TRABAJADORES'!F78&lt;50,"",E89)</f>
        <v>0</v>
      </c>
      <c r="X89" s="83" t="s">
        <v>444</v>
      </c>
      <c r="Y89" s="518">
        <f>IF('LISTA TRABAJADORES'!F78&lt;50,"",G89)</f>
        <v>0</v>
      </c>
      <c r="Z89" s="519"/>
      <c r="AA89" s="83"/>
      <c r="AB89" s="83"/>
      <c r="AC89" s="65" t="e">
        <f>IF(#REF!="Sí","Cada 6 meses",IF(HO!B78&lt;&gt;"",HO!B78,IF(OR(#REF!="",#REF!&lt;50),"",IF(#REF!&gt;=1000,"Anualmente",IF(#REF!&lt;=100,"Cada 3 años","Cada 2 años")))))</f>
        <v>#REF!</v>
      </c>
    </row>
    <row r="90" spans="1:29">
      <c r="A90" s="66">
        <v>74</v>
      </c>
      <c r="B90" s="516">
        <f>IF('LISTA TRABAJADORES'!F79&lt;50,"",'LISTA TRABAJADORES'!C79)</f>
        <v>0</v>
      </c>
      <c r="C90" s="517"/>
      <c r="D90" s="107">
        <f>IF('LISTA TRABAJADORES'!F79&lt;50,"",'LISTA TRABAJADORES'!D79)</f>
        <v>0</v>
      </c>
      <c r="E90" s="106">
        <f>IF('LISTA TRABAJADORES'!F79&lt;50,"",'LISTA TRABAJADORES'!E79)</f>
        <v>0</v>
      </c>
      <c r="F90" s="160"/>
      <c r="G90" s="518">
        <f>IF('LISTA TRABAJADORES'!F79&lt;50,"",'LISTA TRABAJADORES'!B79)</f>
        <v>0</v>
      </c>
      <c r="H90" s="519"/>
      <c r="I90" s="83"/>
      <c r="J90" s="65" t="str">
        <f>IF('LISTA TRABAJADORES'!F79="","",IF('LISTA TRABAJADORES'!G79="Sí","Cada 6 meses",IF(M90&lt;&gt;"",M90,IF(OR('LISTA TRABAJADORES'!H79="no ingresa",'LISTA TRABAJADORES'!F79="BAJA"),"No Ingresa PVSA",IF('LISTA TRABAJADORES'!F79="MUY ALTA","Anualmente",IF('LISTA TRABAJADORES'!F79="MEDIA","Cada 3 años","Cada 2 años"))))))</f>
        <v/>
      </c>
      <c r="K90" s="76"/>
      <c r="L90" s="67"/>
      <c r="M90" s="68" t="str">
        <f t="shared" si="2"/>
        <v/>
      </c>
      <c r="N90" s="67"/>
      <c r="O90" s="63"/>
      <c r="P90" s="64"/>
      <c r="Q90" s="64"/>
      <c r="R90" s="2"/>
      <c r="S90" s="104">
        <f t="shared" si="3"/>
        <v>74</v>
      </c>
      <c r="T90" s="516">
        <f>IF('LISTA TRABAJADORES'!F79&lt;50,"",B90)</f>
        <v>0</v>
      </c>
      <c r="U90" s="517"/>
      <c r="V90" s="105">
        <f>IF('LISTA TRABAJADORES'!F79&lt;50,"",'LISTA TRABAJADORES'!D79)</f>
        <v>0</v>
      </c>
      <c r="W90" s="106">
        <f>IF('LISTA TRABAJADORES'!F79&lt;50,"",E90)</f>
        <v>0</v>
      </c>
      <c r="X90" s="83" t="s">
        <v>444</v>
      </c>
      <c r="Y90" s="518">
        <f>IF('LISTA TRABAJADORES'!F79&lt;50,"",G90)</f>
        <v>0</v>
      </c>
      <c r="Z90" s="519"/>
      <c r="AA90" s="83"/>
      <c r="AB90" s="83"/>
      <c r="AC90" s="65" t="e">
        <f>IF(#REF!="Sí","Cada 6 meses",IF(HO!B79&lt;&gt;"",HO!B79,IF(OR(#REF!="",#REF!&lt;50),"",IF(#REF!&gt;=1000,"Anualmente",IF(#REF!&lt;=100,"Cada 3 años","Cada 2 años")))))</f>
        <v>#REF!</v>
      </c>
    </row>
    <row r="91" spans="1:29">
      <c r="A91" s="66">
        <v>75</v>
      </c>
      <c r="B91" s="516">
        <f>IF('LISTA TRABAJADORES'!F80&lt;50,"",'LISTA TRABAJADORES'!C80)</f>
        <v>0</v>
      </c>
      <c r="C91" s="517"/>
      <c r="D91" s="107">
        <f>IF('LISTA TRABAJADORES'!F80&lt;50,"",'LISTA TRABAJADORES'!D80)</f>
        <v>0</v>
      </c>
      <c r="E91" s="106">
        <f>IF('LISTA TRABAJADORES'!F80&lt;50,"",'LISTA TRABAJADORES'!E80)</f>
        <v>0</v>
      </c>
      <c r="F91" s="160"/>
      <c r="G91" s="518">
        <f>IF('LISTA TRABAJADORES'!F80&lt;50,"",'LISTA TRABAJADORES'!B80)</f>
        <v>0</v>
      </c>
      <c r="H91" s="519"/>
      <c r="I91" s="83"/>
      <c r="J91" s="65" t="str">
        <f>IF('LISTA TRABAJADORES'!F80="","",IF('LISTA TRABAJADORES'!G80="Sí","Cada 6 meses",IF(M91&lt;&gt;"",M91,IF(OR('LISTA TRABAJADORES'!H80="no ingresa",'LISTA TRABAJADORES'!F80="BAJA"),"No Ingresa PVSA",IF('LISTA TRABAJADORES'!F80="MUY ALTA","Anualmente",IF('LISTA TRABAJADORES'!F80="MEDIA","Cada 3 años","Cada 2 años"))))))</f>
        <v/>
      </c>
      <c r="K91" s="76"/>
      <c r="L91" s="67"/>
      <c r="M91" s="68" t="str">
        <f t="shared" si="2"/>
        <v/>
      </c>
      <c r="N91" s="67"/>
      <c r="O91" s="63"/>
      <c r="P91" s="64"/>
      <c r="Q91" s="64"/>
      <c r="R91" s="2"/>
      <c r="S91" s="104">
        <f t="shared" si="3"/>
        <v>75</v>
      </c>
      <c r="T91" s="516">
        <f>IF('LISTA TRABAJADORES'!F80&lt;50,"",B91)</f>
        <v>0</v>
      </c>
      <c r="U91" s="517"/>
      <c r="V91" s="105">
        <f>IF('LISTA TRABAJADORES'!F80&lt;50,"",'LISTA TRABAJADORES'!D80)</f>
        <v>0</v>
      </c>
      <c r="W91" s="106">
        <f>IF('LISTA TRABAJADORES'!F80&lt;50,"",E91)</f>
        <v>0</v>
      </c>
      <c r="X91" s="83" t="s">
        <v>444</v>
      </c>
      <c r="Y91" s="518">
        <f>IF('LISTA TRABAJADORES'!F80&lt;50,"",G91)</f>
        <v>0</v>
      </c>
      <c r="Z91" s="519"/>
      <c r="AA91" s="83"/>
      <c r="AB91" s="83"/>
      <c r="AC91" s="65" t="e">
        <f>IF(#REF!="Sí","Cada 6 meses",IF('LISTA TRABAJADORES'!AW83&lt;&gt;"",'LISTA TRABAJADORES'!AW83,IF(OR(#REF!="",#REF!&lt;50),"",IF(#REF!&gt;=1000,"Anualmente",IF(#REF!&lt;=100,"Cada 3 años","Cada 2 años")))))</f>
        <v>#REF!</v>
      </c>
    </row>
    <row r="92" spans="1:29">
      <c r="A92" s="66">
        <v>76</v>
      </c>
      <c r="B92" s="516">
        <f>IF('LISTA TRABAJADORES'!F81&lt;50,"",'LISTA TRABAJADORES'!C81)</f>
        <v>0</v>
      </c>
      <c r="C92" s="517"/>
      <c r="D92" s="107">
        <f>IF('LISTA TRABAJADORES'!F81&lt;50,"",'LISTA TRABAJADORES'!D81)</f>
        <v>0</v>
      </c>
      <c r="E92" s="106">
        <f>IF('LISTA TRABAJADORES'!F81&lt;50,"",'LISTA TRABAJADORES'!E81)</f>
        <v>0</v>
      </c>
      <c r="F92" s="160"/>
      <c r="G92" s="518">
        <f>IF('LISTA TRABAJADORES'!F81&lt;50,"",'LISTA TRABAJADORES'!B81)</f>
        <v>0</v>
      </c>
      <c r="H92" s="519"/>
      <c r="I92" s="83"/>
      <c r="J92" s="65" t="str">
        <f>IF('LISTA TRABAJADORES'!F81="","",IF('LISTA TRABAJADORES'!G81="Sí","Cada 6 meses",IF(M92&lt;&gt;"",M92,IF(OR('LISTA TRABAJADORES'!H81="no ingresa",'LISTA TRABAJADORES'!F81="BAJA"),"No Ingresa PVSA",IF('LISTA TRABAJADORES'!F81="MUY ALTA","Anualmente",IF('LISTA TRABAJADORES'!F81="MEDIA","Cada 3 años","Cada 2 años"))))))</f>
        <v/>
      </c>
      <c r="K92" s="76"/>
      <c r="L92" s="67"/>
      <c r="M92" s="68" t="str">
        <f t="shared" si="2"/>
        <v/>
      </c>
      <c r="N92" s="67"/>
      <c r="O92" s="63"/>
      <c r="P92" s="64"/>
      <c r="Q92" s="64"/>
      <c r="R92" s="2"/>
      <c r="S92" s="104">
        <f t="shared" si="3"/>
        <v>76</v>
      </c>
      <c r="T92" s="516">
        <f>IF('LISTA TRABAJADORES'!F81&lt;50,"",B92)</f>
        <v>0</v>
      </c>
      <c r="U92" s="517"/>
      <c r="V92" s="105">
        <f>IF('LISTA TRABAJADORES'!F81&lt;50,"",'LISTA TRABAJADORES'!D81)</f>
        <v>0</v>
      </c>
      <c r="W92" s="106">
        <f>IF('LISTA TRABAJADORES'!F81&lt;50,"",E92)</f>
        <v>0</v>
      </c>
      <c r="X92" s="83" t="s">
        <v>444</v>
      </c>
      <c r="Y92" s="518">
        <f>IF('LISTA TRABAJADORES'!F81&lt;50,"",G92)</f>
        <v>0</v>
      </c>
      <c r="Z92" s="519"/>
      <c r="AA92" s="83"/>
      <c r="AB92" s="83"/>
      <c r="AC92" s="65" t="e">
        <f>IF(#REF!="Sí","Cada 6 meses",IF('LISTA TRABAJADORES'!AW84&lt;&gt;"",'LISTA TRABAJADORES'!AW84,IF(OR(#REF!="",#REF!&lt;50),"",IF(#REF!&gt;=1000,"Anualmente",IF(#REF!&lt;=100,"Cada 3 años","Cada 2 años")))))</f>
        <v>#REF!</v>
      </c>
    </row>
    <row r="93" spans="1:29">
      <c r="A93" s="66">
        <v>77</v>
      </c>
      <c r="B93" s="516">
        <f>IF('LISTA TRABAJADORES'!F82&lt;50,"",'LISTA TRABAJADORES'!C82)</f>
        <v>0</v>
      </c>
      <c r="C93" s="517"/>
      <c r="D93" s="107">
        <f>IF('LISTA TRABAJADORES'!F82&lt;50,"",'LISTA TRABAJADORES'!D82)</f>
        <v>0</v>
      </c>
      <c r="E93" s="106">
        <f>IF('LISTA TRABAJADORES'!F82&lt;50,"",'LISTA TRABAJADORES'!E82)</f>
        <v>0</v>
      </c>
      <c r="F93" s="160"/>
      <c r="G93" s="518">
        <f>IF('LISTA TRABAJADORES'!F82&lt;50,"",'LISTA TRABAJADORES'!B82)</f>
        <v>0</v>
      </c>
      <c r="H93" s="519"/>
      <c r="I93" s="83"/>
      <c r="J93" s="65" t="str">
        <f>IF('LISTA TRABAJADORES'!F82="","",IF('LISTA TRABAJADORES'!G82="Sí","Cada 6 meses",IF(M93&lt;&gt;"",M93,IF(OR('LISTA TRABAJADORES'!H82="no ingresa",'LISTA TRABAJADORES'!F82="BAJA"),"No Ingresa PVSA",IF('LISTA TRABAJADORES'!F82="MUY ALTA","Anualmente",IF('LISTA TRABAJADORES'!F82="MEDIA","Cada 3 años","Cada 2 años"))))))</f>
        <v/>
      </c>
      <c r="K93" s="76"/>
      <c r="L93" s="67"/>
      <c r="M93" s="68" t="str">
        <f t="shared" si="2"/>
        <v/>
      </c>
      <c r="N93" s="67"/>
      <c r="O93" s="63"/>
      <c r="P93" s="64"/>
      <c r="Q93" s="64"/>
      <c r="R93" s="2"/>
      <c r="S93" s="104">
        <f t="shared" si="3"/>
        <v>77</v>
      </c>
      <c r="T93" s="516">
        <f>IF('LISTA TRABAJADORES'!F82&lt;50,"",B93)</f>
        <v>0</v>
      </c>
      <c r="U93" s="517"/>
      <c r="V93" s="105">
        <f>IF('LISTA TRABAJADORES'!F82&lt;50,"",'LISTA TRABAJADORES'!D82)</f>
        <v>0</v>
      </c>
      <c r="W93" s="106">
        <f>IF('LISTA TRABAJADORES'!F82&lt;50,"",E93)</f>
        <v>0</v>
      </c>
      <c r="X93" s="83" t="s">
        <v>444</v>
      </c>
      <c r="Y93" s="518">
        <f>IF('LISTA TRABAJADORES'!F82&lt;50,"",G93)</f>
        <v>0</v>
      </c>
      <c r="Z93" s="519"/>
      <c r="AA93" s="83"/>
      <c r="AB93" s="83"/>
      <c r="AC93" s="65" t="e">
        <f>IF(#REF!="Sí","Cada 6 meses",IF('LISTA TRABAJADORES'!AW85&lt;&gt;"",'LISTA TRABAJADORES'!AW85,IF(OR(#REF!="",#REF!&lt;50),"",IF(#REF!&gt;=1000,"Anualmente",IF(#REF!&lt;=100,"Cada 3 años","Cada 2 años")))))</f>
        <v>#REF!</v>
      </c>
    </row>
    <row r="94" spans="1:29">
      <c r="A94" s="66">
        <v>78</v>
      </c>
      <c r="B94" s="516">
        <f>IF('LISTA TRABAJADORES'!F83&lt;50,"",'LISTA TRABAJADORES'!C83)</f>
        <v>0</v>
      </c>
      <c r="C94" s="517"/>
      <c r="D94" s="107">
        <f>IF('LISTA TRABAJADORES'!F83&lt;50,"",'LISTA TRABAJADORES'!D83)</f>
        <v>0</v>
      </c>
      <c r="E94" s="106">
        <f>IF('LISTA TRABAJADORES'!F83&lt;50,"",'LISTA TRABAJADORES'!E83)</f>
        <v>0</v>
      </c>
      <c r="F94" s="160"/>
      <c r="G94" s="518">
        <f>IF('LISTA TRABAJADORES'!F83&lt;50,"",'LISTA TRABAJADORES'!B83)</f>
        <v>0</v>
      </c>
      <c r="H94" s="519"/>
      <c r="I94" s="83"/>
      <c r="J94" s="65" t="str">
        <f>IF('LISTA TRABAJADORES'!F83="","",IF('LISTA TRABAJADORES'!G83="Sí","Cada 6 meses",IF(M94&lt;&gt;"",M94,IF(OR('LISTA TRABAJADORES'!H83="no ingresa",'LISTA TRABAJADORES'!F83="BAJA"),"No Ingresa PVSA",IF('LISTA TRABAJADORES'!F83="MUY ALTA","Anualmente",IF('LISTA TRABAJADORES'!F83="MEDIA","Cada 3 años","Cada 2 años"))))))</f>
        <v/>
      </c>
      <c r="K94" s="76"/>
      <c r="L94" s="67"/>
      <c r="M94" s="68" t="str">
        <f t="shared" si="2"/>
        <v/>
      </c>
      <c r="N94" s="67"/>
      <c r="O94" s="63"/>
      <c r="P94" s="64"/>
      <c r="Q94" s="64"/>
      <c r="R94" s="2"/>
      <c r="S94" s="104">
        <f t="shared" si="3"/>
        <v>78</v>
      </c>
      <c r="T94" s="516">
        <f>IF('LISTA TRABAJADORES'!F83&lt;50,"",B94)</f>
        <v>0</v>
      </c>
      <c r="U94" s="517"/>
      <c r="V94" s="105">
        <f>IF('LISTA TRABAJADORES'!F83&lt;50,"",'LISTA TRABAJADORES'!D83)</f>
        <v>0</v>
      </c>
      <c r="W94" s="106">
        <f>IF('LISTA TRABAJADORES'!F83&lt;50,"",E94)</f>
        <v>0</v>
      </c>
      <c r="X94" s="83" t="s">
        <v>444</v>
      </c>
      <c r="Y94" s="518">
        <f>IF('LISTA TRABAJADORES'!F83&lt;50,"",G94)</f>
        <v>0</v>
      </c>
      <c r="Z94" s="519"/>
      <c r="AA94" s="83"/>
      <c r="AB94" s="65" t="e">
        <f>IF(#REF!="Sí","Cada 6 meses",IF('LISTA TRABAJADORES'!AW86&lt;&gt;"",'LISTA TRABAJADORES'!AW86,IF(OR(#REF!="",#REF!&lt;50),"",IF(#REF!&gt;=1000,"Anualmente",IF(#REF!&lt;=100,"Cada 3 años","Cada 2 años")))))</f>
        <v>#REF!</v>
      </c>
      <c r="AC94" s="65" t="e">
        <f>IF(#REF!="Sí","Cada 6 meses",IF('LISTA TRABAJADORES'!AX86&lt;&gt;"",'LISTA TRABAJADORES'!AX86,IF(OR(#REF!="",#REF!&lt;50),"",IF(#REF!&gt;=1000,"Anualmente",IF(#REF!&lt;=100,"Cada 3 años","Cada 2 años")))))</f>
        <v>#REF!</v>
      </c>
    </row>
    <row r="95" spans="1:29">
      <c r="A95" s="66">
        <v>79</v>
      </c>
      <c r="B95" s="516">
        <f>IF('LISTA TRABAJADORES'!F84&lt;50,"",'LISTA TRABAJADORES'!C84)</f>
        <v>0</v>
      </c>
      <c r="C95" s="517"/>
      <c r="D95" s="107">
        <f>IF('LISTA TRABAJADORES'!F84&lt;50,"",'LISTA TRABAJADORES'!D84)</f>
        <v>0</v>
      </c>
      <c r="E95" s="106">
        <f>IF('LISTA TRABAJADORES'!F84&lt;50,"",'LISTA TRABAJADORES'!E84)</f>
        <v>0</v>
      </c>
      <c r="F95" s="160"/>
      <c r="G95" s="518">
        <f>IF('LISTA TRABAJADORES'!F84&lt;50,"",'LISTA TRABAJADORES'!B84)</f>
        <v>0</v>
      </c>
      <c r="H95" s="519"/>
      <c r="I95" s="83"/>
      <c r="J95" s="65" t="str">
        <f>IF('LISTA TRABAJADORES'!F84="","",IF('LISTA TRABAJADORES'!G84="Sí","Cada 6 meses",IF(M95&lt;&gt;"",M95,IF(OR('LISTA TRABAJADORES'!H84="no ingresa",'LISTA TRABAJADORES'!F84="BAJA"),"No Ingresa PVSA",IF('LISTA TRABAJADORES'!F84="MUY ALTA","Anualmente",IF('LISTA TRABAJADORES'!F84="MEDIA","Cada 3 años","Cada 2 años"))))))</f>
        <v/>
      </c>
      <c r="K95" s="76"/>
      <c r="L95" s="67"/>
      <c r="M95" s="68" t="str">
        <f t="shared" si="2"/>
        <v/>
      </c>
      <c r="N95" s="67"/>
      <c r="O95" s="63"/>
      <c r="P95" s="64"/>
      <c r="Q95" s="64"/>
      <c r="R95" s="2"/>
      <c r="S95" s="104">
        <f t="shared" si="3"/>
        <v>79</v>
      </c>
      <c r="T95" s="516">
        <f>IF('LISTA TRABAJADORES'!F84&lt;50,"",B95)</f>
        <v>0</v>
      </c>
      <c r="U95" s="517"/>
      <c r="V95" s="105">
        <f>IF('LISTA TRABAJADORES'!F84&lt;50,"",'LISTA TRABAJADORES'!D84)</f>
        <v>0</v>
      </c>
      <c r="W95" s="106">
        <f>IF('LISTA TRABAJADORES'!F84&lt;50,"",E95)</f>
        <v>0</v>
      </c>
      <c r="X95" s="83" t="s">
        <v>444</v>
      </c>
      <c r="Y95" s="518">
        <f>IF('LISTA TRABAJADORES'!F84&lt;50,"",G95)</f>
        <v>0</v>
      </c>
      <c r="Z95" s="519"/>
      <c r="AA95" s="83"/>
      <c r="AB95" s="65" t="e">
        <f>IF(#REF!="Sí","Cada 6 meses",IF('LISTA TRABAJADORES'!AW87&lt;&gt;"",'LISTA TRABAJADORES'!AW87,IF(OR(#REF!="",#REF!&lt;50),"",IF(#REF!&gt;=1000,"Anualmente",IF(#REF!&lt;=100,"Cada 3 años","Cada 2 años")))))</f>
        <v>#REF!</v>
      </c>
      <c r="AC95" s="65" t="e">
        <f>IF(#REF!="Sí","Cada 6 meses",IF('LISTA TRABAJADORES'!AX87&lt;&gt;"",'LISTA TRABAJADORES'!AX87,IF(OR(#REF!="",#REF!&lt;50),"",IF(#REF!&gt;=1000,"Anualmente",IF(#REF!&lt;=100,"Cada 3 años","Cada 2 años")))))</f>
        <v>#REF!</v>
      </c>
    </row>
    <row r="96" spans="1:29">
      <c r="A96" s="66">
        <v>80</v>
      </c>
      <c r="B96" s="516">
        <f>IF('LISTA TRABAJADORES'!F85&lt;50,"",'LISTA TRABAJADORES'!C85)</f>
        <v>0</v>
      </c>
      <c r="C96" s="517"/>
      <c r="D96" s="107">
        <f>IF('LISTA TRABAJADORES'!F85&lt;50,"",'LISTA TRABAJADORES'!D85)</f>
        <v>0</v>
      </c>
      <c r="E96" s="106">
        <f>IF('LISTA TRABAJADORES'!F85&lt;50,"",'LISTA TRABAJADORES'!E85)</f>
        <v>0</v>
      </c>
      <c r="F96" s="160"/>
      <c r="G96" s="518">
        <f>IF('LISTA TRABAJADORES'!F85&lt;50,"",'LISTA TRABAJADORES'!B85)</f>
        <v>0</v>
      </c>
      <c r="H96" s="519"/>
      <c r="I96" s="83"/>
      <c r="J96" s="65" t="str">
        <f>IF('LISTA TRABAJADORES'!F85="","",IF('LISTA TRABAJADORES'!G85="Sí","Cada 6 meses",IF(M96&lt;&gt;"",M96,IF(OR('LISTA TRABAJADORES'!H85="no ingresa",'LISTA TRABAJADORES'!F85="BAJA"),"No Ingresa PVSA",IF('LISTA TRABAJADORES'!F85="MUY ALTA","Anualmente",IF('LISTA TRABAJADORES'!F85="MEDIA","Cada 3 años","Cada 2 años"))))))</f>
        <v/>
      </c>
      <c r="K96" s="76"/>
      <c r="L96" s="67"/>
      <c r="M96" s="68" t="str">
        <f t="shared" si="2"/>
        <v/>
      </c>
      <c r="N96" s="67"/>
      <c r="O96" s="63"/>
      <c r="P96" s="64"/>
      <c r="Q96" s="64"/>
      <c r="R96" s="2"/>
      <c r="S96" s="104">
        <f t="shared" si="3"/>
        <v>80</v>
      </c>
      <c r="T96" s="516">
        <f>IF('LISTA TRABAJADORES'!F85&lt;50,"",B96)</f>
        <v>0</v>
      </c>
      <c r="U96" s="517"/>
      <c r="V96" s="105">
        <f>IF('LISTA TRABAJADORES'!F85&lt;50,"",'LISTA TRABAJADORES'!D85)</f>
        <v>0</v>
      </c>
      <c r="W96" s="106">
        <f>IF('LISTA TRABAJADORES'!F85&lt;50,"",E96)</f>
        <v>0</v>
      </c>
      <c r="X96" s="83" t="s">
        <v>444</v>
      </c>
      <c r="Y96" s="518">
        <f>IF('LISTA TRABAJADORES'!F85&lt;50,"",G96)</f>
        <v>0</v>
      </c>
      <c r="Z96" s="519"/>
      <c r="AA96" s="83"/>
      <c r="AB96" s="65" t="e">
        <f>IF(#REF!="Sí","Cada 6 meses",IF('LISTA TRABAJADORES'!AW88&lt;&gt;"",'LISTA TRABAJADORES'!AW88,IF(OR(#REF!="",#REF!&lt;50),"",IF(#REF!&gt;=1000,"Anualmente",IF(#REF!&lt;=100,"Cada 3 años","Cada 2 años")))))</f>
        <v>#REF!</v>
      </c>
      <c r="AC96" s="65" t="e">
        <f>IF(#REF!="Sí","Cada 6 meses",IF('LISTA TRABAJADORES'!AX88&lt;&gt;"",'LISTA TRABAJADORES'!AX88,IF(OR(#REF!="",#REF!&lt;50),"",IF(#REF!&gt;=1000,"Anualmente",IF(#REF!&lt;=100,"Cada 3 años","Cada 2 años")))))</f>
        <v>#REF!</v>
      </c>
    </row>
    <row r="97" spans="1:29">
      <c r="A97" s="66">
        <v>81</v>
      </c>
      <c r="B97" s="516">
        <f>IF('LISTA TRABAJADORES'!F86&lt;50,"",'LISTA TRABAJADORES'!C86)</f>
        <v>0</v>
      </c>
      <c r="C97" s="517"/>
      <c r="D97" s="107">
        <f>IF('LISTA TRABAJADORES'!F86&lt;50,"",'LISTA TRABAJADORES'!D86)</f>
        <v>0</v>
      </c>
      <c r="E97" s="106">
        <f>IF('LISTA TRABAJADORES'!F86&lt;50,"",'LISTA TRABAJADORES'!E86)</f>
        <v>0</v>
      </c>
      <c r="F97" s="160"/>
      <c r="G97" s="518">
        <f>IF('LISTA TRABAJADORES'!F86&lt;50,"",'LISTA TRABAJADORES'!B86)</f>
        <v>0</v>
      </c>
      <c r="H97" s="519"/>
      <c r="I97" s="83"/>
      <c r="J97" s="65" t="str">
        <f>IF('LISTA TRABAJADORES'!F86="","",IF('LISTA TRABAJADORES'!G86="Sí","Cada 6 meses",IF(M97&lt;&gt;"",M97,IF(OR('LISTA TRABAJADORES'!H86="no ingresa",'LISTA TRABAJADORES'!F86="BAJA"),"No Ingresa PVSA",IF('LISTA TRABAJADORES'!F86="MUY ALTA","Anualmente",IF('LISTA TRABAJADORES'!F86="MEDIA","Cada 3 años","Cada 2 años"))))))</f>
        <v/>
      </c>
      <c r="K97" s="76"/>
      <c r="L97" s="67"/>
      <c r="M97" s="68" t="str">
        <f t="shared" si="2"/>
        <v/>
      </c>
      <c r="N97" s="67"/>
      <c r="O97" s="63"/>
      <c r="P97" s="64"/>
      <c r="Q97" s="64"/>
      <c r="R97" s="2"/>
      <c r="S97" s="104">
        <f t="shared" si="3"/>
        <v>81</v>
      </c>
      <c r="T97" s="516">
        <f>IF('LISTA TRABAJADORES'!F86&lt;50,"",B97)</f>
        <v>0</v>
      </c>
      <c r="U97" s="517"/>
      <c r="V97" s="105">
        <f>IF('LISTA TRABAJADORES'!F86&lt;50,"",'LISTA TRABAJADORES'!D86)</f>
        <v>0</v>
      </c>
      <c r="W97" s="106">
        <f>IF('LISTA TRABAJADORES'!F86&lt;50,"",E97)</f>
        <v>0</v>
      </c>
      <c r="X97" s="83" t="s">
        <v>444</v>
      </c>
      <c r="Y97" s="518">
        <f>IF('LISTA TRABAJADORES'!F86&lt;50,"",G97)</f>
        <v>0</v>
      </c>
      <c r="Z97" s="519"/>
      <c r="AA97" s="83"/>
      <c r="AB97" s="65" t="e">
        <f>IF(#REF!="Sí","Cada 6 meses",IF('LISTA TRABAJADORES'!AW89&lt;&gt;"",'LISTA TRABAJADORES'!AW89,IF(OR(#REF!="",#REF!&lt;50),"",IF(#REF!&gt;=1000,"Anualmente",IF(#REF!&lt;=100,"Cada 3 años","Cada 2 años")))))</f>
        <v>#REF!</v>
      </c>
      <c r="AC97" s="65" t="e">
        <f>IF(#REF!="Sí","Cada 6 meses",IF('LISTA TRABAJADORES'!AX89&lt;&gt;"",'LISTA TRABAJADORES'!AX89,IF(OR(#REF!="",#REF!&lt;50),"",IF(#REF!&gt;=1000,"Anualmente",IF(#REF!&lt;=100,"Cada 3 años","Cada 2 años")))))</f>
        <v>#REF!</v>
      </c>
    </row>
    <row r="98" spans="1:29">
      <c r="A98" s="66">
        <v>82</v>
      </c>
      <c r="B98" s="516">
        <f>IF('LISTA TRABAJADORES'!F87&lt;50,"",'LISTA TRABAJADORES'!C87)</f>
        <v>0</v>
      </c>
      <c r="C98" s="517"/>
      <c r="D98" s="107">
        <f>IF('LISTA TRABAJADORES'!F87&lt;50,"",'LISTA TRABAJADORES'!D87)</f>
        <v>0</v>
      </c>
      <c r="E98" s="106">
        <f>IF('LISTA TRABAJADORES'!F87&lt;50,"",'LISTA TRABAJADORES'!E87)</f>
        <v>0</v>
      </c>
      <c r="F98" s="160"/>
      <c r="G98" s="518">
        <f>IF('LISTA TRABAJADORES'!F87&lt;50,"",'LISTA TRABAJADORES'!B87)</f>
        <v>0</v>
      </c>
      <c r="H98" s="519"/>
      <c r="I98" s="83"/>
      <c r="J98" s="65" t="str">
        <f>IF('LISTA TRABAJADORES'!F87="","",IF('LISTA TRABAJADORES'!G87="Sí","Cada 6 meses",IF(M98&lt;&gt;"",M98,IF(OR('LISTA TRABAJADORES'!H87="no ingresa",'LISTA TRABAJADORES'!F87="BAJA"),"No Ingresa PVSA",IF('LISTA TRABAJADORES'!F87="MUY ALTA","Anualmente",IF('LISTA TRABAJADORES'!F87="MEDIA","Cada 3 años","Cada 2 años"))))))</f>
        <v/>
      </c>
      <c r="K98" s="76"/>
      <c r="L98" s="67"/>
      <c r="M98" s="68" t="str">
        <f t="shared" si="2"/>
        <v/>
      </c>
      <c r="N98" s="67"/>
      <c r="O98" s="63"/>
      <c r="P98" s="64"/>
      <c r="Q98" s="64"/>
      <c r="R98" s="2"/>
      <c r="S98" s="104">
        <f t="shared" si="3"/>
        <v>82</v>
      </c>
      <c r="T98" s="516">
        <f>IF('LISTA TRABAJADORES'!F87&lt;50,"",B98)</f>
        <v>0</v>
      </c>
      <c r="U98" s="517"/>
      <c r="V98" s="105">
        <f>IF('LISTA TRABAJADORES'!F87&lt;50,"",'LISTA TRABAJADORES'!D87)</f>
        <v>0</v>
      </c>
      <c r="W98" s="106">
        <f>IF('LISTA TRABAJADORES'!F87&lt;50,"",E98)</f>
        <v>0</v>
      </c>
      <c r="X98" s="83" t="s">
        <v>444</v>
      </c>
      <c r="Y98" s="518">
        <f>IF('LISTA TRABAJADORES'!F87&lt;50,"",G98)</f>
        <v>0</v>
      </c>
      <c r="Z98" s="519"/>
      <c r="AA98" s="83"/>
      <c r="AB98" s="65" t="e">
        <f>IF(#REF!="Sí","Cada 6 meses",IF('LISTA TRABAJADORES'!AW90&lt;&gt;"",'LISTA TRABAJADORES'!AW90,IF(OR(#REF!="",#REF!&lt;50),"",IF(#REF!&gt;=1000,"Anualmente",IF(#REF!&lt;=100,"Cada 3 años","Cada 2 años")))))</f>
        <v>#REF!</v>
      </c>
      <c r="AC98" s="65" t="e">
        <f>IF(#REF!="Sí","Cada 6 meses",IF('LISTA TRABAJADORES'!AX90&lt;&gt;"",'LISTA TRABAJADORES'!AX90,IF(OR(#REF!="",#REF!&lt;50),"",IF(#REF!&gt;=1000,"Anualmente",IF(#REF!&lt;=100,"Cada 3 años","Cada 2 años")))))</f>
        <v>#REF!</v>
      </c>
    </row>
    <row r="99" spans="1:29">
      <c r="A99" s="66">
        <v>83</v>
      </c>
      <c r="B99" s="516">
        <f>IF('LISTA TRABAJADORES'!F88&lt;50,"",'LISTA TRABAJADORES'!C88)</f>
        <v>0</v>
      </c>
      <c r="C99" s="517"/>
      <c r="D99" s="107">
        <f>IF('LISTA TRABAJADORES'!F88&lt;50,"",'LISTA TRABAJADORES'!D88)</f>
        <v>0</v>
      </c>
      <c r="E99" s="106">
        <f>IF('LISTA TRABAJADORES'!F88&lt;50,"",'LISTA TRABAJADORES'!E88)</f>
        <v>0</v>
      </c>
      <c r="F99" s="160"/>
      <c r="G99" s="518">
        <f>IF('LISTA TRABAJADORES'!F88&lt;50,"",'LISTA TRABAJADORES'!B88)</f>
        <v>0</v>
      </c>
      <c r="H99" s="519"/>
      <c r="I99" s="83"/>
      <c r="J99" s="65" t="str">
        <f>IF('LISTA TRABAJADORES'!F88="","",IF('LISTA TRABAJADORES'!G88="Sí","Cada 6 meses",IF(M99&lt;&gt;"",M99,IF(OR('LISTA TRABAJADORES'!H88="no ingresa",'LISTA TRABAJADORES'!F88="BAJA"),"No Ingresa PVSA",IF('LISTA TRABAJADORES'!F88="MUY ALTA","Anualmente",IF('LISTA TRABAJADORES'!F88="MEDIA","Cada 3 años","Cada 2 años"))))))</f>
        <v/>
      </c>
      <c r="K99" s="76"/>
      <c r="L99" s="67"/>
      <c r="M99" s="68" t="str">
        <f t="shared" si="2"/>
        <v/>
      </c>
      <c r="N99" s="67"/>
      <c r="O99" s="63"/>
      <c r="P99" s="64"/>
      <c r="Q99" s="64"/>
      <c r="R99" s="2"/>
      <c r="S99" s="104">
        <f t="shared" si="3"/>
        <v>83</v>
      </c>
      <c r="T99" s="516">
        <f>IF('LISTA TRABAJADORES'!F88&lt;50,"",B99)</f>
        <v>0</v>
      </c>
      <c r="U99" s="517"/>
      <c r="V99" s="105">
        <f>IF('LISTA TRABAJADORES'!F88&lt;50,"",'LISTA TRABAJADORES'!D88)</f>
        <v>0</v>
      </c>
      <c r="W99" s="106">
        <f>IF('LISTA TRABAJADORES'!F88&lt;50,"",E99)</f>
        <v>0</v>
      </c>
      <c r="X99" s="83" t="s">
        <v>444</v>
      </c>
      <c r="Y99" s="518">
        <f>IF('LISTA TRABAJADORES'!F88&lt;50,"",G99)</f>
        <v>0</v>
      </c>
      <c r="Z99" s="519"/>
      <c r="AA99" s="83"/>
      <c r="AB99" s="65" t="e">
        <f>IF(#REF!="Sí","Cada 6 meses",IF('LISTA TRABAJADORES'!AW91&lt;&gt;"",'LISTA TRABAJADORES'!AW91,IF(OR(#REF!="",#REF!&lt;50),"",IF(#REF!&gt;=1000,"Anualmente",IF(#REF!&lt;=100,"Cada 3 años","Cada 2 años")))))</f>
        <v>#REF!</v>
      </c>
      <c r="AC99" s="65" t="e">
        <f>IF(#REF!="Sí","Cada 6 meses",IF('LISTA TRABAJADORES'!AX91&lt;&gt;"",'LISTA TRABAJADORES'!AX91,IF(OR(#REF!="",#REF!&lt;50),"",IF(#REF!&gt;=1000,"Anualmente",IF(#REF!&lt;=100,"Cada 3 años","Cada 2 años")))))</f>
        <v>#REF!</v>
      </c>
    </row>
    <row r="100" spans="1:29">
      <c r="A100" s="66">
        <v>84</v>
      </c>
      <c r="B100" s="516">
        <f>IF('LISTA TRABAJADORES'!F89&lt;50,"",'LISTA TRABAJADORES'!C89)</f>
        <v>0</v>
      </c>
      <c r="C100" s="517"/>
      <c r="D100" s="107">
        <f>IF('LISTA TRABAJADORES'!F89&lt;50,"",'LISTA TRABAJADORES'!D89)</f>
        <v>0</v>
      </c>
      <c r="E100" s="106">
        <f>IF('LISTA TRABAJADORES'!F89&lt;50,"",'LISTA TRABAJADORES'!E89)</f>
        <v>0</v>
      </c>
      <c r="F100" s="160"/>
      <c r="G100" s="518">
        <f>IF('LISTA TRABAJADORES'!F89&lt;50,"",'LISTA TRABAJADORES'!B89)</f>
        <v>0</v>
      </c>
      <c r="H100" s="519"/>
      <c r="I100" s="83"/>
      <c r="J100" s="65" t="str">
        <f>IF('LISTA TRABAJADORES'!F89="","",IF('LISTA TRABAJADORES'!G89="Sí","Cada 6 meses",IF(M100&lt;&gt;"",M100,IF(OR('LISTA TRABAJADORES'!H89="no ingresa",'LISTA TRABAJADORES'!F89="BAJA"),"No Ingresa PVSA",IF('LISTA TRABAJADORES'!F89="MUY ALTA","Anualmente",IF('LISTA TRABAJADORES'!F89="MEDIA","Cada 3 años","Cada 2 años"))))))</f>
        <v/>
      </c>
      <c r="K100" s="76"/>
      <c r="L100" s="67"/>
      <c r="M100" s="68" t="str">
        <f t="shared" si="2"/>
        <v/>
      </c>
      <c r="N100" s="67"/>
      <c r="O100" s="63"/>
      <c r="P100" s="64"/>
      <c r="Q100" s="64"/>
      <c r="R100" s="2"/>
      <c r="S100" s="104">
        <f t="shared" si="3"/>
        <v>84</v>
      </c>
      <c r="T100" s="516">
        <f>IF('LISTA TRABAJADORES'!F89&lt;50,"",B100)</f>
        <v>0</v>
      </c>
      <c r="U100" s="517"/>
      <c r="V100" s="105">
        <f>IF('LISTA TRABAJADORES'!F89&lt;50,"",'LISTA TRABAJADORES'!D89)</f>
        <v>0</v>
      </c>
      <c r="W100" s="106">
        <f>IF('LISTA TRABAJADORES'!F89&lt;50,"",E100)</f>
        <v>0</v>
      </c>
      <c r="X100" s="83" t="s">
        <v>444</v>
      </c>
      <c r="Y100" s="518">
        <f>IF('LISTA TRABAJADORES'!F89&lt;50,"",G100)</f>
        <v>0</v>
      </c>
      <c r="Z100" s="519"/>
      <c r="AA100" s="83"/>
      <c r="AB100" s="65" t="e">
        <f>IF(#REF!="Sí","Cada 6 meses",IF('LISTA TRABAJADORES'!AW92&lt;&gt;"",'LISTA TRABAJADORES'!AW92,IF(OR(#REF!="",#REF!&lt;50),"",IF(#REF!&gt;=1000,"Anualmente",IF(#REF!&lt;=100,"Cada 3 años","Cada 2 años")))))</f>
        <v>#REF!</v>
      </c>
      <c r="AC100" s="65" t="e">
        <f>IF(#REF!="Sí","Cada 6 meses",IF('LISTA TRABAJADORES'!AX92&lt;&gt;"",'LISTA TRABAJADORES'!AX92,IF(OR(#REF!="",#REF!&lt;50),"",IF(#REF!&gt;=1000,"Anualmente",IF(#REF!&lt;=100,"Cada 3 años","Cada 2 años")))))</f>
        <v>#REF!</v>
      </c>
    </row>
    <row r="101" spans="1:29">
      <c r="A101" s="66">
        <v>85</v>
      </c>
      <c r="B101" s="516">
        <f>IF('LISTA TRABAJADORES'!F90&lt;50,"",'LISTA TRABAJADORES'!C90)</f>
        <v>0</v>
      </c>
      <c r="C101" s="517"/>
      <c r="D101" s="107">
        <f>IF('LISTA TRABAJADORES'!F90&lt;50,"",'LISTA TRABAJADORES'!D90)</f>
        <v>0</v>
      </c>
      <c r="E101" s="106">
        <f>IF('LISTA TRABAJADORES'!F90&lt;50,"",'LISTA TRABAJADORES'!E90)</f>
        <v>0</v>
      </c>
      <c r="F101" s="160"/>
      <c r="G101" s="518">
        <f>IF('LISTA TRABAJADORES'!F90&lt;50,"",'LISTA TRABAJADORES'!B90)</f>
        <v>0</v>
      </c>
      <c r="H101" s="519"/>
      <c r="I101" s="83"/>
      <c r="J101" s="65" t="str">
        <f>IF('LISTA TRABAJADORES'!F90="","",IF('LISTA TRABAJADORES'!G90="Sí","Cada 6 meses",IF(M101&lt;&gt;"",M101,IF(OR('LISTA TRABAJADORES'!H90="no ingresa",'LISTA TRABAJADORES'!F90="BAJA"),"No Ingresa PVSA",IF('LISTA TRABAJADORES'!F90="MUY ALTA","Anualmente",IF('LISTA TRABAJADORES'!F90="MEDIA","Cada 3 años","Cada 2 años"))))))</f>
        <v/>
      </c>
      <c r="K101" s="76"/>
      <c r="L101" s="67"/>
      <c r="M101" s="68" t="str">
        <f t="shared" si="2"/>
        <v/>
      </c>
      <c r="N101" s="67"/>
      <c r="O101" s="63"/>
      <c r="P101" s="64"/>
      <c r="Q101" s="64"/>
      <c r="R101" s="2"/>
      <c r="S101" s="104">
        <f t="shared" si="3"/>
        <v>85</v>
      </c>
      <c r="T101" s="516">
        <f>IF('LISTA TRABAJADORES'!F90&lt;50,"",B101)</f>
        <v>0</v>
      </c>
      <c r="U101" s="517"/>
      <c r="V101" s="105">
        <f>IF('LISTA TRABAJADORES'!F90&lt;50,"",'LISTA TRABAJADORES'!D90)</f>
        <v>0</v>
      </c>
      <c r="W101" s="106">
        <f>IF('LISTA TRABAJADORES'!F90&lt;50,"",E101)</f>
        <v>0</v>
      </c>
      <c r="X101" s="83" t="s">
        <v>444</v>
      </c>
      <c r="Y101" s="518">
        <f>IF('LISTA TRABAJADORES'!F90&lt;50,"",G101)</f>
        <v>0</v>
      </c>
      <c r="Z101" s="519"/>
      <c r="AA101" s="83"/>
      <c r="AB101" s="65" t="e">
        <f>IF(#REF!="Sí","Cada 6 meses",IF('LISTA TRABAJADORES'!AW93&lt;&gt;"",'LISTA TRABAJADORES'!AW93,IF(OR(#REF!="",#REF!&lt;50),"",IF(#REF!&gt;=1000,"Anualmente",IF(#REF!&lt;=100,"Cada 3 años","Cada 2 años")))))</f>
        <v>#REF!</v>
      </c>
      <c r="AC101" s="65" t="e">
        <f>IF(#REF!="Sí","Cada 6 meses",IF('LISTA TRABAJADORES'!AX93&lt;&gt;"",'LISTA TRABAJADORES'!AX93,IF(OR(#REF!="",#REF!&lt;50),"",IF(#REF!&gt;=1000,"Anualmente",IF(#REF!&lt;=100,"Cada 3 años","Cada 2 años")))))</f>
        <v>#REF!</v>
      </c>
    </row>
    <row r="102" spans="1:29">
      <c r="A102" s="66">
        <v>86</v>
      </c>
      <c r="B102" s="516">
        <f>IF('LISTA TRABAJADORES'!F91&lt;50,"",'LISTA TRABAJADORES'!C91)</f>
        <v>0</v>
      </c>
      <c r="C102" s="517"/>
      <c r="D102" s="107">
        <f>IF('LISTA TRABAJADORES'!F91&lt;50,"",'LISTA TRABAJADORES'!D91)</f>
        <v>0</v>
      </c>
      <c r="E102" s="106">
        <f>IF('LISTA TRABAJADORES'!F91&lt;50,"",'LISTA TRABAJADORES'!E91)</f>
        <v>0</v>
      </c>
      <c r="F102" s="160"/>
      <c r="G102" s="518">
        <f>IF('LISTA TRABAJADORES'!F91&lt;50,"",'LISTA TRABAJADORES'!B91)</f>
        <v>0</v>
      </c>
      <c r="H102" s="519"/>
      <c r="I102" s="83"/>
      <c r="J102" s="65" t="str">
        <f>IF('LISTA TRABAJADORES'!F91="","",IF('LISTA TRABAJADORES'!G91="Sí","Cada 6 meses",IF(M102&lt;&gt;"",M102,IF(OR('LISTA TRABAJADORES'!H91="no ingresa",'LISTA TRABAJADORES'!F91="BAJA"),"No Ingresa PVSA",IF('LISTA TRABAJADORES'!F91="MUY ALTA","Anualmente",IF('LISTA TRABAJADORES'!F91="MEDIA","Cada 3 años","Cada 2 años"))))))</f>
        <v/>
      </c>
      <c r="K102" s="76"/>
      <c r="L102" s="67"/>
      <c r="M102" s="68" t="str">
        <f t="shared" si="2"/>
        <v/>
      </c>
      <c r="N102" s="67"/>
      <c r="O102" s="63"/>
      <c r="P102" s="64"/>
      <c r="Q102" s="64"/>
      <c r="R102" s="2"/>
      <c r="S102" s="104">
        <f t="shared" si="3"/>
        <v>86</v>
      </c>
      <c r="T102" s="516">
        <f>IF('LISTA TRABAJADORES'!F91&lt;50,"",B102)</f>
        <v>0</v>
      </c>
      <c r="U102" s="517"/>
      <c r="V102" s="105">
        <f>IF('LISTA TRABAJADORES'!F91&lt;50,"",'LISTA TRABAJADORES'!D91)</f>
        <v>0</v>
      </c>
      <c r="W102" s="106">
        <f>IF('LISTA TRABAJADORES'!F91&lt;50,"",E102)</f>
        <v>0</v>
      </c>
      <c r="X102" s="83" t="s">
        <v>444</v>
      </c>
      <c r="Y102" s="518">
        <f>IF('LISTA TRABAJADORES'!F91&lt;50,"",G102)</f>
        <v>0</v>
      </c>
      <c r="Z102" s="519"/>
      <c r="AA102" s="83"/>
      <c r="AB102" s="65" t="e">
        <f>IF(#REF!="Sí","Cada 6 meses",IF('LISTA TRABAJADORES'!AW94&lt;&gt;"",'LISTA TRABAJADORES'!AW94,IF(OR(#REF!="",#REF!&lt;50),"",IF(#REF!&gt;=1000,"Anualmente",IF(#REF!&lt;=100,"Cada 3 años","Cada 2 años")))))</f>
        <v>#REF!</v>
      </c>
      <c r="AC102" s="65" t="e">
        <f>IF(#REF!="Sí","Cada 6 meses",IF('LISTA TRABAJADORES'!AX94&lt;&gt;"",'LISTA TRABAJADORES'!AX94,IF(OR(#REF!="",#REF!&lt;50),"",IF(#REF!&gt;=1000,"Anualmente",IF(#REF!&lt;=100,"Cada 3 años","Cada 2 años")))))</f>
        <v>#REF!</v>
      </c>
    </row>
    <row r="103" spans="1:29">
      <c r="A103" s="66">
        <v>87</v>
      </c>
      <c r="B103" s="516">
        <f>IF('LISTA TRABAJADORES'!F92&lt;50,"",'LISTA TRABAJADORES'!C92)</f>
        <v>0</v>
      </c>
      <c r="C103" s="517"/>
      <c r="D103" s="107">
        <f>IF('LISTA TRABAJADORES'!F92&lt;50,"",'LISTA TRABAJADORES'!D92)</f>
        <v>0</v>
      </c>
      <c r="E103" s="106">
        <f>IF('LISTA TRABAJADORES'!F92&lt;50,"",'LISTA TRABAJADORES'!E92)</f>
        <v>0</v>
      </c>
      <c r="F103" s="160"/>
      <c r="G103" s="518">
        <f>IF('LISTA TRABAJADORES'!F92&lt;50,"",'LISTA TRABAJADORES'!B92)</f>
        <v>0</v>
      </c>
      <c r="H103" s="519"/>
      <c r="I103" s="83"/>
      <c r="J103" s="65" t="str">
        <f>IF('LISTA TRABAJADORES'!F92="","",IF('LISTA TRABAJADORES'!G92="Sí","Cada 6 meses",IF(M103&lt;&gt;"",M103,IF(OR('LISTA TRABAJADORES'!H92="no ingresa",'LISTA TRABAJADORES'!F92="BAJA"),"No Ingresa PVSA",IF('LISTA TRABAJADORES'!F92="MUY ALTA","Anualmente",IF('LISTA TRABAJADORES'!F92="MEDIA","Cada 3 años","Cada 2 años"))))))</f>
        <v/>
      </c>
      <c r="K103" s="76"/>
      <c r="L103" s="67"/>
      <c r="M103" s="68" t="str">
        <f t="shared" si="2"/>
        <v/>
      </c>
      <c r="N103" s="67"/>
      <c r="O103" s="63"/>
      <c r="P103" s="64"/>
      <c r="Q103" s="64"/>
      <c r="R103" s="2"/>
      <c r="S103" s="104">
        <f t="shared" si="3"/>
        <v>87</v>
      </c>
      <c r="T103" s="516">
        <f>IF('LISTA TRABAJADORES'!F92&lt;50,"",B103)</f>
        <v>0</v>
      </c>
      <c r="U103" s="517"/>
      <c r="V103" s="105">
        <f>IF('LISTA TRABAJADORES'!F92&lt;50,"",'LISTA TRABAJADORES'!D92)</f>
        <v>0</v>
      </c>
      <c r="W103" s="106">
        <f>IF('LISTA TRABAJADORES'!F92&lt;50,"",E103)</f>
        <v>0</v>
      </c>
      <c r="X103" s="83" t="s">
        <v>444</v>
      </c>
      <c r="Y103" s="518">
        <f>IF('LISTA TRABAJADORES'!F92&lt;50,"",G103)</f>
        <v>0</v>
      </c>
      <c r="Z103" s="519"/>
      <c r="AA103" s="83"/>
      <c r="AB103" s="65" t="e">
        <f>IF(#REF!="Sí","Cada 6 meses",IF('LISTA TRABAJADORES'!AW95&lt;&gt;"",'LISTA TRABAJADORES'!AW95,IF(OR(#REF!="",#REF!&lt;50),"",IF(#REF!&gt;=1000,"Anualmente",IF(#REF!&lt;=100,"Cada 3 años","Cada 2 años")))))</f>
        <v>#REF!</v>
      </c>
      <c r="AC103" s="65" t="e">
        <f>IF(#REF!="Sí","Cada 6 meses",IF('LISTA TRABAJADORES'!AX95&lt;&gt;"",'LISTA TRABAJADORES'!AX95,IF(OR(#REF!="",#REF!&lt;50),"",IF(#REF!&gt;=1000,"Anualmente",IF(#REF!&lt;=100,"Cada 3 años","Cada 2 años")))))</f>
        <v>#REF!</v>
      </c>
    </row>
    <row r="104" spans="1:29">
      <c r="A104" s="66">
        <v>88</v>
      </c>
      <c r="B104" s="516">
        <f>IF('LISTA TRABAJADORES'!F93&lt;50,"",'LISTA TRABAJADORES'!C93)</f>
        <v>0</v>
      </c>
      <c r="C104" s="517"/>
      <c r="D104" s="107">
        <f>IF('LISTA TRABAJADORES'!F93&lt;50,"",'LISTA TRABAJADORES'!D93)</f>
        <v>0</v>
      </c>
      <c r="E104" s="106">
        <f>IF('LISTA TRABAJADORES'!F93&lt;50,"",'LISTA TRABAJADORES'!E93)</f>
        <v>0</v>
      </c>
      <c r="F104" s="160"/>
      <c r="G104" s="518">
        <f>IF('LISTA TRABAJADORES'!F93&lt;50,"",'LISTA TRABAJADORES'!B93)</f>
        <v>0</v>
      </c>
      <c r="H104" s="519"/>
      <c r="I104" s="83"/>
      <c r="J104" s="65" t="str">
        <f>IF('LISTA TRABAJADORES'!F93="","",IF('LISTA TRABAJADORES'!G93="Sí","Cada 6 meses",IF(M104&lt;&gt;"",M104,IF(OR('LISTA TRABAJADORES'!H93="no ingresa",'LISTA TRABAJADORES'!F93="BAJA"),"No Ingresa PVSA",IF('LISTA TRABAJADORES'!F93="MUY ALTA","Anualmente",IF('LISTA TRABAJADORES'!F93="MEDIA","Cada 3 años","Cada 2 años"))))))</f>
        <v/>
      </c>
      <c r="K104" s="76"/>
      <c r="L104" s="67"/>
      <c r="M104" s="68" t="str">
        <f t="shared" si="2"/>
        <v/>
      </c>
      <c r="N104" s="67"/>
      <c r="O104" s="63"/>
      <c r="P104" s="64"/>
      <c r="Q104" s="64"/>
      <c r="R104" s="2"/>
      <c r="S104" s="104">
        <f t="shared" si="3"/>
        <v>88</v>
      </c>
      <c r="T104" s="516">
        <f>IF('LISTA TRABAJADORES'!F93&lt;50,"",B104)</f>
        <v>0</v>
      </c>
      <c r="U104" s="517"/>
      <c r="V104" s="105">
        <f>IF('LISTA TRABAJADORES'!F93&lt;50,"",'LISTA TRABAJADORES'!D93)</f>
        <v>0</v>
      </c>
      <c r="W104" s="106">
        <f>IF('LISTA TRABAJADORES'!F93&lt;50,"",E104)</f>
        <v>0</v>
      </c>
      <c r="X104" s="83" t="s">
        <v>444</v>
      </c>
      <c r="Y104" s="518">
        <f>IF('LISTA TRABAJADORES'!F93&lt;50,"",G104)</f>
        <v>0</v>
      </c>
      <c r="Z104" s="519"/>
      <c r="AA104" s="83"/>
      <c r="AB104" s="65" t="e">
        <f>IF(#REF!="Sí","Cada 6 meses",IF('LISTA TRABAJADORES'!AW96&lt;&gt;"",'LISTA TRABAJADORES'!AW96,IF(OR(#REF!="",#REF!&lt;50),"",IF(#REF!&gt;=1000,"Anualmente",IF(#REF!&lt;=100,"Cada 3 años","Cada 2 años")))))</f>
        <v>#REF!</v>
      </c>
      <c r="AC104" s="65" t="e">
        <f>IF(#REF!="Sí","Cada 6 meses",IF('LISTA TRABAJADORES'!AX96&lt;&gt;"",'LISTA TRABAJADORES'!AX96,IF(OR(#REF!="",#REF!&lt;50),"",IF(#REF!&gt;=1000,"Anualmente",IF(#REF!&lt;=100,"Cada 3 años","Cada 2 años")))))</f>
        <v>#REF!</v>
      </c>
    </row>
    <row r="105" spans="1:29">
      <c r="A105" s="66">
        <v>89</v>
      </c>
      <c r="B105" s="516">
        <f>IF('LISTA TRABAJADORES'!F94&lt;50,"",'LISTA TRABAJADORES'!C94)</f>
        <v>0</v>
      </c>
      <c r="C105" s="517"/>
      <c r="D105" s="107">
        <f>IF('LISTA TRABAJADORES'!F94&lt;50,"",'LISTA TRABAJADORES'!D94)</f>
        <v>0</v>
      </c>
      <c r="E105" s="106">
        <f>IF('LISTA TRABAJADORES'!F94&lt;50,"",'LISTA TRABAJADORES'!E94)</f>
        <v>0</v>
      </c>
      <c r="F105" s="160"/>
      <c r="G105" s="518">
        <f>IF('LISTA TRABAJADORES'!F94&lt;50,"",'LISTA TRABAJADORES'!B94)</f>
        <v>0</v>
      </c>
      <c r="H105" s="519"/>
      <c r="I105" s="83"/>
      <c r="J105" s="65" t="str">
        <f>IF('LISTA TRABAJADORES'!F94="","",IF('LISTA TRABAJADORES'!G94="Sí","Cada 6 meses",IF(M105&lt;&gt;"",M105,IF(OR('LISTA TRABAJADORES'!H94="no ingresa",'LISTA TRABAJADORES'!F94="BAJA"),"No Ingresa PVSA",IF('LISTA TRABAJADORES'!F94="MUY ALTA","Anualmente",IF('LISTA TRABAJADORES'!F94="MEDIA","Cada 3 años","Cada 2 años"))))))</f>
        <v/>
      </c>
      <c r="K105" s="76"/>
      <c r="L105" s="67"/>
      <c r="M105" s="68" t="str">
        <f t="shared" si="2"/>
        <v/>
      </c>
      <c r="N105" s="67"/>
      <c r="O105" s="63"/>
      <c r="P105" s="64"/>
      <c r="Q105" s="64"/>
      <c r="R105" s="2"/>
      <c r="S105" s="104">
        <f t="shared" si="3"/>
        <v>89</v>
      </c>
      <c r="T105" s="516">
        <f>IF('LISTA TRABAJADORES'!F94&lt;50,"",B105)</f>
        <v>0</v>
      </c>
      <c r="U105" s="517"/>
      <c r="V105" s="105">
        <f>IF('LISTA TRABAJADORES'!F94&lt;50,"",'LISTA TRABAJADORES'!D94)</f>
        <v>0</v>
      </c>
      <c r="W105" s="106">
        <f>IF('LISTA TRABAJADORES'!F94&lt;50,"",E105)</f>
        <v>0</v>
      </c>
      <c r="X105" s="83" t="s">
        <v>444</v>
      </c>
      <c r="Y105" s="518">
        <f>IF('LISTA TRABAJADORES'!F94&lt;50,"",G105)</f>
        <v>0</v>
      </c>
      <c r="Z105" s="519"/>
      <c r="AA105" s="83"/>
      <c r="AB105" s="65" t="e">
        <f>IF(#REF!="Sí","Cada 6 meses",IF('LISTA TRABAJADORES'!AW97&lt;&gt;"",'LISTA TRABAJADORES'!AW97,IF(OR(#REF!="",#REF!&lt;50),"",IF(#REF!&gt;=1000,"Anualmente",IF(#REF!&lt;=100,"Cada 3 años","Cada 2 años")))))</f>
        <v>#REF!</v>
      </c>
      <c r="AC105" s="65" t="e">
        <f>IF(#REF!="Sí","Cada 6 meses",IF('LISTA TRABAJADORES'!AX97&lt;&gt;"",'LISTA TRABAJADORES'!AX97,IF(OR(#REF!="",#REF!&lt;50),"",IF(#REF!&gt;=1000,"Anualmente",IF(#REF!&lt;=100,"Cada 3 años","Cada 2 años")))))</f>
        <v>#REF!</v>
      </c>
    </row>
    <row r="106" spans="1:29">
      <c r="A106" s="66">
        <v>90</v>
      </c>
      <c r="B106" s="516">
        <f>IF('LISTA TRABAJADORES'!F95&lt;50,"",'LISTA TRABAJADORES'!C95)</f>
        <v>0</v>
      </c>
      <c r="C106" s="517"/>
      <c r="D106" s="107">
        <f>IF('LISTA TRABAJADORES'!F95&lt;50,"",'LISTA TRABAJADORES'!D95)</f>
        <v>0</v>
      </c>
      <c r="E106" s="106">
        <f>IF('LISTA TRABAJADORES'!F95&lt;50,"",'LISTA TRABAJADORES'!E95)</f>
        <v>0</v>
      </c>
      <c r="F106" s="160"/>
      <c r="G106" s="518">
        <f>IF('LISTA TRABAJADORES'!F95&lt;50,"",'LISTA TRABAJADORES'!B95)</f>
        <v>0</v>
      </c>
      <c r="H106" s="519"/>
      <c r="I106" s="83"/>
      <c r="J106" s="65" t="str">
        <f>IF('LISTA TRABAJADORES'!F95="","",IF('LISTA TRABAJADORES'!G95="Sí","Cada 6 meses",IF(M106&lt;&gt;"",M106,IF(OR('LISTA TRABAJADORES'!H95="no ingresa",'LISTA TRABAJADORES'!F95="BAJA"),"No Ingresa PVSA",IF('LISTA TRABAJADORES'!F95="MUY ALTA","Anualmente",IF('LISTA TRABAJADORES'!F95="MEDIA","Cada 3 años","Cada 2 años"))))))</f>
        <v/>
      </c>
      <c r="K106" s="76"/>
      <c r="L106" s="67"/>
      <c r="M106" s="68" t="str">
        <f t="shared" si="2"/>
        <v/>
      </c>
      <c r="N106" s="67"/>
      <c r="O106" s="63"/>
      <c r="P106" s="64"/>
      <c r="Q106" s="64"/>
      <c r="R106" s="2"/>
      <c r="S106" s="104">
        <f t="shared" si="3"/>
        <v>90</v>
      </c>
      <c r="T106" s="516">
        <f>IF('LISTA TRABAJADORES'!F95&lt;50,"",B106)</f>
        <v>0</v>
      </c>
      <c r="U106" s="517"/>
      <c r="V106" s="105">
        <f>IF('LISTA TRABAJADORES'!F95&lt;50,"",'LISTA TRABAJADORES'!D95)</f>
        <v>0</v>
      </c>
      <c r="W106" s="106">
        <f>IF('LISTA TRABAJADORES'!F95&lt;50,"",E106)</f>
        <v>0</v>
      </c>
      <c r="X106" s="83" t="s">
        <v>444</v>
      </c>
      <c r="Y106" s="518">
        <f>IF('LISTA TRABAJADORES'!F95&lt;50,"",G106)</f>
        <v>0</v>
      </c>
      <c r="Z106" s="519"/>
      <c r="AA106" s="83"/>
      <c r="AB106" s="65" t="e">
        <f>IF(#REF!="Sí","Cada 6 meses",IF('LISTA TRABAJADORES'!AW98&lt;&gt;"",'LISTA TRABAJADORES'!AW98,IF(OR(#REF!="",#REF!&lt;50),"",IF(#REF!&gt;=1000,"Anualmente",IF(#REF!&lt;=100,"Cada 3 años","Cada 2 años")))))</f>
        <v>#REF!</v>
      </c>
      <c r="AC106" s="65" t="e">
        <f>IF(#REF!="Sí","Cada 6 meses",IF('LISTA TRABAJADORES'!AX98&lt;&gt;"",'LISTA TRABAJADORES'!AX98,IF(OR(#REF!="",#REF!&lt;50),"",IF(#REF!&gt;=1000,"Anualmente",IF(#REF!&lt;=100,"Cada 3 años","Cada 2 años")))))</f>
        <v>#REF!</v>
      </c>
    </row>
    <row r="107" spans="1:29">
      <c r="A107" s="66">
        <v>91</v>
      </c>
      <c r="B107" s="516">
        <f>IF('LISTA TRABAJADORES'!F96&lt;50,"",'LISTA TRABAJADORES'!C96)</f>
        <v>0</v>
      </c>
      <c r="C107" s="517"/>
      <c r="D107" s="107">
        <f>IF('LISTA TRABAJADORES'!F96&lt;50,"",'LISTA TRABAJADORES'!D96)</f>
        <v>0</v>
      </c>
      <c r="E107" s="106">
        <f>IF('LISTA TRABAJADORES'!F96&lt;50,"",'LISTA TRABAJADORES'!E96)</f>
        <v>0</v>
      </c>
      <c r="F107" s="160"/>
      <c r="G107" s="518">
        <f>IF('LISTA TRABAJADORES'!F96&lt;50,"",'LISTA TRABAJADORES'!B96)</f>
        <v>0</v>
      </c>
      <c r="H107" s="519"/>
      <c r="I107" s="83"/>
      <c r="J107" s="65" t="str">
        <f>IF('LISTA TRABAJADORES'!F96="","",IF('LISTA TRABAJADORES'!G96="Sí","Cada 6 meses",IF(M107&lt;&gt;"",M107,IF(OR('LISTA TRABAJADORES'!H96="no ingresa",'LISTA TRABAJADORES'!F96="BAJA"),"No Ingresa PVSA",IF('LISTA TRABAJADORES'!F96="MUY ALTA","Anualmente",IF('LISTA TRABAJADORES'!F96="MEDIA","Cada 3 años","Cada 2 años"))))))</f>
        <v/>
      </c>
      <c r="K107" s="76"/>
      <c r="L107" s="67"/>
      <c r="M107" s="68" t="str">
        <f t="shared" si="2"/>
        <v/>
      </c>
      <c r="N107" s="67"/>
      <c r="O107" s="63"/>
      <c r="P107" s="64"/>
      <c r="Q107" s="64"/>
      <c r="R107" s="2"/>
      <c r="S107" s="104">
        <f t="shared" si="3"/>
        <v>91</v>
      </c>
      <c r="T107" s="516">
        <f>IF('LISTA TRABAJADORES'!F96&lt;50,"",B107)</f>
        <v>0</v>
      </c>
      <c r="U107" s="517"/>
      <c r="V107" s="105">
        <f>IF('LISTA TRABAJADORES'!F96&lt;50,"",'LISTA TRABAJADORES'!D96)</f>
        <v>0</v>
      </c>
      <c r="W107" s="106">
        <f>IF('LISTA TRABAJADORES'!F96&lt;50,"",E107)</f>
        <v>0</v>
      </c>
      <c r="X107" s="83" t="s">
        <v>444</v>
      </c>
      <c r="Y107" s="518">
        <f>IF('LISTA TRABAJADORES'!F96&lt;50,"",G107)</f>
        <v>0</v>
      </c>
      <c r="Z107" s="519"/>
      <c r="AA107" s="83"/>
      <c r="AB107" s="65" t="e">
        <f>IF(#REF!="Sí","Cada 6 meses",IF('LISTA TRABAJADORES'!AW99&lt;&gt;"",'LISTA TRABAJADORES'!AW99,IF(OR(#REF!="",#REF!&lt;50),"",IF(#REF!&gt;=1000,"Anualmente",IF(#REF!&lt;=100,"Cada 3 años","Cada 2 años")))))</f>
        <v>#REF!</v>
      </c>
      <c r="AC107" s="65" t="e">
        <f>IF(#REF!="Sí","Cada 6 meses",IF('LISTA TRABAJADORES'!AX99&lt;&gt;"",'LISTA TRABAJADORES'!AX99,IF(OR(#REF!="",#REF!&lt;50),"",IF(#REF!&gt;=1000,"Anualmente",IF(#REF!&lt;=100,"Cada 3 años","Cada 2 años")))))</f>
        <v>#REF!</v>
      </c>
    </row>
    <row r="108" spans="1:29">
      <c r="A108" s="66">
        <v>92</v>
      </c>
      <c r="B108" s="516">
        <f>IF('LISTA TRABAJADORES'!F97&lt;50,"",'LISTA TRABAJADORES'!C97)</f>
        <v>0</v>
      </c>
      <c r="C108" s="517"/>
      <c r="D108" s="107">
        <f>IF('LISTA TRABAJADORES'!F97&lt;50,"",'LISTA TRABAJADORES'!D97)</f>
        <v>0</v>
      </c>
      <c r="E108" s="106">
        <f>IF('LISTA TRABAJADORES'!F97&lt;50,"",'LISTA TRABAJADORES'!E97)</f>
        <v>0</v>
      </c>
      <c r="F108" s="160"/>
      <c r="G108" s="518">
        <f>IF('LISTA TRABAJADORES'!F97&lt;50,"",'LISTA TRABAJADORES'!B97)</f>
        <v>0</v>
      </c>
      <c r="H108" s="519"/>
      <c r="I108" s="83"/>
      <c r="J108" s="65" t="str">
        <f>IF('LISTA TRABAJADORES'!F97="","",IF('LISTA TRABAJADORES'!G97="Sí","Cada 6 meses",IF(M108&lt;&gt;"",M108,IF(OR('LISTA TRABAJADORES'!H97="no ingresa",'LISTA TRABAJADORES'!F97="BAJA"),"No Ingresa PVSA",IF('LISTA TRABAJADORES'!F97="MUY ALTA","Anualmente",IF('LISTA TRABAJADORES'!F97="MEDIA","Cada 3 años","Cada 2 años"))))))</f>
        <v/>
      </c>
      <c r="K108" s="76"/>
      <c r="L108" s="67"/>
      <c r="M108" s="68" t="str">
        <f t="shared" si="2"/>
        <v/>
      </c>
      <c r="N108" s="67"/>
      <c r="O108" s="63"/>
      <c r="P108" s="64"/>
      <c r="Q108" s="64"/>
      <c r="R108" s="2"/>
      <c r="S108" s="104">
        <f t="shared" si="3"/>
        <v>92</v>
      </c>
      <c r="T108" s="516">
        <f>IF('LISTA TRABAJADORES'!F97&lt;50,"",B108)</f>
        <v>0</v>
      </c>
      <c r="U108" s="517"/>
      <c r="V108" s="105">
        <f>IF('LISTA TRABAJADORES'!F97&lt;50,"",'LISTA TRABAJADORES'!D97)</f>
        <v>0</v>
      </c>
      <c r="W108" s="106">
        <f>IF('LISTA TRABAJADORES'!F97&lt;50,"",E108)</f>
        <v>0</v>
      </c>
      <c r="X108" s="83" t="s">
        <v>444</v>
      </c>
      <c r="Y108" s="518">
        <f>IF('LISTA TRABAJADORES'!F97&lt;50,"",G108)</f>
        <v>0</v>
      </c>
      <c r="Z108" s="519"/>
      <c r="AA108" s="83"/>
      <c r="AB108" s="65" t="e">
        <f>IF(#REF!="Sí","Cada 6 meses",IF('LISTA TRABAJADORES'!AW100&lt;&gt;"",'LISTA TRABAJADORES'!AW100,IF(OR(#REF!="",#REF!&lt;50),"",IF(#REF!&gt;=1000,"Anualmente",IF(#REF!&lt;=100,"Cada 3 años","Cada 2 años")))))</f>
        <v>#REF!</v>
      </c>
      <c r="AC108" s="65" t="e">
        <f>IF(#REF!="Sí","Cada 6 meses",IF('LISTA TRABAJADORES'!AX100&lt;&gt;"",'LISTA TRABAJADORES'!AX100,IF(OR(#REF!="",#REF!&lt;50),"",IF(#REF!&gt;=1000,"Anualmente",IF(#REF!&lt;=100,"Cada 3 años","Cada 2 años")))))</f>
        <v>#REF!</v>
      </c>
    </row>
    <row r="109" spans="1:29">
      <c r="A109" s="66">
        <v>93</v>
      </c>
      <c r="B109" s="516">
        <f>IF('LISTA TRABAJADORES'!F98&lt;50,"",'LISTA TRABAJADORES'!C98)</f>
        <v>0</v>
      </c>
      <c r="C109" s="517"/>
      <c r="D109" s="107">
        <f>IF('LISTA TRABAJADORES'!F98&lt;50,"",'LISTA TRABAJADORES'!D98)</f>
        <v>0</v>
      </c>
      <c r="E109" s="106">
        <f>IF('LISTA TRABAJADORES'!F98&lt;50,"",'LISTA TRABAJADORES'!E98)</f>
        <v>0</v>
      </c>
      <c r="F109" s="160"/>
      <c r="G109" s="518">
        <f>IF('LISTA TRABAJADORES'!F98&lt;50,"",'LISTA TRABAJADORES'!B98)</f>
        <v>0</v>
      </c>
      <c r="H109" s="519"/>
      <c r="I109" s="83"/>
      <c r="J109" s="65" t="str">
        <f>IF('LISTA TRABAJADORES'!F98="","",IF('LISTA TRABAJADORES'!G98="Sí","Cada 6 meses",IF(M109&lt;&gt;"",M109,IF(OR('LISTA TRABAJADORES'!H98="no ingresa",'LISTA TRABAJADORES'!F98="BAJA"),"No Ingresa PVSA",IF('LISTA TRABAJADORES'!F98="MUY ALTA","Anualmente",IF('LISTA TRABAJADORES'!F98="MEDIA","Cada 3 años","Cada 2 años"))))))</f>
        <v/>
      </c>
      <c r="K109" s="76"/>
      <c r="L109" s="67"/>
      <c r="M109" s="68" t="str">
        <f t="shared" si="2"/>
        <v/>
      </c>
      <c r="N109" s="67"/>
      <c r="O109" s="63"/>
      <c r="P109" s="64"/>
      <c r="Q109" s="64"/>
      <c r="R109" s="2"/>
      <c r="S109" s="104">
        <f t="shared" si="3"/>
        <v>93</v>
      </c>
      <c r="T109" s="516">
        <f>IF('LISTA TRABAJADORES'!F98&lt;50,"",B109)</f>
        <v>0</v>
      </c>
      <c r="U109" s="517"/>
      <c r="V109" s="105">
        <f>IF('LISTA TRABAJADORES'!F98&lt;50,"",'LISTA TRABAJADORES'!D98)</f>
        <v>0</v>
      </c>
      <c r="W109" s="106">
        <f>IF('LISTA TRABAJADORES'!F98&lt;50,"",E109)</f>
        <v>0</v>
      </c>
      <c r="X109" s="83" t="s">
        <v>444</v>
      </c>
      <c r="Y109" s="518">
        <f>IF('LISTA TRABAJADORES'!F98&lt;50,"",G109)</f>
        <v>0</v>
      </c>
      <c r="Z109" s="519"/>
      <c r="AA109" s="83"/>
      <c r="AB109" s="65" t="e">
        <f>IF(#REF!="Sí","Cada 6 meses",IF('LISTA TRABAJADORES'!AW101&lt;&gt;"",'LISTA TRABAJADORES'!AW101,IF(OR(#REF!="",#REF!&lt;50),"",IF(#REF!&gt;=1000,"Anualmente",IF(#REF!&lt;=100,"Cada 3 años","Cada 2 años")))))</f>
        <v>#REF!</v>
      </c>
      <c r="AC109" s="65" t="e">
        <f>IF(#REF!="Sí","Cada 6 meses",IF('LISTA TRABAJADORES'!AX101&lt;&gt;"",'LISTA TRABAJADORES'!AX101,IF(OR(#REF!="",#REF!&lt;50),"",IF(#REF!&gt;=1000,"Anualmente",IF(#REF!&lt;=100,"Cada 3 años","Cada 2 años")))))</f>
        <v>#REF!</v>
      </c>
    </row>
    <row r="110" spans="1:29">
      <c r="A110" s="66">
        <v>94</v>
      </c>
      <c r="B110" s="516">
        <f>IF('LISTA TRABAJADORES'!F99&lt;50,"",'LISTA TRABAJADORES'!C99)</f>
        <v>0</v>
      </c>
      <c r="C110" s="517"/>
      <c r="D110" s="107">
        <f>IF('LISTA TRABAJADORES'!F99&lt;50,"",'LISTA TRABAJADORES'!D99)</f>
        <v>0</v>
      </c>
      <c r="E110" s="106">
        <f>IF('LISTA TRABAJADORES'!F99&lt;50,"",'LISTA TRABAJADORES'!E99)</f>
        <v>0</v>
      </c>
      <c r="F110" s="160"/>
      <c r="G110" s="518">
        <f>IF('LISTA TRABAJADORES'!F99&lt;50,"",'LISTA TRABAJADORES'!B99)</f>
        <v>0</v>
      </c>
      <c r="H110" s="519"/>
      <c r="I110" s="83"/>
      <c r="J110" s="65" t="str">
        <f>IF('LISTA TRABAJADORES'!F99="","",IF('LISTA TRABAJADORES'!G99="Sí","Cada 6 meses",IF(M110&lt;&gt;"",M110,IF(OR('LISTA TRABAJADORES'!H99="no ingresa",'LISTA TRABAJADORES'!F99="BAJA"),"No Ingresa PVSA",IF('LISTA TRABAJADORES'!F99="MUY ALTA","Anualmente",IF('LISTA TRABAJADORES'!F99="MEDIA","Cada 3 años","Cada 2 años"))))))</f>
        <v/>
      </c>
      <c r="K110" s="76"/>
      <c r="L110" s="67"/>
      <c r="M110" s="68" t="str">
        <f t="shared" si="2"/>
        <v/>
      </c>
      <c r="N110" s="67"/>
      <c r="O110" s="63"/>
      <c r="P110" s="64"/>
      <c r="Q110" s="64"/>
      <c r="R110" s="2"/>
      <c r="S110" s="104">
        <f t="shared" si="3"/>
        <v>94</v>
      </c>
      <c r="T110" s="516">
        <f>IF('LISTA TRABAJADORES'!F99&lt;50,"",B110)</f>
        <v>0</v>
      </c>
      <c r="U110" s="517"/>
      <c r="V110" s="105">
        <f>IF('LISTA TRABAJADORES'!F99&lt;50,"",'LISTA TRABAJADORES'!D99)</f>
        <v>0</v>
      </c>
      <c r="W110" s="106">
        <f>IF('LISTA TRABAJADORES'!F99&lt;50,"",E110)</f>
        <v>0</v>
      </c>
      <c r="X110" s="83" t="s">
        <v>444</v>
      </c>
      <c r="Y110" s="518">
        <f>IF('LISTA TRABAJADORES'!F99&lt;50,"",G110)</f>
        <v>0</v>
      </c>
      <c r="Z110" s="519"/>
      <c r="AA110" s="83"/>
      <c r="AB110" s="65" t="e">
        <f>IF(#REF!="Sí","Cada 6 meses",IF('LISTA TRABAJADORES'!AW102&lt;&gt;"",'LISTA TRABAJADORES'!AW102,IF(OR(#REF!="",#REF!&lt;50),"",IF(#REF!&gt;=1000,"Anualmente",IF(#REF!&lt;=100,"Cada 3 años","Cada 2 años")))))</f>
        <v>#REF!</v>
      </c>
      <c r="AC110" s="65" t="e">
        <f>IF(#REF!="Sí","Cada 6 meses",IF('LISTA TRABAJADORES'!AX102&lt;&gt;"",'LISTA TRABAJADORES'!AX102,IF(OR(#REF!="",#REF!&lt;50),"",IF(#REF!&gt;=1000,"Anualmente",IF(#REF!&lt;=100,"Cada 3 años","Cada 2 años")))))</f>
        <v>#REF!</v>
      </c>
    </row>
    <row r="111" spans="1:29">
      <c r="A111" s="66">
        <v>95</v>
      </c>
      <c r="B111" s="516">
        <f>IF('LISTA TRABAJADORES'!F100&lt;50,"",'LISTA TRABAJADORES'!C100)</f>
        <v>0</v>
      </c>
      <c r="C111" s="517"/>
      <c r="D111" s="107">
        <f>IF('LISTA TRABAJADORES'!F100&lt;50,"",'LISTA TRABAJADORES'!D100)</f>
        <v>0</v>
      </c>
      <c r="E111" s="106">
        <f>IF('LISTA TRABAJADORES'!F100&lt;50,"",'LISTA TRABAJADORES'!E100)</f>
        <v>0</v>
      </c>
      <c r="F111" s="160"/>
      <c r="G111" s="518">
        <f>IF('LISTA TRABAJADORES'!F100&lt;50,"",'LISTA TRABAJADORES'!B100)</f>
        <v>0</v>
      </c>
      <c r="H111" s="519"/>
      <c r="I111" s="83"/>
      <c r="J111" s="65" t="str">
        <f>IF('LISTA TRABAJADORES'!F100="","",IF('LISTA TRABAJADORES'!G100="Sí","Cada 6 meses",IF(M111&lt;&gt;"",M111,IF(OR('LISTA TRABAJADORES'!H100="no ingresa",'LISTA TRABAJADORES'!F100="BAJA"),"No Ingresa PVSA",IF('LISTA TRABAJADORES'!F100="MUY ALTA","Anualmente",IF('LISTA TRABAJADORES'!F100="MEDIA","Cada 3 años","Cada 2 años"))))))</f>
        <v/>
      </c>
      <c r="K111" s="76"/>
      <c r="L111" s="67"/>
      <c r="M111" s="68" t="str">
        <f t="shared" si="2"/>
        <v/>
      </c>
      <c r="N111" s="67"/>
      <c r="O111" s="63"/>
      <c r="P111" s="64"/>
      <c r="Q111" s="64"/>
      <c r="R111" s="2"/>
      <c r="S111" s="104">
        <f t="shared" si="3"/>
        <v>95</v>
      </c>
      <c r="T111" s="516">
        <f>IF('LISTA TRABAJADORES'!F100&lt;50,"",B111)</f>
        <v>0</v>
      </c>
      <c r="U111" s="517"/>
      <c r="V111" s="105">
        <f>IF('LISTA TRABAJADORES'!F100&lt;50,"",'LISTA TRABAJADORES'!D100)</f>
        <v>0</v>
      </c>
      <c r="W111" s="106">
        <f>IF('LISTA TRABAJADORES'!F100&lt;50,"",E111)</f>
        <v>0</v>
      </c>
      <c r="X111" s="83" t="s">
        <v>444</v>
      </c>
      <c r="Y111" s="518">
        <f>IF('LISTA TRABAJADORES'!F100&lt;50,"",G111)</f>
        <v>0</v>
      </c>
      <c r="Z111" s="519"/>
      <c r="AA111" s="83"/>
      <c r="AB111" s="65" t="e">
        <f>IF(#REF!="Sí","Cada 6 meses",IF('LISTA TRABAJADORES'!AW103&lt;&gt;"",'LISTA TRABAJADORES'!AW103,IF(OR(#REF!="",#REF!&lt;50),"",IF(#REF!&gt;=1000,"Anualmente",IF(#REF!&lt;=100,"Cada 3 años","Cada 2 años")))))</f>
        <v>#REF!</v>
      </c>
      <c r="AC111" s="65" t="e">
        <f>IF(#REF!="Sí","Cada 6 meses",IF('LISTA TRABAJADORES'!AX103&lt;&gt;"",'LISTA TRABAJADORES'!AX103,IF(OR(#REF!="",#REF!&lt;50),"",IF(#REF!&gt;=1000,"Anualmente",IF(#REF!&lt;=100,"Cada 3 años","Cada 2 años")))))</f>
        <v>#REF!</v>
      </c>
    </row>
    <row r="112" spans="1:29">
      <c r="A112" s="66">
        <v>96</v>
      </c>
      <c r="B112" s="516">
        <f>IF('LISTA TRABAJADORES'!F101&lt;50,"",'LISTA TRABAJADORES'!C101)</f>
        <v>0</v>
      </c>
      <c r="C112" s="517"/>
      <c r="D112" s="107">
        <f>IF('LISTA TRABAJADORES'!F101&lt;50,"",'LISTA TRABAJADORES'!D101)</f>
        <v>0</v>
      </c>
      <c r="E112" s="106">
        <f>IF('LISTA TRABAJADORES'!F101&lt;50,"",'LISTA TRABAJADORES'!E101)</f>
        <v>0</v>
      </c>
      <c r="F112" s="160"/>
      <c r="G112" s="518">
        <f>IF('LISTA TRABAJADORES'!F101&lt;50,"",'LISTA TRABAJADORES'!B101)</f>
        <v>0</v>
      </c>
      <c r="H112" s="519"/>
      <c r="I112" s="83"/>
      <c r="J112" s="65" t="str">
        <f>IF('LISTA TRABAJADORES'!F101="","",IF('LISTA TRABAJADORES'!G101="Sí","Cada 6 meses",IF(M112&lt;&gt;"",M112,IF(OR('LISTA TRABAJADORES'!H101="no ingresa",'LISTA TRABAJADORES'!F101="BAJA"),"No Ingresa PVSA",IF('LISTA TRABAJADORES'!F101="MUY ALTA","Anualmente",IF('LISTA TRABAJADORES'!F101="MEDIA","Cada 3 años","Cada 2 años"))))))</f>
        <v/>
      </c>
      <c r="K112" s="76"/>
      <c r="L112" s="67"/>
      <c r="M112" s="68" t="str">
        <f t="shared" si="2"/>
        <v/>
      </c>
      <c r="N112" s="67"/>
      <c r="O112" s="63"/>
      <c r="P112" s="64"/>
      <c r="Q112" s="64"/>
      <c r="R112" s="2"/>
      <c r="S112" s="104">
        <f t="shared" si="3"/>
        <v>96</v>
      </c>
      <c r="T112" s="516">
        <f>IF('LISTA TRABAJADORES'!F101&lt;50,"",B112)</f>
        <v>0</v>
      </c>
      <c r="U112" s="517"/>
      <c r="V112" s="105">
        <f>IF('LISTA TRABAJADORES'!F101&lt;50,"",'LISTA TRABAJADORES'!D101)</f>
        <v>0</v>
      </c>
      <c r="W112" s="106">
        <f>IF('LISTA TRABAJADORES'!F101&lt;50,"",E112)</f>
        <v>0</v>
      </c>
      <c r="X112" s="83" t="s">
        <v>444</v>
      </c>
      <c r="Y112" s="518">
        <f>IF('LISTA TRABAJADORES'!F101&lt;50,"",G112)</f>
        <v>0</v>
      </c>
      <c r="Z112" s="519"/>
      <c r="AA112" s="83"/>
      <c r="AB112" s="65" t="e">
        <f>IF(#REF!="Sí","Cada 6 meses",IF('LISTA TRABAJADORES'!AW104&lt;&gt;"",'LISTA TRABAJADORES'!AW104,IF(OR(#REF!="",#REF!&lt;50),"",IF(#REF!&gt;=1000,"Anualmente",IF(#REF!&lt;=100,"Cada 3 años","Cada 2 años")))))</f>
        <v>#REF!</v>
      </c>
      <c r="AC112" s="65" t="e">
        <f>IF(#REF!="Sí","Cada 6 meses",IF('LISTA TRABAJADORES'!AX104&lt;&gt;"",'LISTA TRABAJADORES'!AX104,IF(OR(#REF!="",#REF!&lt;50),"",IF(#REF!&gt;=1000,"Anualmente",IF(#REF!&lt;=100,"Cada 3 años","Cada 2 años")))))</f>
        <v>#REF!</v>
      </c>
    </row>
    <row r="113" spans="1:29">
      <c r="A113" s="66">
        <v>97</v>
      </c>
      <c r="B113" s="516">
        <f>IF('LISTA TRABAJADORES'!F102&lt;50,"",'LISTA TRABAJADORES'!C102)</f>
        <v>0</v>
      </c>
      <c r="C113" s="517"/>
      <c r="D113" s="107">
        <f>IF('LISTA TRABAJADORES'!F102&lt;50,"",'LISTA TRABAJADORES'!D102)</f>
        <v>0</v>
      </c>
      <c r="E113" s="106">
        <f>IF('LISTA TRABAJADORES'!F102&lt;50,"",'LISTA TRABAJADORES'!E102)</f>
        <v>0</v>
      </c>
      <c r="F113" s="160"/>
      <c r="G113" s="518">
        <f>IF('LISTA TRABAJADORES'!F102&lt;50,"",'LISTA TRABAJADORES'!B102)</f>
        <v>0</v>
      </c>
      <c r="H113" s="519"/>
      <c r="I113" s="83"/>
      <c r="J113" s="65" t="str">
        <f>IF('LISTA TRABAJADORES'!F102="","",IF('LISTA TRABAJADORES'!G102="Sí","Cada 6 meses",IF(M113&lt;&gt;"",M113,IF(OR('LISTA TRABAJADORES'!H102="no ingresa",'LISTA TRABAJADORES'!F102="BAJA"),"No Ingresa PVSA",IF('LISTA TRABAJADORES'!F102="MUY ALTA","Anualmente",IF('LISTA TRABAJADORES'!F102="MEDIA","Cada 3 años","Cada 2 años"))))))</f>
        <v/>
      </c>
      <c r="K113" s="76"/>
      <c r="L113" s="67"/>
      <c r="M113" s="68" t="str">
        <f t="shared" si="2"/>
        <v/>
      </c>
      <c r="N113" s="67"/>
      <c r="O113" s="63"/>
      <c r="P113" s="64"/>
      <c r="Q113" s="64"/>
      <c r="R113" s="2"/>
      <c r="S113" s="104">
        <f t="shared" si="3"/>
        <v>97</v>
      </c>
      <c r="T113" s="516">
        <f>IF('LISTA TRABAJADORES'!F102&lt;50,"",B113)</f>
        <v>0</v>
      </c>
      <c r="U113" s="517"/>
      <c r="V113" s="105">
        <f>IF('LISTA TRABAJADORES'!F102&lt;50,"",'LISTA TRABAJADORES'!D102)</f>
        <v>0</v>
      </c>
      <c r="W113" s="106">
        <f>IF('LISTA TRABAJADORES'!F102&lt;50,"",E113)</f>
        <v>0</v>
      </c>
      <c r="X113" s="83" t="s">
        <v>444</v>
      </c>
      <c r="Y113" s="518">
        <f>IF('LISTA TRABAJADORES'!F102&lt;50,"",G113)</f>
        <v>0</v>
      </c>
      <c r="Z113" s="519"/>
      <c r="AA113" s="83"/>
      <c r="AB113" s="65" t="e">
        <f>IF(#REF!="Sí","Cada 6 meses",IF('LISTA TRABAJADORES'!AW105&lt;&gt;"",'LISTA TRABAJADORES'!AW105,IF(OR(#REF!="",#REF!&lt;50),"",IF(#REF!&gt;=1000,"Anualmente",IF(#REF!&lt;=100,"Cada 3 años","Cada 2 años")))))</f>
        <v>#REF!</v>
      </c>
      <c r="AC113" s="65" t="e">
        <f>IF(#REF!="Sí","Cada 6 meses",IF('LISTA TRABAJADORES'!AX105&lt;&gt;"",'LISTA TRABAJADORES'!AX105,IF(OR(#REF!="",#REF!&lt;50),"",IF(#REF!&gt;=1000,"Anualmente",IF(#REF!&lt;=100,"Cada 3 años","Cada 2 años")))))</f>
        <v>#REF!</v>
      </c>
    </row>
    <row r="114" spans="1:29">
      <c r="A114" s="66">
        <v>98</v>
      </c>
      <c r="B114" s="516">
        <f>IF('LISTA TRABAJADORES'!F103&lt;50,"",'LISTA TRABAJADORES'!C103)</f>
        <v>0</v>
      </c>
      <c r="C114" s="517"/>
      <c r="D114" s="107">
        <f>IF('LISTA TRABAJADORES'!F103&lt;50,"",'LISTA TRABAJADORES'!D103)</f>
        <v>0</v>
      </c>
      <c r="E114" s="106">
        <f>IF('LISTA TRABAJADORES'!F103&lt;50,"",'LISTA TRABAJADORES'!E103)</f>
        <v>0</v>
      </c>
      <c r="F114" s="160"/>
      <c r="G114" s="518">
        <f>IF('LISTA TRABAJADORES'!F103&lt;50,"",'LISTA TRABAJADORES'!B103)</f>
        <v>0</v>
      </c>
      <c r="H114" s="519"/>
      <c r="I114" s="83"/>
      <c r="J114" s="65" t="str">
        <f>IF('LISTA TRABAJADORES'!F103="","",IF('LISTA TRABAJADORES'!G103="Sí","Cada 6 meses",IF(M114&lt;&gt;"",M114,IF(OR('LISTA TRABAJADORES'!H103="no ingresa",'LISTA TRABAJADORES'!F103="BAJA"),"No Ingresa PVSA",IF('LISTA TRABAJADORES'!F103="MUY ALTA","Anualmente",IF('LISTA TRABAJADORES'!F103="MEDIA","Cada 3 años","Cada 2 años"))))))</f>
        <v/>
      </c>
      <c r="K114" s="76"/>
      <c r="L114" s="67"/>
      <c r="M114" s="68" t="str">
        <f t="shared" si="2"/>
        <v/>
      </c>
      <c r="N114" s="67"/>
      <c r="O114" s="63"/>
      <c r="P114" s="64"/>
      <c r="Q114" s="64"/>
      <c r="R114" s="2"/>
      <c r="S114" s="104">
        <f t="shared" si="3"/>
        <v>98</v>
      </c>
      <c r="T114" s="516">
        <f>IF('LISTA TRABAJADORES'!F103&lt;50,"",B114)</f>
        <v>0</v>
      </c>
      <c r="U114" s="517"/>
      <c r="V114" s="105">
        <f>IF('LISTA TRABAJADORES'!F103&lt;50,"",'LISTA TRABAJADORES'!D103)</f>
        <v>0</v>
      </c>
      <c r="W114" s="106">
        <f>IF('LISTA TRABAJADORES'!F103&lt;50,"",E114)</f>
        <v>0</v>
      </c>
      <c r="X114" s="83" t="s">
        <v>444</v>
      </c>
      <c r="Y114" s="518">
        <f>IF('LISTA TRABAJADORES'!F103&lt;50,"",G114)</f>
        <v>0</v>
      </c>
      <c r="Z114" s="519"/>
      <c r="AA114" s="83"/>
      <c r="AB114" s="65" t="e">
        <f>IF(#REF!="Sí","Cada 6 meses",IF('LISTA TRABAJADORES'!AW106&lt;&gt;"",'LISTA TRABAJADORES'!AW106,IF(OR(#REF!="",#REF!&lt;50),"",IF(#REF!&gt;=1000,"Anualmente",IF(#REF!&lt;=100,"Cada 3 años","Cada 2 años")))))</f>
        <v>#REF!</v>
      </c>
      <c r="AC114" s="65" t="e">
        <f>IF(#REF!="Sí","Cada 6 meses",IF('LISTA TRABAJADORES'!AX106&lt;&gt;"",'LISTA TRABAJADORES'!AX106,IF(OR(#REF!="",#REF!&lt;50),"",IF(#REF!&gt;=1000,"Anualmente",IF(#REF!&lt;=100,"Cada 3 años","Cada 2 años")))))</f>
        <v>#REF!</v>
      </c>
    </row>
    <row r="115" spans="1:29">
      <c r="A115" s="66">
        <v>99</v>
      </c>
      <c r="B115" s="516">
        <f>IF('LISTA TRABAJADORES'!F104&lt;50,"",'LISTA TRABAJADORES'!C104)</f>
        <v>0</v>
      </c>
      <c r="C115" s="517"/>
      <c r="D115" s="107">
        <f>IF('LISTA TRABAJADORES'!F104&lt;50,"",'LISTA TRABAJADORES'!D104)</f>
        <v>0</v>
      </c>
      <c r="E115" s="106">
        <f>IF('LISTA TRABAJADORES'!F104&lt;50,"",'LISTA TRABAJADORES'!E104)</f>
        <v>0</v>
      </c>
      <c r="F115" s="160"/>
      <c r="G115" s="518">
        <f>IF('LISTA TRABAJADORES'!F104&lt;50,"",'LISTA TRABAJADORES'!B104)</f>
        <v>0</v>
      </c>
      <c r="H115" s="519"/>
      <c r="I115" s="83"/>
      <c r="J115" s="65" t="str">
        <f>IF('LISTA TRABAJADORES'!F104="","",IF('LISTA TRABAJADORES'!G104="Sí","Cada 6 meses",IF(M115&lt;&gt;"",M115,IF(OR('LISTA TRABAJADORES'!H104="no ingresa",'LISTA TRABAJADORES'!F104="BAJA"),"No Ingresa PVSA",IF('LISTA TRABAJADORES'!F104="MUY ALTA","Anualmente",IF('LISTA TRABAJADORES'!F104="MEDIA","Cada 3 años","Cada 2 años"))))))</f>
        <v/>
      </c>
      <c r="K115" s="76"/>
      <c r="L115" s="67"/>
      <c r="M115" s="68" t="str">
        <f t="shared" si="2"/>
        <v/>
      </c>
      <c r="N115" s="67"/>
      <c r="O115" s="63"/>
      <c r="P115" s="64"/>
      <c r="Q115" s="64"/>
      <c r="R115" s="2"/>
      <c r="S115" s="104">
        <f t="shared" si="3"/>
        <v>99</v>
      </c>
      <c r="T115" s="516">
        <f>IF('LISTA TRABAJADORES'!F104&lt;50,"",B115)</f>
        <v>0</v>
      </c>
      <c r="U115" s="517"/>
      <c r="V115" s="105">
        <f>IF('LISTA TRABAJADORES'!F104&lt;50,"",'LISTA TRABAJADORES'!D104)</f>
        <v>0</v>
      </c>
      <c r="W115" s="106">
        <f>IF('LISTA TRABAJADORES'!F104&lt;50,"",E115)</f>
        <v>0</v>
      </c>
      <c r="X115" s="83" t="s">
        <v>444</v>
      </c>
      <c r="Y115" s="518">
        <f>IF('LISTA TRABAJADORES'!F104&lt;50,"",G115)</f>
        <v>0</v>
      </c>
      <c r="Z115" s="519"/>
      <c r="AA115" s="83"/>
      <c r="AB115" s="65" t="e">
        <f>IF(#REF!="Sí","Cada 6 meses",IF('LISTA TRABAJADORES'!AW107&lt;&gt;"",'LISTA TRABAJADORES'!AW107,IF(OR(#REF!="",#REF!&lt;50),"",IF(#REF!&gt;=1000,"Anualmente",IF(#REF!&lt;=100,"Cada 3 años","Cada 2 años")))))</f>
        <v>#REF!</v>
      </c>
      <c r="AC115" s="65" t="e">
        <f>IF(#REF!="Sí","Cada 6 meses",IF('LISTA TRABAJADORES'!AX107&lt;&gt;"",'LISTA TRABAJADORES'!AX107,IF(OR(#REF!="",#REF!&lt;50),"",IF(#REF!&gt;=1000,"Anualmente",IF(#REF!&lt;=100,"Cada 3 años","Cada 2 años")))))</f>
        <v>#REF!</v>
      </c>
    </row>
    <row r="116" spans="1:29">
      <c r="A116" s="66">
        <v>100</v>
      </c>
      <c r="B116" s="516">
        <f>IF('LISTA TRABAJADORES'!F105&lt;50,"",'LISTA TRABAJADORES'!C105)</f>
        <v>0</v>
      </c>
      <c r="C116" s="517"/>
      <c r="D116" s="107">
        <f>IF('LISTA TRABAJADORES'!F105&lt;50,"",'LISTA TRABAJADORES'!D105)</f>
        <v>0</v>
      </c>
      <c r="E116" s="106">
        <f>IF('LISTA TRABAJADORES'!F105&lt;50,"",'LISTA TRABAJADORES'!E105)</f>
        <v>0</v>
      </c>
      <c r="F116" s="160"/>
      <c r="G116" s="518">
        <f>IF('LISTA TRABAJADORES'!F105&lt;50,"",'LISTA TRABAJADORES'!B105)</f>
        <v>0</v>
      </c>
      <c r="H116" s="519"/>
      <c r="I116" s="83"/>
      <c r="J116" s="65" t="str">
        <f>IF('LISTA TRABAJADORES'!F105="","",IF('LISTA TRABAJADORES'!G105="Sí","Cada 6 meses",IF(M116&lt;&gt;"",M116,IF(OR('LISTA TRABAJADORES'!H105="no ingresa",'LISTA TRABAJADORES'!F105="BAJA"),"No Ingresa PVSA",IF('LISTA TRABAJADORES'!F105="MUY ALTA","Anualmente",IF('LISTA TRABAJADORES'!F105="MEDIA","Cada 3 años","Cada 2 años"))))))</f>
        <v/>
      </c>
      <c r="K116" s="76"/>
      <c r="L116" s="67"/>
      <c r="M116" s="68" t="str">
        <f t="shared" si="2"/>
        <v/>
      </c>
      <c r="N116" s="67"/>
      <c r="O116" s="63"/>
      <c r="P116" s="64"/>
      <c r="Q116" s="64"/>
      <c r="R116" s="2"/>
      <c r="S116" s="104">
        <f t="shared" si="3"/>
        <v>100</v>
      </c>
      <c r="T116" s="516">
        <f>IF('LISTA TRABAJADORES'!F105&lt;50,"",B116)</f>
        <v>0</v>
      </c>
      <c r="U116" s="517"/>
      <c r="V116" s="105">
        <f>IF('LISTA TRABAJADORES'!F105&lt;50,"",'LISTA TRABAJADORES'!D105)</f>
        <v>0</v>
      </c>
      <c r="W116" s="106">
        <f>IF('LISTA TRABAJADORES'!F105&lt;50,"",E116)</f>
        <v>0</v>
      </c>
      <c r="X116" s="83" t="s">
        <v>444</v>
      </c>
      <c r="Y116" s="518">
        <f>IF('LISTA TRABAJADORES'!F105&lt;50,"",G116)</f>
        <v>0</v>
      </c>
      <c r="Z116" s="519"/>
      <c r="AA116" s="83"/>
      <c r="AB116" s="65" t="e">
        <f>IF(#REF!="Sí","Cada 6 meses",IF('LISTA TRABAJADORES'!AW108&lt;&gt;"",'LISTA TRABAJADORES'!AW108,IF(OR(#REF!="",#REF!&lt;50),"",IF(#REF!&gt;=1000,"Anualmente",IF(#REF!&lt;=100,"Cada 3 años","Cada 2 años")))))</f>
        <v>#REF!</v>
      </c>
      <c r="AC116" s="65" t="e">
        <f>IF(#REF!="Sí","Cada 6 meses",IF('LISTA TRABAJADORES'!AX108&lt;&gt;"",'LISTA TRABAJADORES'!AX108,IF(OR(#REF!="",#REF!&lt;50),"",IF(#REF!&gt;=1000,"Anualmente",IF(#REF!&lt;=100,"Cada 3 años","Cada 2 años")))))</f>
        <v>#REF!</v>
      </c>
    </row>
    <row r="117" spans="1:29">
      <c r="A117" s="66">
        <v>101</v>
      </c>
      <c r="B117" s="516">
        <f>IF('LISTA TRABAJADORES'!F106&lt;50,"",'LISTA TRABAJADORES'!C106)</f>
        <v>0</v>
      </c>
      <c r="C117" s="517"/>
      <c r="D117" s="107">
        <f>IF('LISTA TRABAJADORES'!F106&lt;50,"",'LISTA TRABAJADORES'!D106)</f>
        <v>0</v>
      </c>
      <c r="E117" s="106">
        <f>IF('LISTA TRABAJADORES'!F106&lt;50,"",'LISTA TRABAJADORES'!E106)</f>
        <v>0</v>
      </c>
      <c r="F117" s="160"/>
      <c r="G117" s="518">
        <f>IF('LISTA TRABAJADORES'!F106&lt;50,"",'LISTA TRABAJADORES'!B106)</f>
        <v>0</v>
      </c>
      <c r="H117" s="519"/>
      <c r="I117" s="83"/>
      <c r="J117" s="65" t="str">
        <f>IF('LISTA TRABAJADORES'!F106="","",IF('LISTA TRABAJADORES'!G106="Sí","Cada 6 meses",IF(M117&lt;&gt;"",M117,IF(OR('LISTA TRABAJADORES'!H106="no ingresa",'LISTA TRABAJADORES'!F106="BAJA"),"No Ingresa PVSA",IF('LISTA TRABAJADORES'!F106="MUY ALTA","Anualmente",IF('LISTA TRABAJADORES'!F106="MEDIA","Cada 3 años","Cada 2 años"))))))</f>
        <v/>
      </c>
      <c r="K117" s="76"/>
      <c r="L117" s="67"/>
      <c r="M117" s="68" t="str">
        <f t="shared" si="2"/>
        <v/>
      </c>
      <c r="N117" s="67"/>
      <c r="O117" s="63"/>
      <c r="P117" s="64"/>
      <c r="Q117" s="64"/>
      <c r="R117" s="2"/>
      <c r="S117" s="104">
        <f t="shared" si="3"/>
        <v>101</v>
      </c>
      <c r="T117" s="516">
        <f>IF('LISTA TRABAJADORES'!F106&lt;50,"",B117)</f>
        <v>0</v>
      </c>
      <c r="U117" s="517"/>
      <c r="V117" s="105">
        <f>IF('LISTA TRABAJADORES'!F106&lt;50,"",'LISTA TRABAJADORES'!D106)</f>
        <v>0</v>
      </c>
      <c r="W117" s="106">
        <f>IF('LISTA TRABAJADORES'!F106&lt;50,"",E117)</f>
        <v>0</v>
      </c>
      <c r="X117" s="83" t="s">
        <v>444</v>
      </c>
      <c r="Y117" s="518">
        <f>IF('LISTA TRABAJADORES'!F106&lt;50,"",G117)</f>
        <v>0</v>
      </c>
      <c r="Z117" s="519"/>
      <c r="AA117" s="83"/>
      <c r="AB117" s="65" t="e">
        <f>IF(#REF!="Sí","Cada 6 meses",IF('LISTA TRABAJADORES'!AW109&lt;&gt;"",'LISTA TRABAJADORES'!AW109,IF(OR(#REF!="",#REF!&lt;50),"",IF(#REF!&gt;=1000,"Anualmente",IF(#REF!&lt;=100,"Cada 3 años","Cada 2 años")))))</f>
        <v>#REF!</v>
      </c>
      <c r="AC117" s="65" t="e">
        <f>IF(#REF!="Sí","Cada 6 meses",IF('LISTA TRABAJADORES'!AX109&lt;&gt;"",'LISTA TRABAJADORES'!AX109,IF(OR(#REF!="",#REF!&lt;50),"",IF(#REF!&gt;=1000,"Anualmente",IF(#REF!&lt;=100,"Cada 3 años","Cada 2 años")))))</f>
        <v>#REF!</v>
      </c>
    </row>
    <row r="118" spans="1:29">
      <c r="A118" s="66">
        <v>102</v>
      </c>
      <c r="B118" s="516">
        <f>IF('LISTA TRABAJADORES'!F107&lt;50,"",'LISTA TRABAJADORES'!C107)</f>
        <v>0</v>
      </c>
      <c r="C118" s="517"/>
      <c r="D118" s="107">
        <f>IF('LISTA TRABAJADORES'!F107&lt;50,"",'LISTA TRABAJADORES'!D107)</f>
        <v>0</v>
      </c>
      <c r="E118" s="106">
        <f>IF('LISTA TRABAJADORES'!F107&lt;50,"",'LISTA TRABAJADORES'!E107)</f>
        <v>0</v>
      </c>
      <c r="F118" s="160"/>
      <c r="G118" s="518">
        <f>IF('LISTA TRABAJADORES'!F107&lt;50,"",'LISTA TRABAJADORES'!B107)</f>
        <v>0</v>
      </c>
      <c r="H118" s="519"/>
      <c r="I118" s="83"/>
      <c r="J118" s="65" t="str">
        <f>IF('LISTA TRABAJADORES'!F107="","",IF('LISTA TRABAJADORES'!G107="Sí","Cada 6 meses",IF(M118&lt;&gt;"",M118,IF(OR('LISTA TRABAJADORES'!H107="no ingresa",'LISTA TRABAJADORES'!F107="BAJA"),"No Ingresa PVSA",IF('LISTA TRABAJADORES'!F107="MUY ALTA","Anualmente",IF('LISTA TRABAJADORES'!F107="MEDIA","Cada 3 años","Cada 2 años"))))))</f>
        <v/>
      </c>
      <c r="K118" s="76"/>
      <c r="L118" s="67"/>
      <c r="M118" s="68" t="str">
        <f t="shared" si="2"/>
        <v/>
      </c>
      <c r="N118" s="67"/>
      <c r="O118" s="63"/>
      <c r="P118" s="64"/>
      <c r="Q118" s="64"/>
      <c r="R118" s="2"/>
      <c r="S118" s="104">
        <f t="shared" si="3"/>
        <v>102</v>
      </c>
      <c r="T118" s="516">
        <f>IF('LISTA TRABAJADORES'!F107&lt;50,"",B118)</f>
        <v>0</v>
      </c>
      <c r="U118" s="517"/>
      <c r="V118" s="105">
        <f>IF('LISTA TRABAJADORES'!F107&lt;50,"",'LISTA TRABAJADORES'!D107)</f>
        <v>0</v>
      </c>
      <c r="W118" s="106">
        <f>IF('LISTA TRABAJADORES'!F107&lt;50,"",E118)</f>
        <v>0</v>
      </c>
      <c r="X118" s="83" t="s">
        <v>444</v>
      </c>
      <c r="Y118" s="518">
        <f>IF('LISTA TRABAJADORES'!F107&lt;50,"",G118)</f>
        <v>0</v>
      </c>
      <c r="Z118" s="519"/>
      <c r="AA118" s="83"/>
      <c r="AB118" s="65" t="e">
        <f>IF(#REF!="Sí","Cada 6 meses",IF('LISTA TRABAJADORES'!AW110&lt;&gt;"",'LISTA TRABAJADORES'!AW110,IF(OR(#REF!="",#REF!&lt;50),"",IF(#REF!&gt;=1000,"Anualmente",IF(#REF!&lt;=100,"Cada 3 años","Cada 2 años")))))</f>
        <v>#REF!</v>
      </c>
      <c r="AC118" s="65" t="e">
        <f>IF(#REF!="Sí","Cada 6 meses",IF('LISTA TRABAJADORES'!AX110&lt;&gt;"",'LISTA TRABAJADORES'!AX110,IF(OR(#REF!="",#REF!&lt;50),"",IF(#REF!&gt;=1000,"Anualmente",IF(#REF!&lt;=100,"Cada 3 años","Cada 2 años")))))</f>
        <v>#REF!</v>
      </c>
    </row>
    <row r="119" spans="1:29">
      <c r="A119" s="66">
        <v>103</v>
      </c>
      <c r="B119" s="516">
        <f>IF('LISTA TRABAJADORES'!F108&lt;50,"",'LISTA TRABAJADORES'!C108)</f>
        <v>0</v>
      </c>
      <c r="C119" s="517"/>
      <c r="D119" s="107">
        <f>IF('LISTA TRABAJADORES'!F108&lt;50,"",'LISTA TRABAJADORES'!D108)</f>
        <v>0</v>
      </c>
      <c r="E119" s="106">
        <f>IF('LISTA TRABAJADORES'!F108&lt;50,"",'LISTA TRABAJADORES'!E108)</f>
        <v>0</v>
      </c>
      <c r="F119" s="160"/>
      <c r="G119" s="518">
        <f>IF('LISTA TRABAJADORES'!F108&lt;50,"",'LISTA TRABAJADORES'!B108)</f>
        <v>0</v>
      </c>
      <c r="H119" s="519"/>
      <c r="I119" s="83"/>
      <c r="J119" s="65" t="str">
        <f>IF('LISTA TRABAJADORES'!F108="","",IF('LISTA TRABAJADORES'!G108="Sí","Cada 6 meses",IF(M119&lt;&gt;"",M119,IF(OR('LISTA TRABAJADORES'!H108="no ingresa",'LISTA TRABAJADORES'!F108="BAJA"),"No Ingresa PVSA",IF('LISTA TRABAJADORES'!F108="MUY ALTA","Anualmente",IF('LISTA TRABAJADORES'!F108="MEDIA","Cada 3 años","Cada 2 años"))))))</f>
        <v/>
      </c>
      <c r="K119" s="76"/>
      <c r="L119" s="67"/>
      <c r="M119" s="68" t="str">
        <f t="shared" si="2"/>
        <v/>
      </c>
      <c r="N119" s="67"/>
      <c r="O119" s="63"/>
      <c r="P119" s="64"/>
      <c r="Q119" s="64"/>
      <c r="R119" s="2"/>
      <c r="S119" s="104">
        <f t="shared" si="3"/>
        <v>103</v>
      </c>
      <c r="T119" s="516">
        <f>IF('LISTA TRABAJADORES'!F108&lt;50,"",B119)</f>
        <v>0</v>
      </c>
      <c r="U119" s="517"/>
      <c r="V119" s="105">
        <f>IF('LISTA TRABAJADORES'!F108&lt;50,"",'LISTA TRABAJADORES'!D108)</f>
        <v>0</v>
      </c>
      <c r="W119" s="106">
        <f>IF('LISTA TRABAJADORES'!F108&lt;50,"",E119)</f>
        <v>0</v>
      </c>
      <c r="X119" s="83" t="s">
        <v>444</v>
      </c>
      <c r="Y119" s="518">
        <f>IF('LISTA TRABAJADORES'!F108&lt;50,"",G119)</f>
        <v>0</v>
      </c>
      <c r="Z119" s="519"/>
      <c r="AA119" s="83"/>
      <c r="AB119" s="65" t="e">
        <f>IF(#REF!="Sí","Cada 6 meses",IF('LISTA TRABAJADORES'!AW111&lt;&gt;"",'LISTA TRABAJADORES'!AW111,IF(OR(#REF!="",#REF!&lt;50),"",IF(#REF!&gt;=1000,"Anualmente",IF(#REF!&lt;=100,"Cada 3 años","Cada 2 años")))))</f>
        <v>#REF!</v>
      </c>
      <c r="AC119" s="65" t="e">
        <f>IF(#REF!="Sí","Cada 6 meses",IF('LISTA TRABAJADORES'!AX111&lt;&gt;"",'LISTA TRABAJADORES'!AX111,IF(OR(#REF!="",#REF!&lt;50),"",IF(#REF!&gt;=1000,"Anualmente",IF(#REF!&lt;=100,"Cada 3 años","Cada 2 años")))))</f>
        <v>#REF!</v>
      </c>
    </row>
    <row r="120" spans="1:29">
      <c r="A120" s="66">
        <v>104</v>
      </c>
      <c r="B120" s="516">
        <f>IF('LISTA TRABAJADORES'!F109&lt;50,"",'LISTA TRABAJADORES'!C109)</f>
        <v>0</v>
      </c>
      <c r="C120" s="517"/>
      <c r="D120" s="107">
        <f>IF('LISTA TRABAJADORES'!F109&lt;50,"",'LISTA TRABAJADORES'!D109)</f>
        <v>0</v>
      </c>
      <c r="E120" s="106">
        <f>IF('LISTA TRABAJADORES'!F109&lt;50,"",'LISTA TRABAJADORES'!E109)</f>
        <v>0</v>
      </c>
      <c r="F120" s="160"/>
      <c r="G120" s="518">
        <f>IF('LISTA TRABAJADORES'!F109&lt;50,"",'LISTA TRABAJADORES'!B109)</f>
        <v>0</v>
      </c>
      <c r="H120" s="519"/>
      <c r="I120" s="83"/>
      <c r="J120" s="65" t="str">
        <f>IF('LISTA TRABAJADORES'!F109="","",IF('LISTA TRABAJADORES'!G109="Sí","Cada 6 meses",IF(M120&lt;&gt;"",M120,IF(OR('LISTA TRABAJADORES'!H109="no ingresa",'LISTA TRABAJADORES'!F109="BAJA"),"No Ingresa PVSA",IF('LISTA TRABAJADORES'!F109="MUY ALTA","Anualmente",IF('LISTA TRABAJADORES'!F109="MEDIA","Cada 3 años","Cada 2 años"))))))</f>
        <v/>
      </c>
      <c r="K120" s="76"/>
      <c r="L120" s="67"/>
      <c r="M120" s="68" t="str">
        <f t="shared" si="2"/>
        <v/>
      </c>
      <c r="N120" s="67"/>
      <c r="O120" s="63"/>
      <c r="P120" s="64"/>
      <c r="Q120" s="64"/>
      <c r="R120" s="2"/>
      <c r="S120" s="104">
        <f t="shared" si="3"/>
        <v>104</v>
      </c>
      <c r="T120" s="516">
        <f>IF('LISTA TRABAJADORES'!F109&lt;50,"",B120)</f>
        <v>0</v>
      </c>
      <c r="U120" s="517"/>
      <c r="V120" s="105">
        <f>IF('LISTA TRABAJADORES'!F109&lt;50,"",'LISTA TRABAJADORES'!D109)</f>
        <v>0</v>
      </c>
      <c r="W120" s="106">
        <f>IF('LISTA TRABAJADORES'!F109&lt;50,"",E120)</f>
        <v>0</v>
      </c>
      <c r="X120" s="83" t="s">
        <v>444</v>
      </c>
      <c r="Y120" s="518">
        <f>IF('LISTA TRABAJADORES'!F109&lt;50,"",G120)</f>
        <v>0</v>
      </c>
      <c r="Z120" s="519"/>
      <c r="AA120" s="83"/>
      <c r="AB120" s="65" t="e">
        <f>IF(#REF!="Sí","Cada 6 meses",IF('LISTA TRABAJADORES'!AW112&lt;&gt;"",'LISTA TRABAJADORES'!AW112,IF(OR(#REF!="",#REF!&lt;50),"",IF(#REF!&gt;=1000,"Anualmente",IF(#REF!&lt;=100,"Cada 3 años","Cada 2 años")))))</f>
        <v>#REF!</v>
      </c>
      <c r="AC120" s="65" t="e">
        <f>IF(#REF!="Sí","Cada 6 meses",IF('LISTA TRABAJADORES'!AX112&lt;&gt;"",'LISTA TRABAJADORES'!AX112,IF(OR(#REF!="",#REF!&lt;50),"",IF(#REF!&gt;=1000,"Anualmente",IF(#REF!&lt;=100,"Cada 3 años","Cada 2 años")))))</f>
        <v>#REF!</v>
      </c>
    </row>
    <row r="121" spans="1:29">
      <c r="A121" s="66">
        <v>105</v>
      </c>
      <c r="B121" s="516">
        <f>IF('LISTA TRABAJADORES'!F110&lt;50,"",'LISTA TRABAJADORES'!C110)</f>
        <v>0</v>
      </c>
      <c r="C121" s="517"/>
      <c r="D121" s="107">
        <f>IF('LISTA TRABAJADORES'!F110&lt;50,"",'LISTA TRABAJADORES'!D110)</f>
        <v>0</v>
      </c>
      <c r="E121" s="106">
        <f>IF('LISTA TRABAJADORES'!F110&lt;50,"",'LISTA TRABAJADORES'!E110)</f>
        <v>0</v>
      </c>
      <c r="F121" s="160"/>
      <c r="G121" s="518">
        <f>IF('LISTA TRABAJADORES'!F110&lt;50,"",'LISTA TRABAJADORES'!B110)</f>
        <v>0</v>
      </c>
      <c r="H121" s="519"/>
      <c r="I121" s="83"/>
      <c r="J121" s="65" t="str">
        <f>IF('LISTA TRABAJADORES'!F110="","",IF('LISTA TRABAJADORES'!G110="Sí","Cada 6 meses",IF(M121&lt;&gt;"",M121,IF(OR('LISTA TRABAJADORES'!H110="no ingresa",'LISTA TRABAJADORES'!F110="BAJA"),"No Ingresa PVSA",IF('LISTA TRABAJADORES'!F110="MUY ALTA","Anualmente",IF('LISTA TRABAJADORES'!F110="MEDIA","Cada 3 años","Cada 2 años"))))))</f>
        <v/>
      </c>
      <c r="K121" s="76"/>
      <c r="L121" s="67"/>
      <c r="M121" s="68" t="str">
        <f t="shared" si="2"/>
        <v/>
      </c>
      <c r="N121" s="67"/>
      <c r="O121" s="63"/>
      <c r="P121" s="64"/>
      <c r="Q121" s="64"/>
      <c r="R121" s="2"/>
      <c r="S121" s="104">
        <f t="shared" si="3"/>
        <v>105</v>
      </c>
      <c r="T121" s="516">
        <f>IF('LISTA TRABAJADORES'!F110&lt;50,"",B121)</f>
        <v>0</v>
      </c>
      <c r="U121" s="517"/>
      <c r="V121" s="105">
        <f>IF('LISTA TRABAJADORES'!F110&lt;50,"",'LISTA TRABAJADORES'!D110)</f>
        <v>0</v>
      </c>
      <c r="W121" s="106">
        <f>IF('LISTA TRABAJADORES'!F110&lt;50,"",E121)</f>
        <v>0</v>
      </c>
      <c r="X121" s="83" t="s">
        <v>444</v>
      </c>
      <c r="Y121" s="518">
        <f>IF('LISTA TRABAJADORES'!F110&lt;50,"",G121)</f>
        <v>0</v>
      </c>
      <c r="Z121" s="519"/>
      <c r="AA121" s="83"/>
      <c r="AB121" s="65" t="e">
        <f>IF(#REF!="Sí","Cada 6 meses",IF('LISTA TRABAJADORES'!AW113&lt;&gt;"",'LISTA TRABAJADORES'!AW113,IF(OR(#REF!="",#REF!&lt;50),"",IF(#REF!&gt;=1000,"Anualmente",IF(#REF!&lt;=100,"Cada 3 años","Cada 2 años")))))</f>
        <v>#REF!</v>
      </c>
      <c r="AC121" s="65" t="e">
        <f>IF(#REF!="Sí","Cada 6 meses",IF('LISTA TRABAJADORES'!AX113&lt;&gt;"",'LISTA TRABAJADORES'!AX113,IF(OR(#REF!="",#REF!&lt;50),"",IF(#REF!&gt;=1000,"Anualmente",IF(#REF!&lt;=100,"Cada 3 años","Cada 2 años")))))</f>
        <v>#REF!</v>
      </c>
    </row>
    <row r="122" spans="1:29">
      <c r="A122" s="66">
        <v>106</v>
      </c>
      <c r="B122" s="516">
        <f>IF('LISTA TRABAJADORES'!F111&lt;50,"",'LISTA TRABAJADORES'!C111)</f>
        <v>0</v>
      </c>
      <c r="C122" s="517"/>
      <c r="D122" s="107">
        <f>IF('LISTA TRABAJADORES'!F111&lt;50,"",'LISTA TRABAJADORES'!D111)</f>
        <v>0</v>
      </c>
      <c r="E122" s="106">
        <f>IF('LISTA TRABAJADORES'!F111&lt;50,"",'LISTA TRABAJADORES'!E111)</f>
        <v>0</v>
      </c>
      <c r="F122" s="160"/>
      <c r="G122" s="518">
        <f>IF('LISTA TRABAJADORES'!F111&lt;50,"",'LISTA TRABAJADORES'!B111)</f>
        <v>0</v>
      </c>
      <c r="H122" s="519"/>
      <c r="I122" s="83"/>
      <c r="J122" s="65" t="str">
        <f>IF('LISTA TRABAJADORES'!F111="","",IF('LISTA TRABAJADORES'!G111="Sí","Cada 6 meses",IF(M122&lt;&gt;"",M122,IF(OR('LISTA TRABAJADORES'!H111="no ingresa",'LISTA TRABAJADORES'!F111="BAJA"),"No Ingresa PVSA",IF('LISTA TRABAJADORES'!F111="MUY ALTA","Anualmente",IF('LISTA TRABAJADORES'!F111="MEDIA","Cada 3 años","Cada 2 años"))))))</f>
        <v/>
      </c>
      <c r="K122" s="76"/>
      <c r="L122" s="67"/>
      <c r="M122" s="68" t="str">
        <f t="shared" si="2"/>
        <v/>
      </c>
      <c r="N122" s="67"/>
      <c r="O122" s="63"/>
      <c r="P122" s="64"/>
      <c r="Q122" s="64"/>
      <c r="R122" s="2"/>
      <c r="S122" s="104">
        <f t="shared" si="3"/>
        <v>106</v>
      </c>
      <c r="T122" s="516">
        <f>IF('LISTA TRABAJADORES'!F111&lt;50,"",B122)</f>
        <v>0</v>
      </c>
      <c r="U122" s="517"/>
      <c r="V122" s="105">
        <f>IF('LISTA TRABAJADORES'!F111&lt;50,"",'LISTA TRABAJADORES'!D111)</f>
        <v>0</v>
      </c>
      <c r="W122" s="106">
        <f>IF('LISTA TRABAJADORES'!F111&lt;50,"",E122)</f>
        <v>0</v>
      </c>
      <c r="X122" s="83" t="s">
        <v>444</v>
      </c>
      <c r="Y122" s="518">
        <f>IF('LISTA TRABAJADORES'!F111&lt;50,"",G122)</f>
        <v>0</v>
      </c>
      <c r="Z122" s="519"/>
      <c r="AA122" s="83"/>
      <c r="AB122" s="65" t="e">
        <f>IF(#REF!="Sí","Cada 6 meses",IF('LISTA TRABAJADORES'!AW114&lt;&gt;"",'LISTA TRABAJADORES'!AW114,IF(OR(#REF!="",#REF!&lt;50),"",IF(#REF!&gt;=1000,"Anualmente",IF(#REF!&lt;=100,"Cada 3 años","Cada 2 años")))))</f>
        <v>#REF!</v>
      </c>
      <c r="AC122" s="65" t="e">
        <f>IF(#REF!="Sí","Cada 6 meses",IF('LISTA TRABAJADORES'!AX114&lt;&gt;"",'LISTA TRABAJADORES'!AX114,IF(OR(#REF!="",#REF!&lt;50),"",IF(#REF!&gt;=1000,"Anualmente",IF(#REF!&lt;=100,"Cada 3 años","Cada 2 años")))))</f>
        <v>#REF!</v>
      </c>
    </row>
    <row r="123" spans="1:29">
      <c r="A123" s="66">
        <v>107</v>
      </c>
      <c r="B123" s="516">
        <f>IF('LISTA TRABAJADORES'!F112&lt;50,"",'LISTA TRABAJADORES'!C112)</f>
        <v>0</v>
      </c>
      <c r="C123" s="517"/>
      <c r="D123" s="107">
        <f>IF('LISTA TRABAJADORES'!F112&lt;50,"",'LISTA TRABAJADORES'!D112)</f>
        <v>0</v>
      </c>
      <c r="E123" s="106">
        <f>IF('LISTA TRABAJADORES'!F112&lt;50,"",'LISTA TRABAJADORES'!E112)</f>
        <v>0</v>
      </c>
      <c r="F123" s="160"/>
      <c r="G123" s="518">
        <f>IF('LISTA TRABAJADORES'!F112&lt;50,"",'LISTA TRABAJADORES'!B112)</f>
        <v>0</v>
      </c>
      <c r="H123" s="519"/>
      <c r="I123" s="83"/>
      <c r="J123" s="65" t="str">
        <f>IF('LISTA TRABAJADORES'!F112="","",IF('LISTA TRABAJADORES'!G112="Sí","Cada 6 meses",IF(M123&lt;&gt;"",M123,IF(OR('LISTA TRABAJADORES'!H112="no ingresa",'LISTA TRABAJADORES'!F112="BAJA"),"No Ingresa PVSA",IF('LISTA TRABAJADORES'!F112="MUY ALTA","Anualmente",IF('LISTA TRABAJADORES'!F112="MEDIA","Cada 3 años","Cada 2 años"))))))</f>
        <v/>
      </c>
      <c r="K123" s="76"/>
      <c r="L123" s="67"/>
      <c r="M123" s="68" t="str">
        <f t="shared" si="2"/>
        <v/>
      </c>
      <c r="N123" s="67"/>
      <c r="O123" s="63"/>
      <c r="P123" s="64"/>
      <c r="Q123" s="64"/>
      <c r="R123" s="2"/>
      <c r="S123" s="104">
        <f t="shared" si="3"/>
        <v>107</v>
      </c>
      <c r="T123" s="516">
        <f>IF('LISTA TRABAJADORES'!F112&lt;50,"",B123)</f>
        <v>0</v>
      </c>
      <c r="U123" s="517"/>
      <c r="V123" s="105">
        <f>IF('LISTA TRABAJADORES'!F112&lt;50,"",'LISTA TRABAJADORES'!D112)</f>
        <v>0</v>
      </c>
      <c r="W123" s="106">
        <f>IF('LISTA TRABAJADORES'!F112&lt;50,"",E123)</f>
        <v>0</v>
      </c>
      <c r="X123" s="83" t="s">
        <v>444</v>
      </c>
      <c r="Y123" s="518">
        <f>IF('LISTA TRABAJADORES'!F112&lt;50,"",G123)</f>
        <v>0</v>
      </c>
      <c r="Z123" s="519"/>
      <c r="AA123" s="83"/>
      <c r="AB123" s="65" t="e">
        <f>IF(#REF!="Sí","Cada 6 meses",IF('LISTA TRABAJADORES'!AW115&lt;&gt;"",'LISTA TRABAJADORES'!AW115,IF(OR(#REF!="",#REF!&lt;50),"",IF(#REF!&gt;=1000,"Anualmente",IF(#REF!&lt;=100,"Cada 3 años","Cada 2 años")))))</f>
        <v>#REF!</v>
      </c>
      <c r="AC123" s="65" t="e">
        <f>IF(#REF!="Sí","Cada 6 meses",IF('LISTA TRABAJADORES'!AX115&lt;&gt;"",'LISTA TRABAJADORES'!AX115,IF(OR(#REF!="",#REF!&lt;50),"",IF(#REF!&gt;=1000,"Anualmente",IF(#REF!&lt;=100,"Cada 3 años","Cada 2 años")))))</f>
        <v>#REF!</v>
      </c>
    </row>
    <row r="124" spans="1:29">
      <c r="A124" s="66">
        <v>108</v>
      </c>
      <c r="B124" s="516">
        <f>IF('LISTA TRABAJADORES'!F113&lt;50,"",'LISTA TRABAJADORES'!C113)</f>
        <v>0</v>
      </c>
      <c r="C124" s="517"/>
      <c r="D124" s="107">
        <f>IF('LISTA TRABAJADORES'!F113&lt;50,"",'LISTA TRABAJADORES'!D113)</f>
        <v>0</v>
      </c>
      <c r="E124" s="106">
        <f>IF('LISTA TRABAJADORES'!F113&lt;50,"",'LISTA TRABAJADORES'!E113)</f>
        <v>0</v>
      </c>
      <c r="F124" s="160"/>
      <c r="G124" s="518">
        <f>IF('LISTA TRABAJADORES'!F113&lt;50,"",'LISTA TRABAJADORES'!B113)</f>
        <v>0</v>
      </c>
      <c r="H124" s="519"/>
      <c r="I124" s="83"/>
      <c r="J124" s="65" t="str">
        <f>IF('LISTA TRABAJADORES'!F113="","",IF('LISTA TRABAJADORES'!G113="Sí","Cada 6 meses",IF(M124&lt;&gt;"",M124,IF(OR('LISTA TRABAJADORES'!H113="no ingresa",'LISTA TRABAJADORES'!F113="BAJA"),"No Ingresa PVSA",IF('LISTA TRABAJADORES'!F113="MUY ALTA","Anualmente",IF('LISTA TRABAJADORES'!F113="MEDIA","Cada 3 años","Cada 2 años"))))))</f>
        <v/>
      </c>
      <c r="K124" s="76"/>
      <c r="L124" s="67"/>
      <c r="M124" s="68" t="str">
        <f t="shared" si="2"/>
        <v/>
      </c>
      <c r="N124" s="67"/>
      <c r="O124" s="63"/>
      <c r="P124" s="64"/>
      <c r="Q124" s="64"/>
      <c r="R124" s="2"/>
      <c r="S124" s="104">
        <f t="shared" si="3"/>
        <v>108</v>
      </c>
      <c r="T124" s="516">
        <f>IF('LISTA TRABAJADORES'!F113&lt;50,"",B124)</f>
        <v>0</v>
      </c>
      <c r="U124" s="517"/>
      <c r="V124" s="105">
        <f>IF('LISTA TRABAJADORES'!F113&lt;50,"",'LISTA TRABAJADORES'!D113)</f>
        <v>0</v>
      </c>
      <c r="W124" s="106">
        <f>IF('LISTA TRABAJADORES'!F113&lt;50,"",E124)</f>
        <v>0</v>
      </c>
      <c r="X124" s="83" t="s">
        <v>444</v>
      </c>
      <c r="Y124" s="518">
        <f>IF('LISTA TRABAJADORES'!F113&lt;50,"",G124)</f>
        <v>0</v>
      </c>
      <c r="Z124" s="519"/>
      <c r="AA124" s="83"/>
      <c r="AB124" s="65" t="e">
        <f>IF(#REF!="Sí","Cada 6 meses",IF('LISTA TRABAJADORES'!AW116&lt;&gt;"",'LISTA TRABAJADORES'!AW116,IF(OR(#REF!="",#REF!&lt;50),"",IF(#REF!&gt;=1000,"Anualmente",IF(#REF!&lt;=100,"Cada 3 años","Cada 2 años")))))</f>
        <v>#REF!</v>
      </c>
      <c r="AC124" s="65" t="e">
        <f>IF(#REF!="Sí","Cada 6 meses",IF('LISTA TRABAJADORES'!AX116&lt;&gt;"",'LISTA TRABAJADORES'!AX116,IF(OR(#REF!="",#REF!&lt;50),"",IF(#REF!&gt;=1000,"Anualmente",IF(#REF!&lt;=100,"Cada 3 años","Cada 2 años")))))</f>
        <v>#REF!</v>
      </c>
    </row>
    <row r="125" spans="1:29">
      <c r="A125" s="66">
        <v>109</v>
      </c>
      <c r="B125" s="516">
        <f>IF('LISTA TRABAJADORES'!F114&lt;50,"",'LISTA TRABAJADORES'!C114)</f>
        <v>0</v>
      </c>
      <c r="C125" s="517"/>
      <c r="D125" s="107">
        <f>IF('LISTA TRABAJADORES'!F114&lt;50,"",'LISTA TRABAJADORES'!D114)</f>
        <v>0</v>
      </c>
      <c r="E125" s="106">
        <f>IF('LISTA TRABAJADORES'!F114&lt;50,"",'LISTA TRABAJADORES'!E114)</f>
        <v>0</v>
      </c>
      <c r="F125" s="160"/>
      <c r="G125" s="518">
        <f>IF('LISTA TRABAJADORES'!F114&lt;50,"",'LISTA TRABAJADORES'!B114)</f>
        <v>0</v>
      </c>
      <c r="H125" s="519"/>
      <c r="I125" s="83"/>
      <c r="J125" s="65" t="str">
        <f>IF('LISTA TRABAJADORES'!F114="","",IF('LISTA TRABAJADORES'!G114="Sí","Cada 6 meses",IF(M125&lt;&gt;"",M125,IF(OR('LISTA TRABAJADORES'!H114="no ingresa",'LISTA TRABAJADORES'!F114="BAJA"),"No Ingresa PVSA",IF('LISTA TRABAJADORES'!F114="MUY ALTA","Anualmente",IF('LISTA TRABAJADORES'!F114="MEDIA","Cada 3 años","Cada 2 años"))))))</f>
        <v/>
      </c>
      <c r="K125" s="76"/>
      <c r="L125" s="67"/>
      <c r="M125" s="68" t="str">
        <f t="shared" si="2"/>
        <v/>
      </c>
      <c r="N125" s="67"/>
      <c r="O125" s="63"/>
      <c r="P125" s="64"/>
      <c r="Q125" s="64"/>
      <c r="R125" s="2"/>
      <c r="S125" s="104">
        <f t="shared" si="3"/>
        <v>109</v>
      </c>
      <c r="T125" s="516">
        <f>IF('LISTA TRABAJADORES'!F114&lt;50,"",B125)</f>
        <v>0</v>
      </c>
      <c r="U125" s="517"/>
      <c r="V125" s="105">
        <f>IF('LISTA TRABAJADORES'!F114&lt;50,"",'LISTA TRABAJADORES'!D114)</f>
        <v>0</v>
      </c>
      <c r="W125" s="106">
        <f>IF('LISTA TRABAJADORES'!F114&lt;50,"",E125)</f>
        <v>0</v>
      </c>
      <c r="X125" s="83" t="s">
        <v>444</v>
      </c>
      <c r="Y125" s="518">
        <f>IF('LISTA TRABAJADORES'!F114&lt;50,"",G125)</f>
        <v>0</v>
      </c>
      <c r="Z125" s="519"/>
      <c r="AA125" s="83"/>
      <c r="AB125" s="65" t="e">
        <f>IF(#REF!="Sí","Cada 6 meses",IF('LISTA TRABAJADORES'!AW117&lt;&gt;"",'LISTA TRABAJADORES'!AW117,IF(OR(#REF!="",#REF!&lt;50),"",IF(#REF!&gt;=1000,"Anualmente",IF(#REF!&lt;=100,"Cada 3 años","Cada 2 años")))))</f>
        <v>#REF!</v>
      </c>
      <c r="AC125" s="65" t="e">
        <f>IF(#REF!="Sí","Cada 6 meses",IF('LISTA TRABAJADORES'!AX117&lt;&gt;"",'LISTA TRABAJADORES'!AX117,IF(OR(#REF!="",#REF!&lt;50),"",IF(#REF!&gt;=1000,"Anualmente",IF(#REF!&lt;=100,"Cada 3 años","Cada 2 años")))))</f>
        <v>#REF!</v>
      </c>
    </row>
    <row r="126" spans="1:29">
      <c r="A126" s="66">
        <v>110</v>
      </c>
      <c r="B126" s="516">
        <f>IF('LISTA TRABAJADORES'!F115&lt;50,"",'LISTA TRABAJADORES'!C115)</f>
        <v>0</v>
      </c>
      <c r="C126" s="517"/>
      <c r="D126" s="107">
        <f>IF('LISTA TRABAJADORES'!F115&lt;50,"",'LISTA TRABAJADORES'!D115)</f>
        <v>0</v>
      </c>
      <c r="E126" s="106">
        <f>IF('LISTA TRABAJADORES'!F115&lt;50,"",'LISTA TRABAJADORES'!E115)</f>
        <v>0</v>
      </c>
      <c r="F126" s="160"/>
      <c r="G126" s="518">
        <f>IF('LISTA TRABAJADORES'!F115&lt;50,"",'LISTA TRABAJADORES'!B115)</f>
        <v>0</v>
      </c>
      <c r="H126" s="519"/>
      <c r="I126" s="83"/>
      <c r="J126" s="65" t="str">
        <f>IF('LISTA TRABAJADORES'!F115="","",IF('LISTA TRABAJADORES'!G115="Sí","Cada 6 meses",IF(M126&lt;&gt;"",M126,IF(OR('LISTA TRABAJADORES'!H115="no ingresa",'LISTA TRABAJADORES'!F115="BAJA"),"No Ingresa PVSA",IF('LISTA TRABAJADORES'!F115="MUY ALTA","Anualmente",IF('LISTA TRABAJADORES'!F115="MEDIA","Cada 3 años","Cada 2 años"))))))</f>
        <v/>
      </c>
      <c r="K126" s="76"/>
      <c r="L126" s="67"/>
      <c r="M126" s="68" t="str">
        <f t="shared" si="2"/>
        <v/>
      </c>
      <c r="N126" s="67"/>
      <c r="O126" s="63"/>
      <c r="P126" s="64"/>
      <c r="Q126" s="64"/>
      <c r="R126" s="2"/>
      <c r="S126" s="104">
        <f t="shared" si="3"/>
        <v>110</v>
      </c>
      <c r="T126" s="516">
        <f>IF('LISTA TRABAJADORES'!F115&lt;50,"",B126)</f>
        <v>0</v>
      </c>
      <c r="U126" s="517"/>
      <c r="V126" s="105">
        <f>IF('LISTA TRABAJADORES'!F115&lt;50,"",'LISTA TRABAJADORES'!D115)</f>
        <v>0</v>
      </c>
      <c r="W126" s="106">
        <f>IF('LISTA TRABAJADORES'!F115&lt;50,"",E126)</f>
        <v>0</v>
      </c>
      <c r="X126" s="83" t="s">
        <v>444</v>
      </c>
      <c r="Y126" s="518">
        <f>IF('LISTA TRABAJADORES'!F115&lt;50,"",G126)</f>
        <v>0</v>
      </c>
      <c r="Z126" s="519"/>
      <c r="AA126" s="83"/>
      <c r="AB126" s="65" t="e">
        <f>IF(#REF!="Sí","Cada 6 meses",IF('LISTA TRABAJADORES'!AW118&lt;&gt;"",'LISTA TRABAJADORES'!AW118,IF(OR(#REF!="",#REF!&lt;50),"",IF(#REF!&gt;=1000,"Anualmente",IF(#REF!&lt;=100,"Cada 3 años","Cada 2 años")))))</f>
        <v>#REF!</v>
      </c>
      <c r="AC126" s="65" t="e">
        <f>IF(#REF!="Sí","Cada 6 meses",IF('LISTA TRABAJADORES'!AX118&lt;&gt;"",'LISTA TRABAJADORES'!AX118,IF(OR(#REF!="",#REF!&lt;50),"",IF(#REF!&gt;=1000,"Anualmente",IF(#REF!&lt;=100,"Cada 3 años","Cada 2 años")))))</f>
        <v>#REF!</v>
      </c>
    </row>
    <row r="127" spans="1:29">
      <c r="A127" s="66">
        <v>111</v>
      </c>
      <c r="B127" s="516">
        <f>IF('LISTA TRABAJADORES'!F116&lt;50,"",'LISTA TRABAJADORES'!C116)</f>
        <v>0</v>
      </c>
      <c r="C127" s="517"/>
      <c r="D127" s="107">
        <f>IF('LISTA TRABAJADORES'!F116&lt;50,"",'LISTA TRABAJADORES'!D116)</f>
        <v>0</v>
      </c>
      <c r="E127" s="106">
        <f>IF('LISTA TRABAJADORES'!F116&lt;50,"",'LISTA TRABAJADORES'!E116)</f>
        <v>0</v>
      </c>
      <c r="F127" s="160"/>
      <c r="G127" s="518">
        <f>IF('LISTA TRABAJADORES'!F116&lt;50,"",'LISTA TRABAJADORES'!B116)</f>
        <v>0</v>
      </c>
      <c r="H127" s="519"/>
      <c r="I127" s="83"/>
      <c r="J127" s="65" t="str">
        <f>IF('LISTA TRABAJADORES'!F116="","",IF('LISTA TRABAJADORES'!G116="Sí","Cada 6 meses",IF(M127&lt;&gt;"",M127,IF(OR('LISTA TRABAJADORES'!H116="no ingresa",'LISTA TRABAJADORES'!F116="BAJA"),"No Ingresa PVSA",IF('LISTA TRABAJADORES'!F116="MUY ALTA","Anualmente",IF('LISTA TRABAJADORES'!F116="MEDIA","Cada 3 años","Cada 2 años"))))))</f>
        <v/>
      </c>
      <c r="K127" s="76"/>
      <c r="L127" s="67"/>
      <c r="M127" s="68" t="str">
        <f t="shared" si="2"/>
        <v/>
      </c>
      <c r="N127" s="67"/>
      <c r="O127" s="63"/>
      <c r="P127" s="64"/>
      <c r="Q127" s="64"/>
      <c r="R127" s="2"/>
      <c r="S127" s="104">
        <f t="shared" si="3"/>
        <v>111</v>
      </c>
      <c r="T127" s="516">
        <f>IF('LISTA TRABAJADORES'!F116&lt;50,"",B127)</f>
        <v>0</v>
      </c>
      <c r="U127" s="517"/>
      <c r="V127" s="105">
        <f>IF('LISTA TRABAJADORES'!F116&lt;50,"",'LISTA TRABAJADORES'!D116)</f>
        <v>0</v>
      </c>
      <c r="W127" s="106">
        <f>IF('LISTA TRABAJADORES'!F116&lt;50,"",E127)</f>
        <v>0</v>
      </c>
      <c r="X127" s="83" t="s">
        <v>444</v>
      </c>
      <c r="Y127" s="518">
        <f>IF('LISTA TRABAJADORES'!F116&lt;50,"",G127)</f>
        <v>0</v>
      </c>
      <c r="Z127" s="519"/>
      <c r="AA127" s="83"/>
      <c r="AB127" s="65" t="e">
        <f>IF(#REF!="Sí","Cada 6 meses",IF('LISTA TRABAJADORES'!AW119&lt;&gt;"",'LISTA TRABAJADORES'!AW119,IF(OR(#REF!="",#REF!&lt;50),"",IF(#REF!&gt;=1000,"Anualmente",IF(#REF!&lt;=100,"Cada 3 años","Cada 2 años")))))</f>
        <v>#REF!</v>
      </c>
      <c r="AC127" s="65" t="e">
        <f>IF(#REF!="Sí","Cada 6 meses",IF('LISTA TRABAJADORES'!AX119&lt;&gt;"",'LISTA TRABAJADORES'!AX119,IF(OR(#REF!="",#REF!&lt;50),"",IF(#REF!&gt;=1000,"Anualmente",IF(#REF!&lt;=100,"Cada 3 años","Cada 2 años")))))</f>
        <v>#REF!</v>
      </c>
    </row>
    <row r="128" spans="1:29">
      <c r="A128" s="66">
        <v>112</v>
      </c>
      <c r="B128" s="516">
        <f>IF('LISTA TRABAJADORES'!F117&lt;50,"",'LISTA TRABAJADORES'!C117)</f>
        <v>0</v>
      </c>
      <c r="C128" s="517"/>
      <c r="D128" s="107">
        <f>IF('LISTA TRABAJADORES'!F117&lt;50,"",'LISTA TRABAJADORES'!D117)</f>
        <v>0</v>
      </c>
      <c r="E128" s="106">
        <f>IF('LISTA TRABAJADORES'!F117&lt;50,"",'LISTA TRABAJADORES'!E117)</f>
        <v>0</v>
      </c>
      <c r="F128" s="160"/>
      <c r="G128" s="518">
        <f>IF('LISTA TRABAJADORES'!F117&lt;50,"",'LISTA TRABAJADORES'!B117)</f>
        <v>0</v>
      </c>
      <c r="H128" s="519"/>
      <c r="I128" s="83"/>
      <c r="J128" s="65" t="str">
        <f>IF('LISTA TRABAJADORES'!F117="","",IF('LISTA TRABAJADORES'!G117="Sí","Cada 6 meses",IF(M128&lt;&gt;"",M128,IF(OR('LISTA TRABAJADORES'!H117="no ingresa",'LISTA TRABAJADORES'!F117="BAJA"),"No Ingresa PVSA",IF('LISTA TRABAJADORES'!F117="MUY ALTA","Anualmente",IF('LISTA TRABAJADORES'!F117="MEDIA","Cada 3 años","Cada 2 años"))))))</f>
        <v/>
      </c>
      <c r="K128" s="76"/>
      <c r="L128" s="67"/>
      <c r="M128" s="68" t="str">
        <f t="shared" si="2"/>
        <v/>
      </c>
      <c r="N128" s="67"/>
      <c r="O128" s="63"/>
      <c r="P128" s="64"/>
      <c r="Q128" s="64"/>
      <c r="R128" s="2"/>
      <c r="S128" s="104">
        <f t="shared" si="3"/>
        <v>112</v>
      </c>
      <c r="T128" s="516">
        <f>IF('LISTA TRABAJADORES'!F117&lt;50,"",B128)</f>
        <v>0</v>
      </c>
      <c r="U128" s="517"/>
      <c r="V128" s="105">
        <f>IF('LISTA TRABAJADORES'!F117&lt;50,"",'LISTA TRABAJADORES'!D117)</f>
        <v>0</v>
      </c>
      <c r="W128" s="106">
        <f>IF('LISTA TRABAJADORES'!F117&lt;50,"",E128)</f>
        <v>0</v>
      </c>
      <c r="X128" s="83" t="s">
        <v>444</v>
      </c>
      <c r="Y128" s="518">
        <f>IF('LISTA TRABAJADORES'!F117&lt;50,"",G128)</f>
        <v>0</v>
      </c>
      <c r="Z128" s="519"/>
      <c r="AA128" s="83"/>
      <c r="AB128" s="65" t="e">
        <f>IF(#REF!="Sí","Cada 6 meses",IF('LISTA TRABAJADORES'!AW120&lt;&gt;"",'LISTA TRABAJADORES'!AW120,IF(OR(#REF!="",#REF!&lt;50),"",IF(#REF!&gt;=1000,"Anualmente",IF(#REF!&lt;=100,"Cada 3 años","Cada 2 años")))))</f>
        <v>#REF!</v>
      </c>
      <c r="AC128" s="65" t="e">
        <f>IF(#REF!="Sí","Cada 6 meses",IF('LISTA TRABAJADORES'!AX120&lt;&gt;"",'LISTA TRABAJADORES'!AX120,IF(OR(#REF!="",#REF!&lt;50),"",IF(#REF!&gt;=1000,"Anualmente",IF(#REF!&lt;=100,"Cada 3 años","Cada 2 años")))))</f>
        <v>#REF!</v>
      </c>
    </row>
    <row r="129" spans="1:29">
      <c r="A129" s="66">
        <v>113</v>
      </c>
      <c r="B129" s="516">
        <f>IF('LISTA TRABAJADORES'!F118&lt;50,"",'LISTA TRABAJADORES'!C118)</f>
        <v>0</v>
      </c>
      <c r="C129" s="517"/>
      <c r="D129" s="107">
        <f>IF('LISTA TRABAJADORES'!F118&lt;50,"",'LISTA TRABAJADORES'!D118)</f>
        <v>0</v>
      </c>
      <c r="E129" s="106">
        <f>IF('LISTA TRABAJADORES'!F118&lt;50,"",'LISTA TRABAJADORES'!E118)</f>
        <v>0</v>
      </c>
      <c r="F129" s="160"/>
      <c r="G129" s="518">
        <f>IF('LISTA TRABAJADORES'!F118&lt;50,"",'LISTA TRABAJADORES'!B118)</f>
        <v>0</v>
      </c>
      <c r="H129" s="519"/>
      <c r="I129" s="83"/>
      <c r="J129" s="65" t="str">
        <f>IF('LISTA TRABAJADORES'!F118="","",IF('LISTA TRABAJADORES'!G118="Sí","Cada 6 meses",IF(M129&lt;&gt;"",M129,IF(OR('LISTA TRABAJADORES'!H118="no ingresa",'LISTA TRABAJADORES'!F118="BAJA"),"No Ingresa PVSA",IF('LISTA TRABAJADORES'!F118="MUY ALTA","Anualmente",IF('LISTA TRABAJADORES'!F118="MEDIA","Cada 3 años","Cada 2 años"))))))</f>
        <v/>
      </c>
      <c r="K129" s="76"/>
      <c r="L129" s="67"/>
      <c r="M129" s="68" t="str">
        <f t="shared" si="2"/>
        <v/>
      </c>
      <c r="N129" s="67"/>
      <c r="O129" s="63"/>
      <c r="P129" s="64"/>
      <c r="Q129" s="64"/>
      <c r="R129" s="2"/>
      <c r="S129" s="104">
        <f t="shared" si="3"/>
        <v>113</v>
      </c>
      <c r="T129" s="516">
        <f>IF('LISTA TRABAJADORES'!F118&lt;50,"",B129)</f>
        <v>0</v>
      </c>
      <c r="U129" s="517"/>
      <c r="V129" s="105">
        <f>IF('LISTA TRABAJADORES'!F118&lt;50,"",'LISTA TRABAJADORES'!D118)</f>
        <v>0</v>
      </c>
      <c r="W129" s="106">
        <f>IF('LISTA TRABAJADORES'!F118&lt;50,"",E129)</f>
        <v>0</v>
      </c>
      <c r="X129" s="83" t="s">
        <v>444</v>
      </c>
      <c r="Y129" s="518">
        <f>IF('LISTA TRABAJADORES'!F118&lt;50,"",G129)</f>
        <v>0</v>
      </c>
      <c r="Z129" s="519"/>
      <c r="AA129" s="83"/>
      <c r="AB129" s="65" t="e">
        <f>IF(#REF!="Sí","Cada 6 meses",IF('LISTA TRABAJADORES'!AW121&lt;&gt;"",'LISTA TRABAJADORES'!AW121,IF(OR(#REF!="",#REF!&lt;50),"",IF(#REF!&gt;=1000,"Anualmente",IF(#REF!&lt;=100,"Cada 3 años","Cada 2 años")))))</f>
        <v>#REF!</v>
      </c>
      <c r="AC129" s="65" t="e">
        <f>IF(#REF!="Sí","Cada 6 meses",IF('LISTA TRABAJADORES'!AX121&lt;&gt;"",'LISTA TRABAJADORES'!AX121,IF(OR(#REF!="",#REF!&lt;50),"",IF(#REF!&gt;=1000,"Anualmente",IF(#REF!&lt;=100,"Cada 3 años","Cada 2 años")))))</f>
        <v>#REF!</v>
      </c>
    </row>
    <row r="130" spans="1:29">
      <c r="A130" s="66">
        <v>114</v>
      </c>
      <c r="B130" s="516">
        <f>IF('LISTA TRABAJADORES'!F119&lt;50,"",'LISTA TRABAJADORES'!C119)</f>
        <v>0</v>
      </c>
      <c r="C130" s="517"/>
      <c r="D130" s="107">
        <f>IF('LISTA TRABAJADORES'!F119&lt;50,"",'LISTA TRABAJADORES'!D119)</f>
        <v>0</v>
      </c>
      <c r="E130" s="106">
        <f>IF('LISTA TRABAJADORES'!F119&lt;50,"",'LISTA TRABAJADORES'!E119)</f>
        <v>0</v>
      </c>
      <c r="F130" s="160"/>
      <c r="G130" s="518">
        <f>IF('LISTA TRABAJADORES'!F119&lt;50,"",'LISTA TRABAJADORES'!B119)</f>
        <v>0</v>
      </c>
      <c r="H130" s="519"/>
      <c r="I130" s="83"/>
      <c r="J130" s="65" t="str">
        <f>IF('LISTA TRABAJADORES'!F119="","",IF('LISTA TRABAJADORES'!G119="Sí","Cada 6 meses",IF(M130&lt;&gt;"",M130,IF(OR('LISTA TRABAJADORES'!H119="no ingresa",'LISTA TRABAJADORES'!F119="BAJA"),"No Ingresa PVSA",IF('LISTA TRABAJADORES'!F119="MUY ALTA","Anualmente",IF('LISTA TRABAJADORES'!F119="MEDIA","Cada 3 años","Cada 2 años"))))))</f>
        <v/>
      </c>
      <c r="K130" s="76"/>
      <c r="L130" s="67"/>
      <c r="M130" s="68" t="str">
        <f t="shared" si="2"/>
        <v/>
      </c>
      <c r="N130" s="67"/>
      <c r="O130" s="63"/>
      <c r="P130" s="64"/>
      <c r="Q130" s="64"/>
      <c r="R130" s="2"/>
      <c r="S130" s="104">
        <f t="shared" si="3"/>
        <v>114</v>
      </c>
      <c r="T130" s="516">
        <f>IF('LISTA TRABAJADORES'!F119&lt;50,"",B130)</f>
        <v>0</v>
      </c>
      <c r="U130" s="517"/>
      <c r="V130" s="105">
        <f>IF('LISTA TRABAJADORES'!F119&lt;50,"",'LISTA TRABAJADORES'!D119)</f>
        <v>0</v>
      </c>
      <c r="W130" s="106">
        <f>IF('LISTA TRABAJADORES'!F119&lt;50,"",E130)</f>
        <v>0</v>
      </c>
      <c r="X130" s="83" t="s">
        <v>444</v>
      </c>
      <c r="Y130" s="518">
        <f>IF('LISTA TRABAJADORES'!F119&lt;50,"",G130)</f>
        <v>0</v>
      </c>
      <c r="Z130" s="519"/>
      <c r="AA130" s="83"/>
      <c r="AB130" s="65" t="e">
        <f>IF(#REF!="Sí","Cada 6 meses",IF('LISTA TRABAJADORES'!AW122&lt;&gt;"",'LISTA TRABAJADORES'!AW122,IF(OR(#REF!="",#REF!&lt;50),"",IF(#REF!&gt;=1000,"Anualmente",IF(#REF!&lt;=100,"Cada 3 años","Cada 2 años")))))</f>
        <v>#REF!</v>
      </c>
      <c r="AC130" s="65" t="e">
        <f>IF(#REF!="Sí","Cada 6 meses",IF('LISTA TRABAJADORES'!AX122&lt;&gt;"",'LISTA TRABAJADORES'!AX122,IF(OR(#REF!="",#REF!&lt;50),"",IF(#REF!&gt;=1000,"Anualmente",IF(#REF!&lt;=100,"Cada 3 años","Cada 2 años")))))</f>
        <v>#REF!</v>
      </c>
    </row>
    <row r="131" spans="1:29">
      <c r="A131" s="66">
        <v>115</v>
      </c>
      <c r="B131" s="516">
        <f>IF('LISTA TRABAJADORES'!F120&lt;50,"",'LISTA TRABAJADORES'!C120)</f>
        <v>0</v>
      </c>
      <c r="C131" s="517"/>
      <c r="D131" s="107">
        <f>IF('LISTA TRABAJADORES'!F120&lt;50,"",'LISTA TRABAJADORES'!D120)</f>
        <v>0</v>
      </c>
      <c r="E131" s="106">
        <f>IF('LISTA TRABAJADORES'!F120&lt;50,"",'LISTA TRABAJADORES'!E120)</f>
        <v>0</v>
      </c>
      <c r="F131" s="160"/>
      <c r="G131" s="518">
        <f>IF('LISTA TRABAJADORES'!F120&lt;50,"",'LISTA TRABAJADORES'!B120)</f>
        <v>0</v>
      </c>
      <c r="H131" s="519"/>
      <c r="I131" s="83"/>
      <c r="J131" s="65" t="str">
        <f>IF('LISTA TRABAJADORES'!F120="","",IF('LISTA TRABAJADORES'!G120="Sí","Cada 6 meses",IF(M131&lt;&gt;"",M131,IF(OR('LISTA TRABAJADORES'!H120="no ingresa",'LISTA TRABAJADORES'!F120="BAJA"),"No Ingresa PVSA",IF('LISTA TRABAJADORES'!F120="MUY ALTA","Anualmente",IF('LISTA TRABAJADORES'!F120="MEDIA","Cada 3 años","Cada 2 años"))))))</f>
        <v/>
      </c>
      <c r="K131" s="76"/>
      <c r="L131" s="67"/>
      <c r="M131" s="68" t="str">
        <f t="shared" si="2"/>
        <v/>
      </c>
      <c r="N131" s="67"/>
      <c r="O131" s="63"/>
      <c r="P131" s="64"/>
      <c r="Q131" s="64"/>
      <c r="R131" s="2"/>
      <c r="S131" s="104">
        <f t="shared" si="3"/>
        <v>115</v>
      </c>
      <c r="T131" s="516">
        <f>IF('LISTA TRABAJADORES'!F120&lt;50,"",B131)</f>
        <v>0</v>
      </c>
      <c r="U131" s="517"/>
      <c r="V131" s="105">
        <f>IF('LISTA TRABAJADORES'!F120&lt;50,"",'LISTA TRABAJADORES'!D120)</f>
        <v>0</v>
      </c>
      <c r="W131" s="106">
        <f>IF('LISTA TRABAJADORES'!F120&lt;50,"",E131)</f>
        <v>0</v>
      </c>
      <c r="X131" s="83" t="s">
        <v>444</v>
      </c>
      <c r="Y131" s="518">
        <f>IF('LISTA TRABAJADORES'!F120&lt;50,"",G131)</f>
        <v>0</v>
      </c>
      <c r="Z131" s="519"/>
      <c r="AA131" s="83"/>
      <c r="AB131" s="65" t="e">
        <f>IF(#REF!="Sí","Cada 6 meses",IF('LISTA TRABAJADORES'!AW123&lt;&gt;"",'LISTA TRABAJADORES'!AW123,IF(OR(#REF!="",#REF!&lt;50),"",IF(#REF!&gt;=1000,"Anualmente",IF(#REF!&lt;=100,"Cada 3 años","Cada 2 años")))))</f>
        <v>#REF!</v>
      </c>
      <c r="AC131" s="65" t="e">
        <f>IF(#REF!="Sí","Cada 6 meses",IF('LISTA TRABAJADORES'!AX123&lt;&gt;"",'LISTA TRABAJADORES'!AX123,IF(OR(#REF!="",#REF!&lt;50),"",IF(#REF!&gt;=1000,"Anualmente",IF(#REF!&lt;=100,"Cada 3 años","Cada 2 años")))))</f>
        <v>#REF!</v>
      </c>
    </row>
    <row r="132" spans="1:29">
      <c r="A132" s="66">
        <v>116</v>
      </c>
      <c r="B132" s="516">
        <f>IF('LISTA TRABAJADORES'!F121&lt;50,"",'LISTA TRABAJADORES'!C121)</f>
        <v>0</v>
      </c>
      <c r="C132" s="517"/>
      <c r="D132" s="107">
        <f>IF('LISTA TRABAJADORES'!F121&lt;50,"",'LISTA TRABAJADORES'!D121)</f>
        <v>0</v>
      </c>
      <c r="E132" s="106">
        <f>IF('LISTA TRABAJADORES'!F121&lt;50,"",'LISTA TRABAJADORES'!E121)</f>
        <v>0</v>
      </c>
      <c r="F132" s="160"/>
      <c r="G132" s="518">
        <f>IF('LISTA TRABAJADORES'!F121&lt;50,"",'LISTA TRABAJADORES'!B121)</f>
        <v>0</v>
      </c>
      <c r="H132" s="519"/>
      <c r="I132" s="83"/>
      <c r="J132" s="65" t="str">
        <f>IF('LISTA TRABAJADORES'!F121="","",IF('LISTA TRABAJADORES'!G121="Sí","Cada 6 meses",IF(M132&lt;&gt;"",M132,IF(OR('LISTA TRABAJADORES'!H121="no ingresa",'LISTA TRABAJADORES'!F121="BAJA"),"No Ingresa PVSA",IF('LISTA TRABAJADORES'!F121="MUY ALTA","Anualmente",IF('LISTA TRABAJADORES'!F121="MEDIA","Cada 3 años","Cada 2 años"))))))</f>
        <v/>
      </c>
      <c r="K132" s="76"/>
      <c r="L132" s="67"/>
      <c r="M132" s="68" t="str">
        <f t="shared" si="2"/>
        <v/>
      </c>
      <c r="N132" s="67"/>
      <c r="O132" s="63"/>
      <c r="P132" s="64"/>
      <c r="Q132" s="64"/>
      <c r="R132" s="2"/>
      <c r="S132" s="104">
        <f t="shared" si="3"/>
        <v>116</v>
      </c>
      <c r="T132" s="516">
        <f>IF('LISTA TRABAJADORES'!F121&lt;50,"",B132)</f>
        <v>0</v>
      </c>
      <c r="U132" s="517"/>
      <c r="V132" s="105">
        <f>IF('LISTA TRABAJADORES'!F121&lt;50,"",'LISTA TRABAJADORES'!D121)</f>
        <v>0</v>
      </c>
      <c r="W132" s="106">
        <f>IF('LISTA TRABAJADORES'!F121&lt;50,"",E132)</f>
        <v>0</v>
      </c>
      <c r="X132" s="83" t="s">
        <v>444</v>
      </c>
      <c r="Y132" s="518">
        <f>IF('LISTA TRABAJADORES'!F121&lt;50,"",G132)</f>
        <v>0</v>
      </c>
      <c r="Z132" s="519"/>
      <c r="AA132" s="83"/>
      <c r="AB132" s="65" t="e">
        <f>IF(#REF!="Sí","Cada 6 meses",IF('LISTA TRABAJADORES'!AW124&lt;&gt;"",'LISTA TRABAJADORES'!AW124,IF(OR(#REF!="",#REF!&lt;50),"",IF(#REF!&gt;=1000,"Anualmente",IF(#REF!&lt;=100,"Cada 3 años","Cada 2 años")))))</f>
        <v>#REF!</v>
      </c>
      <c r="AC132" s="65" t="e">
        <f>IF(#REF!="Sí","Cada 6 meses",IF('LISTA TRABAJADORES'!AX124&lt;&gt;"",'LISTA TRABAJADORES'!AX124,IF(OR(#REF!="",#REF!&lt;50),"",IF(#REF!&gt;=1000,"Anualmente",IF(#REF!&lt;=100,"Cada 3 años","Cada 2 años")))))</f>
        <v>#REF!</v>
      </c>
    </row>
    <row r="133" spans="1:29">
      <c r="A133" s="66">
        <v>117</v>
      </c>
      <c r="B133" s="516">
        <f>IF('LISTA TRABAJADORES'!F122&lt;50,"",'LISTA TRABAJADORES'!C122)</f>
        <v>0</v>
      </c>
      <c r="C133" s="517"/>
      <c r="D133" s="107">
        <f>IF('LISTA TRABAJADORES'!F122&lt;50,"",'LISTA TRABAJADORES'!D122)</f>
        <v>0</v>
      </c>
      <c r="E133" s="106">
        <f>IF('LISTA TRABAJADORES'!F122&lt;50,"",'LISTA TRABAJADORES'!E122)</f>
        <v>0</v>
      </c>
      <c r="F133" s="160"/>
      <c r="G133" s="518">
        <f>IF('LISTA TRABAJADORES'!F122&lt;50,"",'LISTA TRABAJADORES'!B122)</f>
        <v>0</v>
      </c>
      <c r="H133" s="519"/>
      <c r="I133" s="83"/>
      <c r="J133" s="65" t="str">
        <f>IF('LISTA TRABAJADORES'!F122="","",IF('LISTA TRABAJADORES'!G122="Sí","Cada 6 meses",IF(M133&lt;&gt;"",M133,IF(OR('LISTA TRABAJADORES'!H122="no ingresa",'LISTA TRABAJADORES'!F122="BAJA"),"No Ingresa PVSA",IF('LISTA TRABAJADORES'!F122="MUY ALTA","Anualmente",IF('LISTA TRABAJADORES'!F122="MEDIA","Cada 3 años","Cada 2 años"))))))</f>
        <v/>
      </c>
      <c r="K133" s="76"/>
      <c r="L133" s="67"/>
      <c r="M133" s="68" t="str">
        <f t="shared" si="2"/>
        <v/>
      </c>
      <c r="N133" s="67"/>
      <c r="O133" s="63"/>
      <c r="P133" s="64"/>
      <c r="Q133" s="64"/>
      <c r="R133" s="2"/>
      <c r="S133" s="104">
        <f t="shared" si="3"/>
        <v>117</v>
      </c>
      <c r="T133" s="516">
        <f>IF('LISTA TRABAJADORES'!F122&lt;50,"",B133)</f>
        <v>0</v>
      </c>
      <c r="U133" s="517"/>
      <c r="V133" s="105">
        <f>IF('LISTA TRABAJADORES'!F122&lt;50,"",'LISTA TRABAJADORES'!D122)</f>
        <v>0</v>
      </c>
      <c r="W133" s="106">
        <f>IF('LISTA TRABAJADORES'!F122&lt;50,"",E133)</f>
        <v>0</v>
      </c>
      <c r="X133" s="83" t="s">
        <v>444</v>
      </c>
      <c r="Y133" s="518">
        <f>IF('LISTA TRABAJADORES'!F122&lt;50,"",G133)</f>
        <v>0</v>
      </c>
      <c r="Z133" s="519"/>
      <c r="AA133" s="83"/>
      <c r="AB133" s="65" t="e">
        <f>IF(#REF!="Sí","Cada 6 meses",IF('LISTA TRABAJADORES'!AW125&lt;&gt;"",'LISTA TRABAJADORES'!AW125,IF(OR(#REF!="",#REF!&lt;50),"",IF(#REF!&gt;=1000,"Anualmente",IF(#REF!&lt;=100,"Cada 3 años","Cada 2 años")))))</f>
        <v>#REF!</v>
      </c>
      <c r="AC133" s="65" t="e">
        <f>IF(#REF!="Sí","Cada 6 meses",IF('LISTA TRABAJADORES'!AX125&lt;&gt;"",'LISTA TRABAJADORES'!AX125,IF(OR(#REF!="",#REF!&lt;50),"",IF(#REF!&gt;=1000,"Anualmente",IF(#REF!&lt;=100,"Cada 3 años","Cada 2 años")))))</f>
        <v>#REF!</v>
      </c>
    </row>
    <row r="134" spans="1:29">
      <c r="A134" s="66">
        <v>118</v>
      </c>
      <c r="B134" s="516">
        <f>IF('LISTA TRABAJADORES'!F123&lt;50,"",'LISTA TRABAJADORES'!C123)</f>
        <v>0</v>
      </c>
      <c r="C134" s="517"/>
      <c r="D134" s="107">
        <f>IF('LISTA TRABAJADORES'!F123&lt;50,"",'LISTA TRABAJADORES'!D123)</f>
        <v>0</v>
      </c>
      <c r="E134" s="106">
        <f>IF('LISTA TRABAJADORES'!F123&lt;50,"",'LISTA TRABAJADORES'!E123)</f>
        <v>0</v>
      </c>
      <c r="F134" s="160"/>
      <c r="G134" s="518">
        <f>IF('LISTA TRABAJADORES'!F123&lt;50,"",'LISTA TRABAJADORES'!B123)</f>
        <v>0</v>
      </c>
      <c r="H134" s="519"/>
      <c r="I134" s="83"/>
      <c r="J134" s="65" t="str">
        <f>IF('LISTA TRABAJADORES'!F123="","",IF('LISTA TRABAJADORES'!G123="Sí","Cada 6 meses",IF(M134&lt;&gt;"",M134,IF(OR('LISTA TRABAJADORES'!H123="no ingresa",'LISTA TRABAJADORES'!F123="BAJA"),"No Ingresa PVSA",IF('LISTA TRABAJADORES'!F123="MUY ALTA","Anualmente",IF('LISTA TRABAJADORES'!F123="MEDIA","Cada 3 años","Cada 2 años"))))))</f>
        <v/>
      </c>
      <c r="K134" s="76"/>
      <c r="L134" s="67"/>
      <c r="M134" s="68" t="str">
        <f t="shared" si="2"/>
        <v/>
      </c>
      <c r="N134" s="67"/>
      <c r="O134" s="63"/>
      <c r="P134" s="64"/>
      <c r="Q134" s="64"/>
      <c r="R134" s="2"/>
      <c r="S134" s="104">
        <f t="shared" si="3"/>
        <v>118</v>
      </c>
      <c r="T134" s="516">
        <f>IF('LISTA TRABAJADORES'!F123&lt;50,"",B134)</f>
        <v>0</v>
      </c>
      <c r="U134" s="517"/>
      <c r="V134" s="105">
        <f>IF('LISTA TRABAJADORES'!F123&lt;50,"",'LISTA TRABAJADORES'!D123)</f>
        <v>0</v>
      </c>
      <c r="W134" s="106">
        <f>IF('LISTA TRABAJADORES'!F123&lt;50,"",E134)</f>
        <v>0</v>
      </c>
      <c r="X134" s="83" t="s">
        <v>444</v>
      </c>
      <c r="Y134" s="518">
        <f>IF('LISTA TRABAJADORES'!F123&lt;50,"",G134)</f>
        <v>0</v>
      </c>
      <c r="Z134" s="519"/>
      <c r="AA134" s="83"/>
      <c r="AB134" s="65" t="e">
        <f>IF(#REF!="Sí","Cada 6 meses",IF('LISTA TRABAJADORES'!AW126&lt;&gt;"",'LISTA TRABAJADORES'!AW126,IF(OR(#REF!="",#REF!&lt;50),"",IF(#REF!&gt;=1000,"Anualmente",IF(#REF!&lt;=100,"Cada 3 años","Cada 2 años")))))</f>
        <v>#REF!</v>
      </c>
      <c r="AC134" s="65" t="e">
        <f>IF(#REF!="Sí","Cada 6 meses",IF('LISTA TRABAJADORES'!AX126&lt;&gt;"",'LISTA TRABAJADORES'!AX126,IF(OR(#REF!="",#REF!&lt;50),"",IF(#REF!&gt;=1000,"Anualmente",IF(#REF!&lt;=100,"Cada 3 años","Cada 2 años")))))</f>
        <v>#REF!</v>
      </c>
    </row>
    <row r="135" spans="1:29">
      <c r="A135" s="66">
        <v>119</v>
      </c>
      <c r="B135" s="516">
        <f>IF('LISTA TRABAJADORES'!F124&lt;50,"",'LISTA TRABAJADORES'!C124)</f>
        <v>0</v>
      </c>
      <c r="C135" s="517"/>
      <c r="D135" s="107">
        <f>IF('LISTA TRABAJADORES'!F124&lt;50,"",'LISTA TRABAJADORES'!D124)</f>
        <v>0</v>
      </c>
      <c r="E135" s="106">
        <f>IF('LISTA TRABAJADORES'!F124&lt;50,"",'LISTA TRABAJADORES'!E124)</f>
        <v>0</v>
      </c>
      <c r="F135" s="160"/>
      <c r="G135" s="518">
        <f>IF('LISTA TRABAJADORES'!F124&lt;50,"",'LISTA TRABAJADORES'!B124)</f>
        <v>0</v>
      </c>
      <c r="H135" s="519"/>
      <c r="I135" s="83"/>
      <c r="J135" s="65" t="str">
        <f>IF('LISTA TRABAJADORES'!F124="","",IF('LISTA TRABAJADORES'!G124="Sí","Cada 6 meses",IF(M135&lt;&gt;"",M135,IF(OR('LISTA TRABAJADORES'!H124="no ingresa",'LISTA TRABAJADORES'!F124="BAJA"),"No Ingresa PVSA",IF('LISTA TRABAJADORES'!F124="MUY ALTA","Anualmente",IF('LISTA TRABAJADORES'!F124="MEDIA","Cada 3 años","Cada 2 años"))))))</f>
        <v/>
      </c>
      <c r="K135" s="76"/>
      <c r="L135" s="67"/>
      <c r="M135" s="68" t="str">
        <f t="shared" si="2"/>
        <v/>
      </c>
      <c r="N135" s="67"/>
      <c r="O135" s="63"/>
      <c r="P135" s="64"/>
      <c r="Q135" s="64"/>
      <c r="R135" s="2"/>
      <c r="S135" s="104">
        <f t="shared" si="3"/>
        <v>119</v>
      </c>
      <c r="T135" s="516">
        <f>IF('LISTA TRABAJADORES'!F124&lt;50,"",B135)</f>
        <v>0</v>
      </c>
      <c r="U135" s="517"/>
      <c r="V135" s="105">
        <f>IF('LISTA TRABAJADORES'!F124&lt;50,"",'LISTA TRABAJADORES'!D124)</f>
        <v>0</v>
      </c>
      <c r="W135" s="106">
        <f>IF('LISTA TRABAJADORES'!F124&lt;50,"",E135)</f>
        <v>0</v>
      </c>
      <c r="X135" s="83" t="s">
        <v>444</v>
      </c>
      <c r="Y135" s="518">
        <f>IF('LISTA TRABAJADORES'!F124&lt;50,"",G135)</f>
        <v>0</v>
      </c>
      <c r="Z135" s="519"/>
      <c r="AA135" s="83"/>
      <c r="AB135" s="65" t="e">
        <f>IF(#REF!="Sí","Cada 6 meses",IF('LISTA TRABAJADORES'!AW127&lt;&gt;"",'LISTA TRABAJADORES'!AW127,IF(OR(#REF!="",#REF!&lt;50),"",IF(#REF!&gt;=1000,"Anualmente",IF(#REF!&lt;=100,"Cada 3 años","Cada 2 años")))))</f>
        <v>#REF!</v>
      </c>
      <c r="AC135" s="65" t="e">
        <f>IF(#REF!="Sí","Cada 6 meses",IF('LISTA TRABAJADORES'!AX127&lt;&gt;"",'LISTA TRABAJADORES'!AX127,IF(OR(#REF!="",#REF!&lt;50),"",IF(#REF!&gt;=1000,"Anualmente",IF(#REF!&lt;=100,"Cada 3 años","Cada 2 años")))))</f>
        <v>#REF!</v>
      </c>
    </row>
    <row r="136" spans="1:29">
      <c r="A136" s="66">
        <v>120</v>
      </c>
      <c r="B136" s="516">
        <f>IF('LISTA TRABAJADORES'!F125&lt;50,"",'LISTA TRABAJADORES'!C125)</f>
        <v>0</v>
      </c>
      <c r="C136" s="517"/>
      <c r="D136" s="107">
        <f>IF('LISTA TRABAJADORES'!F125&lt;50,"",'LISTA TRABAJADORES'!D125)</f>
        <v>0</v>
      </c>
      <c r="E136" s="106">
        <f>IF('LISTA TRABAJADORES'!F125&lt;50,"",'LISTA TRABAJADORES'!E125)</f>
        <v>0</v>
      </c>
      <c r="F136" s="160"/>
      <c r="G136" s="518">
        <f>IF('LISTA TRABAJADORES'!F125&lt;50,"",'LISTA TRABAJADORES'!B125)</f>
        <v>0</v>
      </c>
      <c r="H136" s="519"/>
      <c r="I136" s="83"/>
      <c r="J136" s="65" t="str">
        <f>IF('LISTA TRABAJADORES'!F125="","",IF('LISTA TRABAJADORES'!G125="Sí","Cada 6 meses",IF(M136&lt;&gt;"",M136,IF(OR('LISTA TRABAJADORES'!H125="no ingresa",'LISTA TRABAJADORES'!F125="BAJA"),"No Ingresa PVSA",IF('LISTA TRABAJADORES'!F125="MUY ALTA","Anualmente",IF('LISTA TRABAJADORES'!F125="MEDIA","Cada 3 años","Cada 2 años"))))))</f>
        <v/>
      </c>
      <c r="K136" s="76"/>
      <c r="L136" s="67"/>
      <c r="M136" s="68" t="str">
        <f t="shared" si="2"/>
        <v/>
      </c>
      <c r="N136" s="67"/>
      <c r="O136" s="63"/>
      <c r="P136" s="64"/>
      <c r="Q136" s="64"/>
      <c r="R136" s="2"/>
      <c r="S136" s="104">
        <f t="shared" si="3"/>
        <v>120</v>
      </c>
      <c r="T136" s="516">
        <f>IF('LISTA TRABAJADORES'!F125&lt;50,"",B136)</f>
        <v>0</v>
      </c>
      <c r="U136" s="517"/>
      <c r="V136" s="105">
        <f>IF('LISTA TRABAJADORES'!F125&lt;50,"",'LISTA TRABAJADORES'!D125)</f>
        <v>0</v>
      </c>
      <c r="W136" s="106">
        <f>IF('LISTA TRABAJADORES'!F125&lt;50,"",E136)</f>
        <v>0</v>
      </c>
      <c r="X136" s="83" t="s">
        <v>444</v>
      </c>
      <c r="Y136" s="518">
        <f>IF('LISTA TRABAJADORES'!F125&lt;50,"",G136)</f>
        <v>0</v>
      </c>
      <c r="Z136" s="519"/>
      <c r="AA136" s="83"/>
      <c r="AB136" s="65" t="e">
        <f>IF(#REF!="Sí","Cada 6 meses",IF('LISTA TRABAJADORES'!AW128&lt;&gt;"",'LISTA TRABAJADORES'!AW128,IF(OR(#REF!="",#REF!&lt;50),"",IF(#REF!&gt;=1000,"Anualmente",IF(#REF!&lt;=100,"Cada 3 años","Cada 2 años")))))</f>
        <v>#REF!</v>
      </c>
      <c r="AC136" s="65" t="e">
        <f>IF(#REF!="Sí","Cada 6 meses",IF('LISTA TRABAJADORES'!AX128&lt;&gt;"",'LISTA TRABAJADORES'!AX128,IF(OR(#REF!="",#REF!&lt;50),"",IF(#REF!&gt;=1000,"Anualmente",IF(#REF!&lt;=100,"Cada 3 años","Cada 2 años")))))</f>
        <v>#REF!</v>
      </c>
    </row>
    <row r="137" spans="1:29">
      <c r="A137" s="66">
        <v>121</v>
      </c>
      <c r="B137" s="516">
        <f>IF('LISTA TRABAJADORES'!F126&lt;50,"",'LISTA TRABAJADORES'!C126)</f>
        <v>0</v>
      </c>
      <c r="C137" s="517"/>
      <c r="D137" s="107">
        <f>IF('LISTA TRABAJADORES'!F126&lt;50,"",'LISTA TRABAJADORES'!D126)</f>
        <v>0</v>
      </c>
      <c r="E137" s="106">
        <f>IF('LISTA TRABAJADORES'!F126&lt;50,"",'LISTA TRABAJADORES'!E126)</f>
        <v>0</v>
      </c>
      <c r="F137" s="160"/>
      <c r="G137" s="518">
        <f>IF('LISTA TRABAJADORES'!F126&lt;50,"",'LISTA TRABAJADORES'!B126)</f>
        <v>0</v>
      </c>
      <c r="H137" s="519"/>
      <c r="I137" s="83"/>
      <c r="J137" s="65" t="str">
        <f>IF('LISTA TRABAJADORES'!F126="","",IF('LISTA TRABAJADORES'!G126="Sí","Cada 6 meses",IF(M137&lt;&gt;"",M137,IF(OR('LISTA TRABAJADORES'!H126="no ingresa",'LISTA TRABAJADORES'!F126="BAJA"),"No Ingresa PVSA",IF('LISTA TRABAJADORES'!F126="MUY ALTA","Anualmente",IF('LISTA TRABAJADORES'!F126="MEDIA","Cada 3 años","Cada 2 años"))))))</f>
        <v/>
      </c>
      <c r="K137" s="76"/>
      <c r="L137" s="67"/>
      <c r="M137" s="68" t="str">
        <f t="shared" si="2"/>
        <v/>
      </c>
      <c r="N137" s="67"/>
      <c r="O137" s="63"/>
      <c r="P137" s="64"/>
      <c r="Q137" s="64"/>
      <c r="R137" s="2"/>
      <c r="S137" s="104">
        <f t="shared" si="3"/>
        <v>121</v>
      </c>
      <c r="T137" s="516">
        <f>IF('LISTA TRABAJADORES'!F126&lt;50,"",B137)</f>
        <v>0</v>
      </c>
      <c r="U137" s="517"/>
      <c r="V137" s="105">
        <f>IF('LISTA TRABAJADORES'!F126&lt;50,"",'LISTA TRABAJADORES'!D126)</f>
        <v>0</v>
      </c>
      <c r="W137" s="106">
        <f>IF('LISTA TRABAJADORES'!F126&lt;50,"",E137)</f>
        <v>0</v>
      </c>
      <c r="X137" s="83" t="s">
        <v>444</v>
      </c>
      <c r="Y137" s="518">
        <f>IF('LISTA TRABAJADORES'!F126&lt;50,"",G137)</f>
        <v>0</v>
      </c>
      <c r="Z137" s="519"/>
      <c r="AA137" s="83"/>
      <c r="AB137" s="65" t="e">
        <f>IF(#REF!="Sí","Cada 6 meses",IF('LISTA TRABAJADORES'!AW129&lt;&gt;"",'LISTA TRABAJADORES'!AW129,IF(OR(#REF!="",#REF!&lt;50),"",IF(#REF!&gt;=1000,"Anualmente",IF(#REF!&lt;=100,"Cada 3 años","Cada 2 años")))))</f>
        <v>#REF!</v>
      </c>
      <c r="AC137" s="65" t="e">
        <f>IF(#REF!="Sí","Cada 6 meses",IF('LISTA TRABAJADORES'!AX129&lt;&gt;"",'LISTA TRABAJADORES'!AX129,IF(OR(#REF!="",#REF!&lt;50),"",IF(#REF!&gt;=1000,"Anualmente",IF(#REF!&lt;=100,"Cada 3 años","Cada 2 años")))))</f>
        <v>#REF!</v>
      </c>
    </row>
    <row r="138" spans="1:29">
      <c r="A138" s="66">
        <v>122</v>
      </c>
      <c r="B138" s="516">
        <f>IF('LISTA TRABAJADORES'!F127&lt;50,"",'LISTA TRABAJADORES'!C127)</f>
        <v>0</v>
      </c>
      <c r="C138" s="517"/>
      <c r="D138" s="107">
        <f>IF('LISTA TRABAJADORES'!F127&lt;50,"",'LISTA TRABAJADORES'!D127)</f>
        <v>0</v>
      </c>
      <c r="E138" s="106">
        <f>IF('LISTA TRABAJADORES'!F127&lt;50,"",'LISTA TRABAJADORES'!E127)</f>
        <v>0</v>
      </c>
      <c r="F138" s="160"/>
      <c r="G138" s="518">
        <f>IF('LISTA TRABAJADORES'!F127&lt;50,"",'LISTA TRABAJADORES'!B127)</f>
        <v>0</v>
      </c>
      <c r="H138" s="519"/>
      <c r="I138" s="83"/>
      <c r="J138" s="65" t="str">
        <f>IF('LISTA TRABAJADORES'!F127="","",IF('LISTA TRABAJADORES'!G127="Sí","Cada 6 meses",IF(M138&lt;&gt;"",M138,IF(OR('LISTA TRABAJADORES'!H127="no ingresa",'LISTA TRABAJADORES'!F127="BAJA"),"No Ingresa PVSA",IF('LISTA TRABAJADORES'!F127="MUY ALTA","Anualmente",IF('LISTA TRABAJADORES'!F127="MEDIA","Cada 3 años","Cada 2 años"))))))</f>
        <v/>
      </c>
      <c r="K138" s="76"/>
      <c r="L138" s="67"/>
      <c r="M138" s="68" t="str">
        <f t="shared" si="2"/>
        <v/>
      </c>
      <c r="N138" s="67"/>
      <c r="O138" s="63"/>
      <c r="P138" s="64"/>
      <c r="Q138" s="64"/>
      <c r="R138" s="2"/>
      <c r="S138" s="104">
        <f t="shared" si="3"/>
        <v>122</v>
      </c>
      <c r="T138" s="516">
        <f>IF('LISTA TRABAJADORES'!F127&lt;50,"",B138)</f>
        <v>0</v>
      </c>
      <c r="U138" s="517"/>
      <c r="V138" s="105">
        <f>IF('LISTA TRABAJADORES'!F127&lt;50,"",'LISTA TRABAJADORES'!D127)</f>
        <v>0</v>
      </c>
      <c r="W138" s="106">
        <f>IF('LISTA TRABAJADORES'!F127&lt;50,"",E138)</f>
        <v>0</v>
      </c>
      <c r="X138" s="83" t="s">
        <v>444</v>
      </c>
      <c r="Y138" s="518">
        <f>IF('LISTA TRABAJADORES'!F127&lt;50,"",G138)</f>
        <v>0</v>
      </c>
      <c r="Z138" s="519"/>
      <c r="AA138" s="83"/>
      <c r="AB138" s="65" t="e">
        <f>IF(#REF!="Sí","Cada 6 meses",IF('LISTA TRABAJADORES'!AW130&lt;&gt;"",'LISTA TRABAJADORES'!AW130,IF(OR(#REF!="",#REF!&lt;50),"",IF(#REF!&gt;=1000,"Anualmente",IF(#REF!&lt;=100,"Cada 3 años","Cada 2 años")))))</f>
        <v>#REF!</v>
      </c>
      <c r="AC138" s="65" t="e">
        <f>IF(#REF!="Sí","Cada 6 meses",IF('LISTA TRABAJADORES'!AX130&lt;&gt;"",'LISTA TRABAJADORES'!AX130,IF(OR(#REF!="",#REF!&lt;50),"",IF(#REF!&gt;=1000,"Anualmente",IF(#REF!&lt;=100,"Cada 3 años","Cada 2 años")))))</f>
        <v>#REF!</v>
      </c>
    </row>
    <row r="139" spans="1:29">
      <c r="A139" s="66">
        <v>123</v>
      </c>
      <c r="B139" s="516">
        <f>IF('LISTA TRABAJADORES'!F128&lt;50,"",'LISTA TRABAJADORES'!C128)</f>
        <v>0</v>
      </c>
      <c r="C139" s="517"/>
      <c r="D139" s="107">
        <f>IF('LISTA TRABAJADORES'!F128&lt;50,"",'LISTA TRABAJADORES'!D128)</f>
        <v>0</v>
      </c>
      <c r="E139" s="106">
        <f>IF('LISTA TRABAJADORES'!F128&lt;50,"",'LISTA TRABAJADORES'!E128)</f>
        <v>0</v>
      </c>
      <c r="F139" s="160"/>
      <c r="G139" s="518">
        <f>IF('LISTA TRABAJADORES'!F128&lt;50,"",'LISTA TRABAJADORES'!B128)</f>
        <v>0</v>
      </c>
      <c r="H139" s="519"/>
      <c r="I139" s="83"/>
      <c r="J139" s="65" t="str">
        <f>IF('LISTA TRABAJADORES'!F128="","",IF('LISTA TRABAJADORES'!G128="Sí","Cada 6 meses",IF(M139&lt;&gt;"",M139,IF(OR('LISTA TRABAJADORES'!H128="no ingresa",'LISTA TRABAJADORES'!F128="BAJA"),"No Ingresa PVSA",IF('LISTA TRABAJADORES'!F128="MUY ALTA","Anualmente",IF('LISTA TRABAJADORES'!F128="MEDIA","Cada 3 años","Cada 2 años"))))))</f>
        <v/>
      </c>
      <c r="K139" s="76"/>
      <c r="L139" s="67"/>
      <c r="M139" s="68" t="str">
        <f t="shared" si="2"/>
        <v/>
      </c>
      <c r="N139" s="67"/>
      <c r="O139" s="63"/>
      <c r="P139" s="64"/>
      <c r="Q139" s="64"/>
      <c r="R139" s="2"/>
      <c r="S139" s="104">
        <f t="shared" si="3"/>
        <v>123</v>
      </c>
      <c r="T139" s="516">
        <f>IF('LISTA TRABAJADORES'!F128&lt;50,"",B139)</f>
        <v>0</v>
      </c>
      <c r="U139" s="517"/>
      <c r="V139" s="105">
        <f>IF('LISTA TRABAJADORES'!F128&lt;50,"",'LISTA TRABAJADORES'!D128)</f>
        <v>0</v>
      </c>
      <c r="W139" s="106">
        <f>IF('LISTA TRABAJADORES'!F128&lt;50,"",E139)</f>
        <v>0</v>
      </c>
      <c r="X139" s="83" t="s">
        <v>444</v>
      </c>
      <c r="Y139" s="518">
        <f>IF('LISTA TRABAJADORES'!F128&lt;50,"",G139)</f>
        <v>0</v>
      </c>
      <c r="Z139" s="519"/>
      <c r="AA139" s="83"/>
      <c r="AB139" s="65" t="e">
        <f>IF(#REF!="Sí","Cada 6 meses",IF('LISTA TRABAJADORES'!AW131&lt;&gt;"",'LISTA TRABAJADORES'!AW131,IF(OR(#REF!="",#REF!&lt;50),"",IF(#REF!&gt;=1000,"Anualmente",IF(#REF!&lt;=100,"Cada 3 años","Cada 2 años")))))</f>
        <v>#REF!</v>
      </c>
      <c r="AC139" s="65" t="e">
        <f>IF(#REF!="Sí","Cada 6 meses",IF('LISTA TRABAJADORES'!AX131&lt;&gt;"",'LISTA TRABAJADORES'!AX131,IF(OR(#REF!="",#REF!&lt;50),"",IF(#REF!&gt;=1000,"Anualmente",IF(#REF!&lt;=100,"Cada 3 años","Cada 2 años")))))</f>
        <v>#REF!</v>
      </c>
    </row>
    <row r="140" spans="1:29">
      <c r="A140" s="66">
        <v>124</v>
      </c>
      <c r="B140" s="516">
        <f>IF('LISTA TRABAJADORES'!F129&lt;50,"",'LISTA TRABAJADORES'!C129)</f>
        <v>0</v>
      </c>
      <c r="C140" s="517"/>
      <c r="D140" s="107">
        <f>IF('LISTA TRABAJADORES'!F129&lt;50,"",'LISTA TRABAJADORES'!D129)</f>
        <v>0</v>
      </c>
      <c r="E140" s="106">
        <f>IF('LISTA TRABAJADORES'!F129&lt;50,"",'LISTA TRABAJADORES'!E129)</f>
        <v>0</v>
      </c>
      <c r="F140" s="160"/>
      <c r="G140" s="518">
        <f>IF('LISTA TRABAJADORES'!F129&lt;50,"",'LISTA TRABAJADORES'!B129)</f>
        <v>0</v>
      </c>
      <c r="H140" s="519"/>
      <c r="I140" s="83"/>
      <c r="J140" s="65" t="str">
        <f>IF('LISTA TRABAJADORES'!F129="","",IF('LISTA TRABAJADORES'!G129="Sí","Cada 6 meses",IF(M140&lt;&gt;"",M140,IF(OR('LISTA TRABAJADORES'!H129="no ingresa",'LISTA TRABAJADORES'!F129="BAJA"),"No Ingresa PVSA",IF('LISTA TRABAJADORES'!F129="MUY ALTA","Anualmente",IF('LISTA TRABAJADORES'!F129="MEDIA","Cada 3 años","Cada 2 años"))))))</f>
        <v/>
      </c>
      <c r="K140" s="76"/>
      <c r="L140" s="67"/>
      <c r="M140" s="68" t="str">
        <f t="shared" si="2"/>
        <v/>
      </c>
      <c r="N140" s="67"/>
      <c r="O140" s="63"/>
      <c r="P140" s="64"/>
      <c r="Q140" s="64"/>
      <c r="R140" s="2"/>
      <c r="S140" s="104">
        <f t="shared" si="3"/>
        <v>124</v>
      </c>
      <c r="T140" s="516">
        <f>IF('LISTA TRABAJADORES'!F129&lt;50,"",B140)</f>
        <v>0</v>
      </c>
      <c r="U140" s="517"/>
      <c r="V140" s="105">
        <f>IF('LISTA TRABAJADORES'!F129&lt;50,"",'LISTA TRABAJADORES'!D129)</f>
        <v>0</v>
      </c>
      <c r="W140" s="106">
        <f>IF('LISTA TRABAJADORES'!F129&lt;50,"",E140)</f>
        <v>0</v>
      </c>
      <c r="X140" s="83" t="s">
        <v>444</v>
      </c>
      <c r="Y140" s="518">
        <f>IF('LISTA TRABAJADORES'!F129&lt;50,"",G140)</f>
        <v>0</v>
      </c>
      <c r="Z140" s="519"/>
      <c r="AA140" s="83"/>
      <c r="AB140" s="65" t="e">
        <f>IF(#REF!="Sí","Cada 6 meses",IF('LISTA TRABAJADORES'!AW132&lt;&gt;"",'LISTA TRABAJADORES'!AW132,IF(OR(#REF!="",#REF!&lt;50),"",IF(#REF!&gt;=1000,"Anualmente",IF(#REF!&lt;=100,"Cada 3 años","Cada 2 años")))))</f>
        <v>#REF!</v>
      </c>
      <c r="AC140" s="65" t="e">
        <f>IF(#REF!="Sí","Cada 6 meses",IF('LISTA TRABAJADORES'!AX132&lt;&gt;"",'LISTA TRABAJADORES'!AX132,IF(OR(#REF!="",#REF!&lt;50),"",IF(#REF!&gt;=1000,"Anualmente",IF(#REF!&lt;=100,"Cada 3 años","Cada 2 años")))))</f>
        <v>#REF!</v>
      </c>
    </row>
    <row r="141" spans="1:29">
      <c r="A141" s="66">
        <v>125</v>
      </c>
      <c r="B141" s="516">
        <f>IF('LISTA TRABAJADORES'!F130&lt;50,"",'LISTA TRABAJADORES'!C130)</f>
        <v>0</v>
      </c>
      <c r="C141" s="517"/>
      <c r="D141" s="107">
        <f>IF('LISTA TRABAJADORES'!F130&lt;50,"",'LISTA TRABAJADORES'!D130)</f>
        <v>0</v>
      </c>
      <c r="E141" s="106">
        <f>IF('LISTA TRABAJADORES'!F130&lt;50,"",'LISTA TRABAJADORES'!E130)</f>
        <v>0</v>
      </c>
      <c r="F141" s="160"/>
      <c r="G141" s="518">
        <f>IF('LISTA TRABAJADORES'!F130&lt;50,"",'LISTA TRABAJADORES'!B130)</f>
        <v>0</v>
      </c>
      <c r="H141" s="519"/>
      <c r="I141" s="83"/>
      <c r="J141" s="65" t="str">
        <f>IF('LISTA TRABAJADORES'!F130="","",IF('LISTA TRABAJADORES'!G130="Sí","Cada 6 meses",IF(M141&lt;&gt;"",M141,IF(OR('LISTA TRABAJADORES'!H130="no ingresa",'LISTA TRABAJADORES'!F130="BAJA"),"No Ingresa PVSA",IF('LISTA TRABAJADORES'!F130="MUY ALTA","Anualmente",IF('LISTA TRABAJADORES'!F130="MEDIA","Cada 3 años","Cada 2 años"))))))</f>
        <v/>
      </c>
      <c r="K141" s="76"/>
      <c r="L141" s="67"/>
      <c r="M141" s="68" t="str">
        <f t="shared" si="2"/>
        <v/>
      </c>
      <c r="N141" s="67"/>
      <c r="O141" s="63"/>
      <c r="P141" s="64"/>
      <c r="Q141" s="64"/>
      <c r="R141" s="2"/>
      <c r="S141" s="104">
        <f t="shared" si="3"/>
        <v>125</v>
      </c>
      <c r="T141" s="516">
        <f>IF('LISTA TRABAJADORES'!F130&lt;50,"",B141)</f>
        <v>0</v>
      </c>
      <c r="U141" s="517"/>
      <c r="V141" s="105">
        <f>IF('LISTA TRABAJADORES'!F130&lt;50,"",'LISTA TRABAJADORES'!D130)</f>
        <v>0</v>
      </c>
      <c r="W141" s="106">
        <f>IF('LISTA TRABAJADORES'!F130&lt;50,"",E141)</f>
        <v>0</v>
      </c>
      <c r="X141" s="83" t="s">
        <v>444</v>
      </c>
      <c r="Y141" s="518">
        <f>IF('LISTA TRABAJADORES'!F130&lt;50,"",G141)</f>
        <v>0</v>
      </c>
      <c r="Z141" s="519"/>
      <c r="AA141" s="83"/>
      <c r="AB141" s="65" t="e">
        <f>IF(#REF!="Sí","Cada 6 meses",IF('LISTA TRABAJADORES'!AW133&lt;&gt;"",'LISTA TRABAJADORES'!AW133,IF(OR(#REF!="",#REF!&lt;50),"",IF(#REF!&gt;=1000,"Anualmente",IF(#REF!&lt;=100,"Cada 3 años","Cada 2 años")))))</f>
        <v>#REF!</v>
      </c>
      <c r="AC141" s="65" t="e">
        <f>IF(#REF!="Sí","Cada 6 meses",IF('LISTA TRABAJADORES'!AX133&lt;&gt;"",'LISTA TRABAJADORES'!AX133,IF(OR(#REF!="",#REF!&lt;50),"",IF(#REF!&gt;=1000,"Anualmente",IF(#REF!&lt;=100,"Cada 3 años","Cada 2 años")))))</f>
        <v>#REF!</v>
      </c>
    </row>
    <row r="142" spans="1:29">
      <c r="A142" s="66">
        <v>126</v>
      </c>
      <c r="B142" s="516">
        <f>IF('LISTA TRABAJADORES'!F131&lt;50,"",'LISTA TRABAJADORES'!C131)</f>
        <v>0</v>
      </c>
      <c r="C142" s="517"/>
      <c r="D142" s="107">
        <f>IF('LISTA TRABAJADORES'!F131&lt;50,"",'LISTA TRABAJADORES'!D131)</f>
        <v>0</v>
      </c>
      <c r="E142" s="106">
        <f>IF('LISTA TRABAJADORES'!F131&lt;50,"",'LISTA TRABAJADORES'!E131)</f>
        <v>0</v>
      </c>
      <c r="F142" s="160"/>
      <c r="G142" s="518">
        <f>IF('LISTA TRABAJADORES'!F131&lt;50,"",'LISTA TRABAJADORES'!B131)</f>
        <v>0</v>
      </c>
      <c r="H142" s="519"/>
      <c r="I142" s="83"/>
      <c r="J142" s="65" t="str">
        <f>IF('LISTA TRABAJADORES'!F131="","",IF('LISTA TRABAJADORES'!G131="Sí","Cada 6 meses",IF(M142&lt;&gt;"",M142,IF(OR('LISTA TRABAJADORES'!H131="no ingresa",'LISTA TRABAJADORES'!F131="BAJA"),"No Ingresa PVSA",IF('LISTA TRABAJADORES'!F131="MUY ALTA","Anualmente",IF('LISTA TRABAJADORES'!F131="MEDIA","Cada 3 años","Cada 2 años"))))))</f>
        <v/>
      </c>
      <c r="K142" s="76"/>
      <c r="L142" s="67"/>
      <c r="M142" s="68" t="str">
        <f t="shared" si="2"/>
        <v/>
      </c>
      <c r="N142" s="67"/>
      <c r="O142" s="63"/>
      <c r="P142" s="64"/>
      <c r="Q142" s="64"/>
      <c r="R142" s="2"/>
      <c r="S142" s="104">
        <f t="shared" si="3"/>
        <v>126</v>
      </c>
      <c r="T142" s="516">
        <f>IF('LISTA TRABAJADORES'!F131&lt;50,"",B142)</f>
        <v>0</v>
      </c>
      <c r="U142" s="517"/>
      <c r="V142" s="105">
        <f>IF('LISTA TRABAJADORES'!F131&lt;50,"",'LISTA TRABAJADORES'!D131)</f>
        <v>0</v>
      </c>
      <c r="W142" s="106">
        <f>IF('LISTA TRABAJADORES'!F131&lt;50,"",E142)</f>
        <v>0</v>
      </c>
      <c r="X142" s="83" t="s">
        <v>444</v>
      </c>
      <c r="Y142" s="518">
        <f>IF('LISTA TRABAJADORES'!F131&lt;50,"",G142)</f>
        <v>0</v>
      </c>
      <c r="Z142" s="519"/>
      <c r="AA142" s="83"/>
      <c r="AB142" s="65" t="e">
        <f>IF(#REF!="Sí","Cada 6 meses",IF('LISTA TRABAJADORES'!AW134&lt;&gt;"",'LISTA TRABAJADORES'!AW134,IF(OR(#REF!="",#REF!&lt;50),"",IF(#REF!&gt;=1000,"Anualmente",IF(#REF!&lt;=100,"Cada 3 años","Cada 2 años")))))</f>
        <v>#REF!</v>
      </c>
      <c r="AC142" s="65" t="e">
        <f>IF(#REF!="Sí","Cada 6 meses",IF('LISTA TRABAJADORES'!AX134&lt;&gt;"",'LISTA TRABAJADORES'!AX134,IF(OR(#REF!="",#REF!&lt;50),"",IF(#REF!&gt;=1000,"Anualmente",IF(#REF!&lt;=100,"Cada 3 años","Cada 2 años")))))</f>
        <v>#REF!</v>
      </c>
    </row>
    <row r="143" spans="1:29">
      <c r="A143" s="66">
        <v>127</v>
      </c>
      <c r="B143" s="516">
        <f>IF('LISTA TRABAJADORES'!F132&lt;50,"",'LISTA TRABAJADORES'!C132)</f>
        <v>0</v>
      </c>
      <c r="C143" s="517"/>
      <c r="D143" s="107">
        <f>IF('LISTA TRABAJADORES'!F132&lt;50,"",'LISTA TRABAJADORES'!D132)</f>
        <v>0</v>
      </c>
      <c r="E143" s="106">
        <f>IF('LISTA TRABAJADORES'!F132&lt;50,"",'LISTA TRABAJADORES'!E132)</f>
        <v>0</v>
      </c>
      <c r="F143" s="160"/>
      <c r="G143" s="518">
        <f>IF('LISTA TRABAJADORES'!F132&lt;50,"",'LISTA TRABAJADORES'!B132)</f>
        <v>0</v>
      </c>
      <c r="H143" s="519"/>
      <c r="I143" s="83"/>
      <c r="J143" s="65" t="str">
        <f>IF('LISTA TRABAJADORES'!F132="","",IF('LISTA TRABAJADORES'!G132="Sí","Cada 6 meses",IF(M143&lt;&gt;"",M143,IF(OR('LISTA TRABAJADORES'!H132="no ingresa",'LISTA TRABAJADORES'!F132="BAJA"),"No Ingresa PVSA",IF('LISTA TRABAJADORES'!F132="MUY ALTA","Anualmente",IF('LISTA TRABAJADORES'!F132="MEDIA","Cada 3 años","Cada 2 años"))))))</f>
        <v/>
      </c>
      <c r="K143" s="76"/>
      <c r="L143" s="67"/>
      <c r="M143" s="68" t="str">
        <f t="shared" si="2"/>
        <v/>
      </c>
      <c r="N143" s="67"/>
      <c r="O143" s="63"/>
      <c r="P143" s="64"/>
      <c r="Q143" s="64"/>
      <c r="R143" s="2"/>
      <c r="S143" s="104">
        <f t="shared" si="3"/>
        <v>127</v>
      </c>
      <c r="T143" s="516">
        <f>IF('LISTA TRABAJADORES'!F132&lt;50,"",B143)</f>
        <v>0</v>
      </c>
      <c r="U143" s="517"/>
      <c r="V143" s="105">
        <f>IF('LISTA TRABAJADORES'!F132&lt;50,"",'LISTA TRABAJADORES'!D132)</f>
        <v>0</v>
      </c>
      <c r="W143" s="106">
        <f>IF('LISTA TRABAJADORES'!F132&lt;50,"",E143)</f>
        <v>0</v>
      </c>
      <c r="X143" s="83" t="s">
        <v>444</v>
      </c>
      <c r="Y143" s="518">
        <f>IF('LISTA TRABAJADORES'!F132&lt;50,"",G143)</f>
        <v>0</v>
      </c>
      <c r="Z143" s="519"/>
      <c r="AA143" s="83"/>
      <c r="AB143" s="65" t="e">
        <f>IF(#REF!="Sí","Cada 6 meses",IF('LISTA TRABAJADORES'!AW135&lt;&gt;"",'LISTA TRABAJADORES'!AW135,IF(OR(#REF!="",#REF!&lt;50),"",IF(#REF!&gt;=1000,"Anualmente",IF(#REF!&lt;=100,"Cada 3 años","Cada 2 años")))))</f>
        <v>#REF!</v>
      </c>
      <c r="AC143" s="65" t="e">
        <f>IF(#REF!="Sí","Cada 6 meses",IF('LISTA TRABAJADORES'!AX135&lt;&gt;"",'LISTA TRABAJADORES'!AX135,IF(OR(#REF!="",#REF!&lt;50),"",IF(#REF!&gt;=1000,"Anualmente",IF(#REF!&lt;=100,"Cada 3 años","Cada 2 años")))))</f>
        <v>#REF!</v>
      </c>
    </row>
    <row r="144" spans="1:29">
      <c r="A144" s="66">
        <v>128</v>
      </c>
      <c r="B144" s="516">
        <f>IF('LISTA TRABAJADORES'!F133&lt;50,"",'LISTA TRABAJADORES'!C133)</f>
        <v>0</v>
      </c>
      <c r="C144" s="517"/>
      <c r="D144" s="107">
        <f>IF('LISTA TRABAJADORES'!F133&lt;50,"",'LISTA TRABAJADORES'!D133)</f>
        <v>0</v>
      </c>
      <c r="E144" s="106">
        <f>IF('LISTA TRABAJADORES'!F133&lt;50,"",'LISTA TRABAJADORES'!E133)</f>
        <v>0</v>
      </c>
      <c r="F144" s="160"/>
      <c r="G144" s="518">
        <f>IF('LISTA TRABAJADORES'!F133&lt;50,"",'LISTA TRABAJADORES'!B133)</f>
        <v>0</v>
      </c>
      <c r="H144" s="519"/>
      <c r="I144" s="83"/>
      <c r="J144" s="65" t="str">
        <f>IF('LISTA TRABAJADORES'!F133="","",IF('LISTA TRABAJADORES'!G133="Sí","Cada 6 meses",IF(M144&lt;&gt;"",M144,IF(OR('LISTA TRABAJADORES'!H133="no ingresa",'LISTA TRABAJADORES'!F133="BAJA"),"No Ingresa PVSA",IF('LISTA TRABAJADORES'!F133="MUY ALTA","Anualmente",IF('LISTA TRABAJADORES'!F133="MEDIA","Cada 3 años","Cada 2 años"))))))</f>
        <v/>
      </c>
      <c r="K144" s="76"/>
      <c r="L144" s="67"/>
      <c r="M144" s="68" t="str">
        <f t="shared" si="2"/>
        <v/>
      </c>
      <c r="N144" s="67"/>
      <c r="O144" s="63"/>
      <c r="P144" s="64"/>
      <c r="Q144" s="64"/>
      <c r="R144" s="2"/>
      <c r="S144" s="104">
        <f t="shared" si="3"/>
        <v>128</v>
      </c>
      <c r="T144" s="516">
        <f>IF('LISTA TRABAJADORES'!F133&lt;50,"",B144)</f>
        <v>0</v>
      </c>
      <c r="U144" s="517"/>
      <c r="V144" s="105">
        <f>IF('LISTA TRABAJADORES'!F133&lt;50,"",'LISTA TRABAJADORES'!D133)</f>
        <v>0</v>
      </c>
      <c r="W144" s="106">
        <f>IF('LISTA TRABAJADORES'!F133&lt;50,"",E144)</f>
        <v>0</v>
      </c>
      <c r="X144" s="83" t="s">
        <v>444</v>
      </c>
      <c r="Y144" s="518">
        <f>IF('LISTA TRABAJADORES'!F133&lt;50,"",G144)</f>
        <v>0</v>
      </c>
      <c r="Z144" s="519"/>
      <c r="AA144" s="83"/>
      <c r="AB144" s="65" t="e">
        <f>IF(#REF!="Sí","Cada 6 meses",IF('LISTA TRABAJADORES'!AW136&lt;&gt;"",'LISTA TRABAJADORES'!AW136,IF(OR(#REF!="",#REF!&lt;50),"",IF(#REF!&gt;=1000,"Anualmente",IF(#REF!&lt;=100,"Cada 3 años","Cada 2 años")))))</f>
        <v>#REF!</v>
      </c>
      <c r="AC144" s="65" t="e">
        <f>IF(#REF!="Sí","Cada 6 meses",IF('LISTA TRABAJADORES'!AX136&lt;&gt;"",'LISTA TRABAJADORES'!AX136,IF(OR(#REF!="",#REF!&lt;50),"",IF(#REF!&gt;=1000,"Anualmente",IF(#REF!&lt;=100,"Cada 3 años","Cada 2 años")))))</f>
        <v>#REF!</v>
      </c>
    </row>
    <row r="145" spans="1:29">
      <c r="A145" s="66">
        <v>129</v>
      </c>
      <c r="B145" s="516">
        <f>IF('LISTA TRABAJADORES'!F134&lt;50,"",'LISTA TRABAJADORES'!C134)</f>
        <v>0</v>
      </c>
      <c r="C145" s="517"/>
      <c r="D145" s="107">
        <f>IF('LISTA TRABAJADORES'!F134&lt;50,"",'LISTA TRABAJADORES'!D134)</f>
        <v>0</v>
      </c>
      <c r="E145" s="106">
        <f>IF('LISTA TRABAJADORES'!F134&lt;50,"",'LISTA TRABAJADORES'!E134)</f>
        <v>0</v>
      </c>
      <c r="F145" s="160"/>
      <c r="G145" s="518">
        <f>IF('LISTA TRABAJADORES'!F134&lt;50,"",'LISTA TRABAJADORES'!B134)</f>
        <v>0</v>
      </c>
      <c r="H145" s="519"/>
      <c r="I145" s="83"/>
      <c r="J145" s="65" t="str">
        <f>IF('LISTA TRABAJADORES'!F134="","",IF('LISTA TRABAJADORES'!G134="Sí","Cada 6 meses",IF(M145&lt;&gt;"",M145,IF(OR('LISTA TRABAJADORES'!H134="no ingresa",'LISTA TRABAJADORES'!F134="BAJA"),"No Ingresa PVSA",IF('LISTA TRABAJADORES'!F134="MUY ALTA","Anualmente",IF('LISTA TRABAJADORES'!F134="MEDIA","Cada 3 años","Cada 2 años"))))))</f>
        <v/>
      </c>
      <c r="K145" s="76"/>
      <c r="L145" s="67"/>
      <c r="M145" s="68" t="str">
        <f t="shared" ref="M145:M208" si="4">IF(L145="","",VLOOKUP(L145,$Q$12:$R$13,2,FALSE))</f>
        <v/>
      </c>
      <c r="N145" s="67"/>
      <c r="O145" s="63"/>
      <c r="P145" s="64"/>
      <c r="Q145" s="64"/>
      <c r="R145" s="2"/>
      <c r="S145" s="104">
        <f t="shared" ref="S145:S208" si="5">A145</f>
        <v>129</v>
      </c>
      <c r="T145" s="516">
        <f>IF('LISTA TRABAJADORES'!F134&lt;50,"",B145)</f>
        <v>0</v>
      </c>
      <c r="U145" s="517"/>
      <c r="V145" s="105">
        <f>IF('LISTA TRABAJADORES'!F134&lt;50,"",'LISTA TRABAJADORES'!D134)</f>
        <v>0</v>
      </c>
      <c r="W145" s="106">
        <f>IF('LISTA TRABAJADORES'!F134&lt;50,"",E145)</f>
        <v>0</v>
      </c>
      <c r="X145" s="83" t="s">
        <v>444</v>
      </c>
      <c r="Y145" s="518">
        <f>IF('LISTA TRABAJADORES'!F134&lt;50,"",G145)</f>
        <v>0</v>
      </c>
      <c r="Z145" s="519"/>
      <c r="AA145" s="83"/>
      <c r="AB145" s="65" t="e">
        <f>IF(#REF!="Sí","Cada 6 meses",IF('LISTA TRABAJADORES'!AW137&lt;&gt;"",'LISTA TRABAJADORES'!AW137,IF(OR(#REF!="",#REF!&lt;50),"",IF(#REF!&gt;=1000,"Anualmente",IF(#REF!&lt;=100,"Cada 3 años","Cada 2 años")))))</f>
        <v>#REF!</v>
      </c>
      <c r="AC145" s="65" t="e">
        <f>IF(#REF!="Sí","Cada 6 meses",IF('LISTA TRABAJADORES'!AX137&lt;&gt;"",'LISTA TRABAJADORES'!AX137,IF(OR(#REF!="",#REF!&lt;50),"",IF(#REF!&gt;=1000,"Anualmente",IF(#REF!&lt;=100,"Cada 3 años","Cada 2 años")))))</f>
        <v>#REF!</v>
      </c>
    </row>
    <row r="146" spans="1:29">
      <c r="A146" s="66">
        <v>130</v>
      </c>
      <c r="B146" s="516">
        <f>IF('LISTA TRABAJADORES'!F135&lt;50,"",'LISTA TRABAJADORES'!C135)</f>
        <v>0</v>
      </c>
      <c r="C146" s="517"/>
      <c r="D146" s="107">
        <f>IF('LISTA TRABAJADORES'!F135&lt;50,"",'LISTA TRABAJADORES'!D135)</f>
        <v>0</v>
      </c>
      <c r="E146" s="106">
        <f>IF('LISTA TRABAJADORES'!F135&lt;50,"",'LISTA TRABAJADORES'!E135)</f>
        <v>0</v>
      </c>
      <c r="F146" s="160"/>
      <c r="G146" s="518">
        <f>IF('LISTA TRABAJADORES'!F135&lt;50,"",'LISTA TRABAJADORES'!B135)</f>
        <v>0</v>
      </c>
      <c r="H146" s="519"/>
      <c r="I146" s="83"/>
      <c r="J146" s="65" t="str">
        <f>IF('LISTA TRABAJADORES'!F135="","",IF('LISTA TRABAJADORES'!G135="Sí","Cada 6 meses",IF(M146&lt;&gt;"",M146,IF(OR('LISTA TRABAJADORES'!H135="no ingresa",'LISTA TRABAJADORES'!F135="BAJA"),"No Ingresa PVSA",IF('LISTA TRABAJADORES'!F135="MUY ALTA","Anualmente",IF('LISTA TRABAJADORES'!F135="MEDIA","Cada 3 años","Cada 2 años"))))))</f>
        <v/>
      </c>
      <c r="K146" s="76"/>
      <c r="L146" s="67"/>
      <c r="M146" s="68" t="str">
        <f t="shared" si="4"/>
        <v/>
      </c>
      <c r="N146" s="67"/>
      <c r="O146" s="63"/>
      <c r="P146" s="64"/>
      <c r="Q146" s="64"/>
      <c r="R146" s="2"/>
      <c r="S146" s="104">
        <f t="shared" si="5"/>
        <v>130</v>
      </c>
      <c r="T146" s="516">
        <f>IF('LISTA TRABAJADORES'!F135&lt;50,"",B146)</f>
        <v>0</v>
      </c>
      <c r="U146" s="517"/>
      <c r="V146" s="105">
        <f>IF('LISTA TRABAJADORES'!F135&lt;50,"",'LISTA TRABAJADORES'!D135)</f>
        <v>0</v>
      </c>
      <c r="W146" s="106">
        <f>IF('LISTA TRABAJADORES'!F135&lt;50,"",E146)</f>
        <v>0</v>
      </c>
      <c r="X146" s="83" t="s">
        <v>444</v>
      </c>
      <c r="Y146" s="518">
        <f>IF('LISTA TRABAJADORES'!F135&lt;50,"",G146)</f>
        <v>0</v>
      </c>
      <c r="Z146" s="519"/>
      <c r="AA146" s="83"/>
      <c r="AB146" s="65" t="e">
        <f>IF(#REF!="Sí","Cada 6 meses",IF('LISTA TRABAJADORES'!AW138&lt;&gt;"",'LISTA TRABAJADORES'!AW138,IF(OR(#REF!="",#REF!&lt;50),"",IF(#REF!&gt;=1000,"Anualmente",IF(#REF!&lt;=100,"Cada 3 años","Cada 2 años")))))</f>
        <v>#REF!</v>
      </c>
      <c r="AC146" s="65" t="e">
        <f>IF(#REF!="Sí","Cada 6 meses",IF('LISTA TRABAJADORES'!AX138&lt;&gt;"",'LISTA TRABAJADORES'!AX138,IF(OR(#REF!="",#REF!&lt;50),"",IF(#REF!&gt;=1000,"Anualmente",IF(#REF!&lt;=100,"Cada 3 años","Cada 2 años")))))</f>
        <v>#REF!</v>
      </c>
    </row>
    <row r="147" spans="1:29">
      <c r="A147" s="66">
        <v>131</v>
      </c>
      <c r="B147" s="516">
        <f>IF('LISTA TRABAJADORES'!F136&lt;50,"",'LISTA TRABAJADORES'!C136)</f>
        <v>0</v>
      </c>
      <c r="C147" s="517"/>
      <c r="D147" s="107">
        <f>IF('LISTA TRABAJADORES'!F136&lt;50,"",'LISTA TRABAJADORES'!D136)</f>
        <v>0</v>
      </c>
      <c r="E147" s="106">
        <f>IF('LISTA TRABAJADORES'!F136&lt;50,"",'LISTA TRABAJADORES'!E136)</f>
        <v>0</v>
      </c>
      <c r="F147" s="160"/>
      <c r="G147" s="518">
        <f>IF('LISTA TRABAJADORES'!F136&lt;50,"",'LISTA TRABAJADORES'!B136)</f>
        <v>0</v>
      </c>
      <c r="H147" s="519"/>
      <c r="I147" s="83"/>
      <c r="J147" s="65" t="str">
        <f>IF('LISTA TRABAJADORES'!F136="","",IF('LISTA TRABAJADORES'!G136="Sí","Cada 6 meses",IF(M147&lt;&gt;"",M147,IF(OR('LISTA TRABAJADORES'!H136="no ingresa",'LISTA TRABAJADORES'!F136="BAJA"),"No Ingresa PVSA",IF('LISTA TRABAJADORES'!F136="MUY ALTA","Anualmente",IF('LISTA TRABAJADORES'!F136="MEDIA","Cada 3 años","Cada 2 años"))))))</f>
        <v/>
      </c>
      <c r="K147" s="76"/>
      <c r="L147" s="67"/>
      <c r="M147" s="68" t="str">
        <f t="shared" si="4"/>
        <v/>
      </c>
      <c r="N147" s="67"/>
      <c r="O147" s="63"/>
      <c r="P147" s="64"/>
      <c r="Q147" s="64"/>
      <c r="R147" s="2"/>
      <c r="S147" s="104">
        <f t="shared" si="5"/>
        <v>131</v>
      </c>
      <c r="T147" s="516">
        <f>IF('LISTA TRABAJADORES'!F136&lt;50,"",B147)</f>
        <v>0</v>
      </c>
      <c r="U147" s="517"/>
      <c r="V147" s="105">
        <f>IF('LISTA TRABAJADORES'!F136&lt;50,"",'LISTA TRABAJADORES'!D136)</f>
        <v>0</v>
      </c>
      <c r="W147" s="106">
        <f>IF('LISTA TRABAJADORES'!F136&lt;50,"",E147)</f>
        <v>0</v>
      </c>
      <c r="X147" s="83" t="s">
        <v>444</v>
      </c>
      <c r="Y147" s="518">
        <f>IF('LISTA TRABAJADORES'!F136&lt;50,"",G147)</f>
        <v>0</v>
      </c>
      <c r="Z147" s="519"/>
      <c r="AA147" s="83"/>
      <c r="AB147" s="65" t="e">
        <f>IF(#REF!="Sí","Cada 6 meses",IF('LISTA TRABAJADORES'!AW139&lt;&gt;"",'LISTA TRABAJADORES'!AW139,IF(OR(#REF!="",#REF!&lt;50),"",IF(#REF!&gt;=1000,"Anualmente",IF(#REF!&lt;=100,"Cada 3 años","Cada 2 años")))))</f>
        <v>#REF!</v>
      </c>
      <c r="AC147" s="65" t="e">
        <f>IF(#REF!="Sí","Cada 6 meses",IF('LISTA TRABAJADORES'!AX139&lt;&gt;"",'LISTA TRABAJADORES'!AX139,IF(OR(#REF!="",#REF!&lt;50),"",IF(#REF!&gt;=1000,"Anualmente",IF(#REF!&lt;=100,"Cada 3 años","Cada 2 años")))))</f>
        <v>#REF!</v>
      </c>
    </row>
    <row r="148" spans="1:29">
      <c r="A148" s="66">
        <v>132</v>
      </c>
      <c r="B148" s="516">
        <f>IF('LISTA TRABAJADORES'!F137&lt;50,"",'LISTA TRABAJADORES'!C137)</f>
        <v>0</v>
      </c>
      <c r="C148" s="517"/>
      <c r="D148" s="107">
        <f>IF('LISTA TRABAJADORES'!F137&lt;50,"",'LISTA TRABAJADORES'!D137)</f>
        <v>0</v>
      </c>
      <c r="E148" s="106">
        <f>IF('LISTA TRABAJADORES'!F137&lt;50,"",'LISTA TRABAJADORES'!E137)</f>
        <v>0</v>
      </c>
      <c r="F148" s="160"/>
      <c r="G148" s="518">
        <f>IF('LISTA TRABAJADORES'!F137&lt;50,"",'LISTA TRABAJADORES'!B137)</f>
        <v>0</v>
      </c>
      <c r="H148" s="519"/>
      <c r="I148" s="83"/>
      <c r="J148" s="65" t="str">
        <f>IF('LISTA TRABAJADORES'!F137="","",IF('LISTA TRABAJADORES'!G137="Sí","Cada 6 meses",IF(M148&lt;&gt;"",M148,IF(OR('LISTA TRABAJADORES'!H137="no ingresa",'LISTA TRABAJADORES'!F137="BAJA"),"No Ingresa PVSA",IF('LISTA TRABAJADORES'!F137="MUY ALTA","Anualmente",IF('LISTA TRABAJADORES'!F137="MEDIA","Cada 3 años","Cada 2 años"))))))</f>
        <v/>
      </c>
      <c r="K148" s="76"/>
      <c r="L148" s="67"/>
      <c r="M148" s="68" t="str">
        <f t="shared" si="4"/>
        <v/>
      </c>
      <c r="N148" s="67"/>
      <c r="O148" s="63"/>
      <c r="P148" s="64"/>
      <c r="Q148" s="64"/>
      <c r="R148" s="2"/>
      <c r="S148" s="104">
        <f t="shared" si="5"/>
        <v>132</v>
      </c>
      <c r="T148" s="516">
        <f>IF('LISTA TRABAJADORES'!F137&lt;50,"",B148)</f>
        <v>0</v>
      </c>
      <c r="U148" s="517"/>
      <c r="V148" s="105">
        <f>IF('LISTA TRABAJADORES'!F137&lt;50,"",'LISTA TRABAJADORES'!D137)</f>
        <v>0</v>
      </c>
      <c r="W148" s="106">
        <f>IF('LISTA TRABAJADORES'!F137&lt;50,"",E148)</f>
        <v>0</v>
      </c>
      <c r="X148" s="83" t="s">
        <v>444</v>
      </c>
      <c r="Y148" s="518">
        <f>IF('LISTA TRABAJADORES'!F137&lt;50,"",G148)</f>
        <v>0</v>
      </c>
      <c r="Z148" s="519"/>
      <c r="AA148" s="83"/>
      <c r="AB148" s="65" t="e">
        <f>IF(#REF!="Sí","Cada 6 meses",IF('LISTA TRABAJADORES'!AW140&lt;&gt;"",'LISTA TRABAJADORES'!AW140,IF(OR(#REF!="",#REF!&lt;50),"",IF(#REF!&gt;=1000,"Anualmente",IF(#REF!&lt;=100,"Cada 3 años","Cada 2 años")))))</f>
        <v>#REF!</v>
      </c>
      <c r="AC148" s="65" t="e">
        <f>IF(#REF!="Sí","Cada 6 meses",IF('LISTA TRABAJADORES'!AX140&lt;&gt;"",'LISTA TRABAJADORES'!AX140,IF(OR(#REF!="",#REF!&lt;50),"",IF(#REF!&gt;=1000,"Anualmente",IF(#REF!&lt;=100,"Cada 3 años","Cada 2 años")))))</f>
        <v>#REF!</v>
      </c>
    </row>
    <row r="149" spans="1:29">
      <c r="A149" s="66">
        <v>133</v>
      </c>
      <c r="B149" s="516">
        <f>IF('LISTA TRABAJADORES'!F138&lt;50,"",'LISTA TRABAJADORES'!C138)</f>
        <v>0</v>
      </c>
      <c r="C149" s="517"/>
      <c r="D149" s="107">
        <f>IF('LISTA TRABAJADORES'!F138&lt;50,"",'LISTA TRABAJADORES'!D138)</f>
        <v>0</v>
      </c>
      <c r="E149" s="106">
        <f>IF('LISTA TRABAJADORES'!F138&lt;50,"",'LISTA TRABAJADORES'!E138)</f>
        <v>0</v>
      </c>
      <c r="F149" s="160"/>
      <c r="G149" s="518">
        <f>IF('LISTA TRABAJADORES'!F138&lt;50,"",'LISTA TRABAJADORES'!B138)</f>
        <v>0</v>
      </c>
      <c r="H149" s="519"/>
      <c r="I149" s="83"/>
      <c r="J149" s="65" t="str">
        <f>IF('LISTA TRABAJADORES'!F138="","",IF('LISTA TRABAJADORES'!G138="Sí","Cada 6 meses",IF(M149&lt;&gt;"",M149,IF(OR('LISTA TRABAJADORES'!H138="no ingresa",'LISTA TRABAJADORES'!F138="BAJA"),"No Ingresa PVSA",IF('LISTA TRABAJADORES'!F138="MUY ALTA","Anualmente",IF('LISTA TRABAJADORES'!F138="MEDIA","Cada 3 años","Cada 2 años"))))))</f>
        <v/>
      </c>
      <c r="K149" s="76"/>
      <c r="L149" s="67"/>
      <c r="M149" s="68" t="str">
        <f t="shared" si="4"/>
        <v/>
      </c>
      <c r="N149" s="67"/>
      <c r="O149" s="63"/>
      <c r="P149" s="64"/>
      <c r="Q149" s="64"/>
      <c r="R149" s="2"/>
      <c r="S149" s="104">
        <f t="shared" si="5"/>
        <v>133</v>
      </c>
      <c r="T149" s="516">
        <f>IF('LISTA TRABAJADORES'!F138&lt;50,"",B149)</f>
        <v>0</v>
      </c>
      <c r="U149" s="517"/>
      <c r="V149" s="105">
        <f>IF('LISTA TRABAJADORES'!F138&lt;50,"",'LISTA TRABAJADORES'!D138)</f>
        <v>0</v>
      </c>
      <c r="W149" s="106">
        <f>IF('LISTA TRABAJADORES'!F138&lt;50,"",E149)</f>
        <v>0</v>
      </c>
      <c r="X149" s="83" t="s">
        <v>444</v>
      </c>
      <c r="Y149" s="518">
        <f>IF('LISTA TRABAJADORES'!F138&lt;50,"",G149)</f>
        <v>0</v>
      </c>
      <c r="Z149" s="519"/>
      <c r="AA149" s="83"/>
      <c r="AB149" s="65" t="e">
        <f>IF(#REF!="Sí","Cada 6 meses",IF('LISTA TRABAJADORES'!AW141&lt;&gt;"",'LISTA TRABAJADORES'!AW141,IF(OR(#REF!="",#REF!&lt;50),"",IF(#REF!&gt;=1000,"Anualmente",IF(#REF!&lt;=100,"Cada 3 años","Cada 2 años")))))</f>
        <v>#REF!</v>
      </c>
      <c r="AC149" s="65" t="e">
        <f>IF(#REF!="Sí","Cada 6 meses",IF('LISTA TRABAJADORES'!AX141&lt;&gt;"",'LISTA TRABAJADORES'!AX141,IF(OR(#REF!="",#REF!&lt;50),"",IF(#REF!&gt;=1000,"Anualmente",IF(#REF!&lt;=100,"Cada 3 años","Cada 2 años")))))</f>
        <v>#REF!</v>
      </c>
    </row>
    <row r="150" spans="1:29">
      <c r="A150" s="66">
        <v>134</v>
      </c>
      <c r="B150" s="516">
        <f>IF('LISTA TRABAJADORES'!F139&lt;50,"",'LISTA TRABAJADORES'!C139)</f>
        <v>0</v>
      </c>
      <c r="C150" s="517"/>
      <c r="D150" s="107">
        <f>IF('LISTA TRABAJADORES'!F139&lt;50,"",'LISTA TRABAJADORES'!D139)</f>
        <v>0</v>
      </c>
      <c r="E150" s="106">
        <f>IF('LISTA TRABAJADORES'!F139&lt;50,"",'LISTA TRABAJADORES'!E139)</f>
        <v>0</v>
      </c>
      <c r="F150" s="160"/>
      <c r="G150" s="518">
        <f>IF('LISTA TRABAJADORES'!F139&lt;50,"",'LISTA TRABAJADORES'!B139)</f>
        <v>0</v>
      </c>
      <c r="H150" s="519"/>
      <c r="I150" s="83"/>
      <c r="J150" s="65" t="str">
        <f>IF('LISTA TRABAJADORES'!F139="","",IF('LISTA TRABAJADORES'!G139="Sí","Cada 6 meses",IF(M150&lt;&gt;"",M150,IF(OR('LISTA TRABAJADORES'!H139="no ingresa",'LISTA TRABAJADORES'!F139="BAJA"),"No Ingresa PVSA",IF('LISTA TRABAJADORES'!F139="MUY ALTA","Anualmente",IF('LISTA TRABAJADORES'!F139="MEDIA","Cada 3 años","Cada 2 años"))))))</f>
        <v/>
      </c>
      <c r="K150" s="76"/>
      <c r="L150" s="67"/>
      <c r="M150" s="68" t="str">
        <f t="shared" si="4"/>
        <v/>
      </c>
      <c r="N150" s="67"/>
      <c r="O150" s="63"/>
      <c r="P150" s="64"/>
      <c r="Q150" s="64"/>
      <c r="R150" s="2"/>
      <c r="S150" s="104">
        <f t="shared" si="5"/>
        <v>134</v>
      </c>
      <c r="T150" s="516">
        <f>IF('LISTA TRABAJADORES'!F139&lt;50,"",B150)</f>
        <v>0</v>
      </c>
      <c r="U150" s="517"/>
      <c r="V150" s="105">
        <f>IF('LISTA TRABAJADORES'!F139&lt;50,"",'LISTA TRABAJADORES'!D139)</f>
        <v>0</v>
      </c>
      <c r="W150" s="106">
        <f>IF('LISTA TRABAJADORES'!F139&lt;50,"",E150)</f>
        <v>0</v>
      </c>
      <c r="X150" s="83" t="s">
        <v>444</v>
      </c>
      <c r="Y150" s="518">
        <f>IF('LISTA TRABAJADORES'!F139&lt;50,"",G150)</f>
        <v>0</v>
      </c>
      <c r="Z150" s="519"/>
      <c r="AA150" s="83"/>
      <c r="AB150" s="65" t="e">
        <f>IF(#REF!="Sí","Cada 6 meses",IF('LISTA TRABAJADORES'!AW142&lt;&gt;"",'LISTA TRABAJADORES'!AW142,IF(OR(#REF!="",#REF!&lt;50),"",IF(#REF!&gt;=1000,"Anualmente",IF(#REF!&lt;=100,"Cada 3 años","Cada 2 años")))))</f>
        <v>#REF!</v>
      </c>
      <c r="AC150" s="65" t="e">
        <f>IF(#REF!="Sí","Cada 6 meses",IF('LISTA TRABAJADORES'!AX142&lt;&gt;"",'LISTA TRABAJADORES'!AX142,IF(OR(#REF!="",#REF!&lt;50),"",IF(#REF!&gt;=1000,"Anualmente",IF(#REF!&lt;=100,"Cada 3 años","Cada 2 años")))))</f>
        <v>#REF!</v>
      </c>
    </row>
    <row r="151" spans="1:29">
      <c r="A151" s="66">
        <v>135</v>
      </c>
      <c r="B151" s="516">
        <f>IF('LISTA TRABAJADORES'!F140&lt;50,"",'LISTA TRABAJADORES'!C140)</f>
        <v>0</v>
      </c>
      <c r="C151" s="517"/>
      <c r="D151" s="107">
        <f>IF('LISTA TRABAJADORES'!F140&lt;50,"",'LISTA TRABAJADORES'!D140)</f>
        <v>0</v>
      </c>
      <c r="E151" s="106">
        <f>IF('LISTA TRABAJADORES'!F140&lt;50,"",'LISTA TRABAJADORES'!E140)</f>
        <v>0</v>
      </c>
      <c r="F151" s="160"/>
      <c r="G151" s="518">
        <f>IF('LISTA TRABAJADORES'!F140&lt;50,"",'LISTA TRABAJADORES'!B140)</f>
        <v>0</v>
      </c>
      <c r="H151" s="519"/>
      <c r="I151" s="83"/>
      <c r="J151" s="65" t="str">
        <f>IF('LISTA TRABAJADORES'!F140="","",IF('LISTA TRABAJADORES'!G140="Sí","Cada 6 meses",IF(M151&lt;&gt;"",M151,IF(OR('LISTA TRABAJADORES'!H140="no ingresa",'LISTA TRABAJADORES'!F140="BAJA"),"No Ingresa PVSA",IF('LISTA TRABAJADORES'!F140="MUY ALTA","Anualmente",IF('LISTA TRABAJADORES'!F140="MEDIA","Cada 3 años","Cada 2 años"))))))</f>
        <v/>
      </c>
      <c r="K151" s="76"/>
      <c r="L151" s="67"/>
      <c r="M151" s="68" t="str">
        <f t="shared" si="4"/>
        <v/>
      </c>
      <c r="N151" s="67"/>
      <c r="O151" s="63"/>
      <c r="P151" s="64"/>
      <c r="Q151" s="64"/>
      <c r="R151" s="2"/>
      <c r="S151" s="104">
        <f t="shared" si="5"/>
        <v>135</v>
      </c>
      <c r="T151" s="516">
        <f>IF('LISTA TRABAJADORES'!F140&lt;50,"",B151)</f>
        <v>0</v>
      </c>
      <c r="U151" s="517"/>
      <c r="V151" s="105">
        <f>IF('LISTA TRABAJADORES'!F140&lt;50,"",'LISTA TRABAJADORES'!D140)</f>
        <v>0</v>
      </c>
      <c r="W151" s="106">
        <f>IF('LISTA TRABAJADORES'!F140&lt;50,"",E151)</f>
        <v>0</v>
      </c>
      <c r="X151" s="83" t="s">
        <v>444</v>
      </c>
      <c r="Y151" s="518">
        <f>IF('LISTA TRABAJADORES'!F140&lt;50,"",G151)</f>
        <v>0</v>
      </c>
      <c r="Z151" s="519"/>
      <c r="AA151" s="83"/>
      <c r="AB151" s="65" t="e">
        <f>IF(#REF!="Sí","Cada 6 meses",IF('LISTA TRABAJADORES'!AW143&lt;&gt;"",'LISTA TRABAJADORES'!AW143,IF(OR(#REF!="",#REF!&lt;50),"",IF(#REF!&gt;=1000,"Anualmente",IF(#REF!&lt;=100,"Cada 3 años","Cada 2 años")))))</f>
        <v>#REF!</v>
      </c>
      <c r="AC151" s="65" t="e">
        <f>IF(#REF!="Sí","Cada 6 meses",IF('LISTA TRABAJADORES'!AX143&lt;&gt;"",'LISTA TRABAJADORES'!AX143,IF(OR(#REF!="",#REF!&lt;50),"",IF(#REF!&gt;=1000,"Anualmente",IF(#REF!&lt;=100,"Cada 3 años","Cada 2 años")))))</f>
        <v>#REF!</v>
      </c>
    </row>
    <row r="152" spans="1:29">
      <c r="A152" s="66">
        <v>136</v>
      </c>
      <c r="B152" s="516">
        <f>IF('LISTA TRABAJADORES'!F141&lt;50,"",'LISTA TRABAJADORES'!C141)</f>
        <v>0</v>
      </c>
      <c r="C152" s="517"/>
      <c r="D152" s="107">
        <f>IF('LISTA TRABAJADORES'!F141&lt;50,"",'LISTA TRABAJADORES'!D141)</f>
        <v>0</v>
      </c>
      <c r="E152" s="106">
        <f>IF('LISTA TRABAJADORES'!F141&lt;50,"",'LISTA TRABAJADORES'!E141)</f>
        <v>0</v>
      </c>
      <c r="F152" s="160"/>
      <c r="G152" s="518">
        <f>IF('LISTA TRABAJADORES'!F141&lt;50,"",'LISTA TRABAJADORES'!B141)</f>
        <v>0</v>
      </c>
      <c r="H152" s="519"/>
      <c r="I152" s="83"/>
      <c r="J152" s="65" t="str">
        <f>IF('LISTA TRABAJADORES'!F141="","",IF('LISTA TRABAJADORES'!G141="Sí","Cada 6 meses",IF(M152&lt;&gt;"",M152,IF(OR('LISTA TRABAJADORES'!H141="no ingresa",'LISTA TRABAJADORES'!F141="BAJA"),"No Ingresa PVSA",IF('LISTA TRABAJADORES'!F141="MUY ALTA","Anualmente",IF('LISTA TRABAJADORES'!F141="MEDIA","Cada 3 años","Cada 2 años"))))))</f>
        <v/>
      </c>
      <c r="K152" s="76"/>
      <c r="L152" s="67"/>
      <c r="M152" s="68" t="str">
        <f t="shared" si="4"/>
        <v/>
      </c>
      <c r="N152" s="67"/>
      <c r="O152" s="63"/>
      <c r="P152" s="64"/>
      <c r="Q152" s="64"/>
      <c r="R152" s="2"/>
      <c r="S152" s="104">
        <f t="shared" si="5"/>
        <v>136</v>
      </c>
      <c r="T152" s="516">
        <f>IF('LISTA TRABAJADORES'!F141&lt;50,"",B152)</f>
        <v>0</v>
      </c>
      <c r="U152" s="517"/>
      <c r="V152" s="105">
        <f>IF('LISTA TRABAJADORES'!F141&lt;50,"",'LISTA TRABAJADORES'!D141)</f>
        <v>0</v>
      </c>
      <c r="W152" s="106">
        <f>IF('LISTA TRABAJADORES'!F141&lt;50,"",E152)</f>
        <v>0</v>
      </c>
      <c r="X152" s="83" t="s">
        <v>444</v>
      </c>
      <c r="Y152" s="518">
        <f>IF('LISTA TRABAJADORES'!F141&lt;50,"",G152)</f>
        <v>0</v>
      </c>
      <c r="Z152" s="519"/>
      <c r="AA152" s="83"/>
      <c r="AB152" s="65" t="e">
        <f>IF(#REF!="Sí","Cada 6 meses",IF('LISTA TRABAJADORES'!AW144&lt;&gt;"",'LISTA TRABAJADORES'!AW144,IF(OR(#REF!="",#REF!&lt;50),"",IF(#REF!&gt;=1000,"Anualmente",IF(#REF!&lt;=100,"Cada 3 años","Cada 2 años")))))</f>
        <v>#REF!</v>
      </c>
      <c r="AC152" s="65" t="e">
        <f>IF(#REF!="Sí","Cada 6 meses",IF('LISTA TRABAJADORES'!AX144&lt;&gt;"",'LISTA TRABAJADORES'!AX144,IF(OR(#REF!="",#REF!&lt;50),"",IF(#REF!&gt;=1000,"Anualmente",IF(#REF!&lt;=100,"Cada 3 años","Cada 2 años")))))</f>
        <v>#REF!</v>
      </c>
    </row>
    <row r="153" spans="1:29">
      <c r="A153" s="66">
        <v>137</v>
      </c>
      <c r="B153" s="516">
        <f>IF('LISTA TRABAJADORES'!F142&lt;50,"",'LISTA TRABAJADORES'!C142)</f>
        <v>0</v>
      </c>
      <c r="C153" s="517"/>
      <c r="D153" s="107">
        <f>IF('LISTA TRABAJADORES'!F142&lt;50,"",'LISTA TRABAJADORES'!D142)</f>
        <v>0</v>
      </c>
      <c r="E153" s="106">
        <f>IF('LISTA TRABAJADORES'!F142&lt;50,"",'LISTA TRABAJADORES'!E142)</f>
        <v>0</v>
      </c>
      <c r="F153" s="160"/>
      <c r="G153" s="518">
        <f>IF('LISTA TRABAJADORES'!F142&lt;50,"",'LISTA TRABAJADORES'!B142)</f>
        <v>0</v>
      </c>
      <c r="H153" s="519"/>
      <c r="I153" s="83"/>
      <c r="J153" s="65" t="str">
        <f>IF('LISTA TRABAJADORES'!F142="","",IF('LISTA TRABAJADORES'!G142="Sí","Cada 6 meses",IF(M153&lt;&gt;"",M153,IF(OR('LISTA TRABAJADORES'!H142="no ingresa",'LISTA TRABAJADORES'!F142="BAJA"),"No Ingresa PVSA",IF('LISTA TRABAJADORES'!F142="MUY ALTA","Anualmente",IF('LISTA TRABAJADORES'!F142="MEDIA","Cada 3 años","Cada 2 años"))))))</f>
        <v/>
      </c>
      <c r="K153" s="76"/>
      <c r="L153" s="67"/>
      <c r="M153" s="68" t="str">
        <f t="shared" si="4"/>
        <v/>
      </c>
      <c r="N153" s="67"/>
      <c r="O153" s="63"/>
      <c r="P153" s="64"/>
      <c r="Q153" s="64"/>
      <c r="R153" s="2"/>
      <c r="S153" s="104">
        <f t="shared" si="5"/>
        <v>137</v>
      </c>
      <c r="T153" s="516">
        <f>IF('LISTA TRABAJADORES'!F142&lt;50,"",B153)</f>
        <v>0</v>
      </c>
      <c r="U153" s="517"/>
      <c r="V153" s="105">
        <f>IF('LISTA TRABAJADORES'!F142&lt;50,"",'LISTA TRABAJADORES'!D142)</f>
        <v>0</v>
      </c>
      <c r="W153" s="106">
        <f>IF('LISTA TRABAJADORES'!F142&lt;50,"",E153)</f>
        <v>0</v>
      </c>
      <c r="X153" s="83" t="s">
        <v>444</v>
      </c>
      <c r="Y153" s="518">
        <f>IF('LISTA TRABAJADORES'!F142&lt;50,"",G153)</f>
        <v>0</v>
      </c>
      <c r="Z153" s="519"/>
      <c r="AA153" s="83"/>
      <c r="AB153" s="65" t="e">
        <f>IF(#REF!="Sí","Cada 6 meses",IF('LISTA TRABAJADORES'!AW145&lt;&gt;"",'LISTA TRABAJADORES'!AW145,IF(OR(#REF!="",#REF!&lt;50),"",IF(#REF!&gt;=1000,"Anualmente",IF(#REF!&lt;=100,"Cada 3 años","Cada 2 años")))))</f>
        <v>#REF!</v>
      </c>
      <c r="AC153" s="65" t="e">
        <f>IF(#REF!="Sí","Cada 6 meses",IF('LISTA TRABAJADORES'!AX145&lt;&gt;"",'LISTA TRABAJADORES'!AX145,IF(OR(#REF!="",#REF!&lt;50),"",IF(#REF!&gt;=1000,"Anualmente",IF(#REF!&lt;=100,"Cada 3 años","Cada 2 años")))))</f>
        <v>#REF!</v>
      </c>
    </row>
    <row r="154" spans="1:29">
      <c r="A154" s="66">
        <v>138</v>
      </c>
      <c r="B154" s="516">
        <f>IF('LISTA TRABAJADORES'!F143&lt;50,"",'LISTA TRABAJADORES'!C143)</f>
        <v>0</v>
      </c>
      <c r="C154" s="517"/>
      <c r="D154" s="107">
        <f>IF('LISTA TRABAJADORES'!F143&lt;50,"",'LISTA TRABAJADORES'!D143)</f>
        <v>0</v>
      </c>
      <c r="E154" s="106">
        <f>IF('LISTA TRABAJADORES'!F143&lt;50,"",'LISTA TRABAJADORES'!E143)</f>
        <v>0</v>
      </c>
      <c r="F154" s="160"/>
      <c r="G154" s="518">
        <f>IF('LISTA TRABAJADORES'!F143&lt;50,"",'LISTA TRABAJADORES'!B143)</f>
        <v>0</v>
      </c>
      <c r="H154" s="519"/>
      <c r="I154" s="83"/>
      <c r="J154" s="65" t="str">
        <f>IF('LISTA TRABAJADORES'!F143="","",IF('LISTA TRABAJADORES'!G143="Sí","Cada 6 meses",IF(M154&lt;&gt;"",M154,IF(OR('LISTA TRABAJADORES'!H143="no ingresa",'LISTA TRABAJADORES'!F143="BAJA"),"No Ingresa PVSA",IF('LISTA TRABAJADORES'!F143="MUY ALTA","Anualmente",IF('LISTA TRABAJADORES'!F143="MEDIA","Cada 3 años","Cada 2 años"))))))</f>
        <v/>
      </c>
      <c r="K154" s="76"/>
      <c r="L154" s="67"/>
      <c r="M154" s="68" t="str">
        <f t="shared" si="4"/>
        <v/>
      </c>
      <c r="N154" s="67"/>
      <c r="O154" s="63"/>
      <c r="P154" s="64"/>
      <c r="Q154" s="64"/>
      <c r="R154" s="2"/>
      <c r="S154" s="104">
        <f t="shared" si="5"/>
        <v>138</v>
      </c>
      <c r="T154" s="516">
        <f>IF('LISTA TRABAJADORES'!F143&lt;50,"",B154)</f>
        <v>0</v>
      </c>
      <c r="U154" s="517"/>
      <c r="V154" s="105">
        <f>IF('LISTA TRABAJADORES'!F143&lt;50,"",'LISTA TRABAJADORES'!D143)</f>
        <v>0</v>
      </c>
      <c r="W154" s="106">
        <f>IF('LISTA TRABAJADORES'!F143&lt;50,"",E154)</f>
        <v>0</v>
      </c>
      <c r="X154" s="83" t="s">
        <v>444</v>
      </c>
      <c r="Y154" s="518">
        <f>IF('LISTA TRABAJADORES'!F143&lt;50,"",G154)</f>
        <v>0</v>
      </c>
      <c r="Z154" s="519"/>
      <c r="AA154" s="83"/>
      <c r="AB154" s="65" t="e">
        <f>IF(#REF!="Sí","Cada 6 meses",IF('LISTA TRABAJADORES'!AW146&lt;&gt;"",'LISTA TRABAJADORES'!AW146,IF(OR(#REF!="",#REF!&lt;50),"",IF(#REF!&gt;=1000,"Anualmente",IF(#REF!&lt;=100,"Cada 3 años","Cada 2 años")))))</f>
        <v>#REF!</v>
      </c>
      <c r="AC154" s="65" t="e">
        <f>IF(#REF!="Sí","Cada 6 meses",IF('LISTA TRABAJADORES'!AX146&lt;&gt;"",'LISTA TRABAJADORES'!AX146,IF(OR(#REF!="",#REF!&lt;50),"",IF(#REF!&gt;=1000,"Anualmente",IF(#REF!&lt;=100,"Cada 3 años","Cada 2 años")))))</f>
        <v>#REF!</v>
      </c>
    </row>
    <row r="155" spans="1:29">
      <c r="A155" s="66">
        <v>139</v>
      </c>
      <c r="B155" s="516">
        <f>IF('LISTA TRABAJADORES'!F144&lt;50,"",'LISTA TRABAJADORES'!C144)</f>
        <v>0</v>
      </c>
      <c r="C155" s="517"/>
      <c r="D155" s="107">
        <f>IF('LISTA TRABAJADORES'!F144&lt;50,"",'LISTA TRABAJADORES'!D144)</f>
        <v>0</v>
      </c>
      <c r="E155" s="106">
        <f>IF('LISTA TRABAJADORES'!F144&lt;50,"",'LISTA TRABAJADORES'!E144)</f>
        <v>0</v>
      </c>
      <c r="F155" s="160"/>
      <c r="G155" s="518">
        <f>IF('LISTA TRABAJADORES'!F144&lt;50,"",'LISTA TRABAJADORES'!B144)</f>
        <v>0</v>
      </c>
      <c r="H155" s="519"/>
      <c r="I155" s="83"/>
      <c r="J155" s="65" t="str">
        <f>IF('LISTA TRABAJADORES'!F144="","",IF('LISTA TRABAJADORES'!G144="Sí","Cada 6 meses",IF(M155&lt;&gt;"",M155,IF(OR('LISTA TRABAJADORES'!H144="no ingresa",'LISTA TRABAJADORES'!F144="BAJA"),"No Ingresa PVSA",IF('LISTA TRABAJADORES'!F144="MUY ALTA","Anualmente",IF('LISTA TRABAJADORES'!F144="MEDIA","Cada 3 años","Cada 2 años"))))))</f>
        <v/>
      </c>
      <c r="K155" s="76"/>
      <c r="L155" s="67"/>
      <c r="M155" s="68" t="str">
        <f t="shared" si="4"/>
        <v/>
      </c>
      <c r="N155" s="67"/>
      <c r="O155" s="63"/>
      <c r="P155" s="64"/>
      <c r="Q155" s="64"/>
      <c r="R155" s="2"/>
      <c r="S155" s="104">
        <f t="shared" si="5"/>
        <v>139</v>
      </c>
      <c r="T155" s="516">
        <f>IF('LISTA TRABAJADORES'!F144&lt;50,"",B155)</f>
        <v>0</v>
      </c>
      <c r="U155" s="517"/>
      <c r="V155" s="105">
        <f>IF('LISTA TRABAJADORES'!F144&lt;50,"",'LISTA TRABAJADORES'!D144)</f>
        <v>0</v>
      </c>
      <c r="W155" s="106">
        <f>IF('LISTA TRABAJADORES'!F144&lt;50,"",E155)</f>
        <v>0</v>
      </c>
      <c r="X155" s="83" t="s">
        <v>444</v>
      </c>
      <c r="Y155" s="518">
        <f>IF('LISTA TRABAJADORES'!F144&lt;50,"",G155)</f>
        <v>0</v>
      </c>
      <c r="Z155" s="519"/>
      <c r="AA155" s="83"/>
      <c r="AB155" s="65" t="e">
        <f>IF(#REF!="Sí","Cada 6 meses",IF('LISTA TRABAJADORES'!AW147&lt;&gt;"",'LISTA TRABAJADORES'!AW147,IF(OR(#REF!="",#REF!&lt;50),"",IF(#REF!&gt;=1000,"Anualmente",IF(#REF!&lt;=100,"Cada 3 años","Cada 2 años")))))</f>
        <v>#REF!</v>
      </c>
      <c r="AC155" s="65" t="e">
        <f>IF(#REF!="Sí","Cada 6 meses",IF('LISTA TRABAJADORES'!AX147&lt;&gt;"",'LISTA TRABAJADORES'!AX147,IF(OR(#REF!="",#REF!&lt;50),"",IF(#REF!&gt;=1000,"Anualmente",IF(#REF!&lt;=100,"Cada 3 años","Cada 2 años")))))</f>
        <v>#REF!</v>
      </c>
    </row>
    <row r="156" spans="1:29">
      <c r="A156" s="66">
        <v>140</v>
      </c>
      <c r="B156" s="516">
        <f>IF('LISTA TRABAJADORES'!F145&lt;50,"",'LISTA TRABAJADORES'!C145)</f>
        <v>0</v>
      </c>
      <c r="C156" s="517"/>
      <c r="D156" s="107">
        <f>IF('LISTA TRABAJADORES'!F145&lt;50,"",'LISTA TRABAJADORES'!D145)</f>
        <v>0</v>
      </c>
      <c r="E156" s="106">
        <f>IF('LISTA TRABAJADORES'!F145&lt;50,"",'LISTA TRABAJADORES'!E145)</f>
        <v>0</v>
      </c>
      <c r="F156" s="160"/>
      <c r="G156" s="518">
        <f>IF('LISTA TRABAJADORES'!F145&lt;50,"",'LISTA TRABAJADORES'!B145)</f>
        <v>0</v>
      </c>
      <c r="H156" s="519"/>
      <c r="I156" s="83"/>
      <c r="J156" s="65" t="str">
        <f>IF('LISTA TRABAJADORES'!F145="","",IF('LISTA TRABAJADORES'!G145="Sí","Cada 6 meses",IF(M156&lt;&gt;"",M156,IF(OR('LISTA TRABAJADORES'!H145="no ingresa",'LISTA TRABAJADORES'!F145="BAJA"),"No Ingresa PVSA",IF('LISTA TRABAJADORES'!F145="MUY ALTA","Anualmente",IF('LISTA TRABAJADORES'!F145="MEDIA","Cada 3 años","Cada 2 años"))))))</f>
        <v/>
      </c>
      <c r="K156" s="76"/>
      <c r="L156" s="67"/>
      <c r="M156" s="68" t="str">
        <f t="shared" si="4"/>
        <v/>
      </c>
      <c r="N156" s="67"/>
      <c r="O156" s="63"/>
      <c r="P156" s="64"/>
      <c r="Q156" s="64"/>
      <c r="R156" s="2"/>
      <c r="S156" s="104">
        <f t="shared" si="5"/>
        <v>140</v>
      </c>
      <c r="T156" s="516">
        <f>IF('LISTA TRABAJADORES'!F145&lt;50,"",B156)</f>
        <v>0</v>
      </c>
      <c r="U156" s="517"/>
      <c r="V156" s="105">
        <f>IF('LISTA TRABAJADORES'!F145&lt;50,"",'LISTA TRABAJADORES'!D145)</f>
        <v>0</v>
      </c>
      <c r="W156" s="106">
        <f>IF('LISTA TRABAJADORES'!F145&lt;50,"",E156)</f>
        <v>0</v>
      </c>
      <c r="X156" s="83" t="s">
        <v>444</v>
      </c>
      <c r="Y156" s="518">
        <f>IF('LISTA TRABAJADORES'!F145&lt;50,"",G156)</f>
        <v>0</v>
      </c>
      <c r="Z156" s="519"/>
      <c r="AA156" s="83"/>
      <c r="AB156" s="65" t="e">
        <f>IF(#REF!="Sí","Cada 6 meses",IF('LISTA TRABAJADORES'!AW148&lt;&gt;"",'LISTA TRABAJADORES'!AW148,IF(OR(#REF!="",#REF!&lt;50),"",IF(#REF!&gt;=1000,"Anualmente",IF(#REF!&lt;=100,"Cada 3 años","Cada 2 años")))))</f>
        <v>#REF!</v>
      </c>
      <c r="AC156" s="65" t="e">
        <f>IF(#REF!="Sí","Cada 6 meses",IF('LISTA TRABAJADORES'!AX148&lt;&gt;"",'LISTA TRABAJADORES'!AX148,IF(OR(#REF!="",#REF!&lt;50),"",IF(#REF!&gt;=1000,"Anualmente",IF(#REF!&lt;=100,"Cada 3 años","Cada 2 años")))))</f>
        <v>#REF!</v>
      </c>
    </row>
    <row r="157" spans="1:29">
      <c r="A157" s="66">
        <v>141</v>
      </c>
      <c r="B157" s="516">
        <f>IF('LISTA TRABAJADORES'!F146&lt;50,"",'LISTA TRABAJADORES'!C146)</f>
        <v>0</v>
      </c>
      <c r="C157" s="517"/>
      <c r="D157" s="107">
        <f>IF('LISTA TRABAJADORES'!F146&lt;50,"",'LISTA TRABAJADORES'!D146)</f>
        <v>0</v>
      </c>
      <c r="E157" s="106">
        <f>IF('LISTA TRABAJADORES'!F146&lt;50,"",'LISTA TRABAJADORES'!E146)</f>
        <v>0</v>
      </c>
      <c r="F157" s="160"/>
      <c r="G157" s="518">
        <f>IF('LISTA TRABAJADORES'!F146&lt;50,"",'LISTA TRABAJADORES'!B146)</f>
        <v>0</v>
      </c>
      <c r="H157" s="519"/>
      <c r="I157" s="83"/>
      <c r="J157" s="65" t="str">
        <f>IF('LISTA TRABAJADORES'!F146="","",IF('LISTA TRABAJADORES'!G146="Sí","Cada 6 meses",IF(M157&lt;&gt;"",M157,IF(OR('LISTA TRABAJADORES'!H146="no ingresa",'LISTA TRABAJADORES'!F146="BAJA"),"No Ingresa PVSA",IF('LISTA TRABAJADORES'!F146="MUY ALTA","Anualmente",IF('LISTA TRABAJADORES'!F146="MEDIA","Cada 3 años","Cada 2 años"))))))</f>
        <v/>
      </c>
      <c r="K157" s="76"/>
      <c r="L157" s="67"/>
      <c r="M157" s="68" t="str">
        <f t="shared" si="4"/>
        <v/>
      </c>
      <c r="N157" s="67"/>
      <c r="O157" s="63"/>
      <c r="P157" s="64"/>
      <c r="Q157" s="64"/>
      <c r="R157" s="2"/>
      <c r="S157" s="104">
        <f t="shared" si="5"/>
        <v>141</v>
      </c>
      <c r="T157" s="516">
        <f>IF('LISTA TRABAJADORES'!F146&lt;50,"",B157)</f>
        <v>0</v>
      </c>
      <c r="U157" s="517"/>
      <c r="V157" s="105">
        <f>IF('LISTA TRABAJADORES'!F146&lt;50,"",'LISTA TRABAJADORES'!D146)</f>
        <v>0</v>
      </c>
      <c r="W157" s="106">
        <f>IF('LISTA TRABAJADORES'!F146&lt;50,"",E157)</f>
        <v>0</v>
      </c>
      <c r="X157" s="83" t="s">
        <v>444</v>
      </c>
      <c r="Y157" s="518">
        <f>IF('LISTA TRABAJADORES'!F146&lt;50,"",G157)</f>
        <v>0</v>
      </c>
      <c r="Z157" s="519"/>
      <c r="AA157" s="83"/>
      <c r="AB157" s="65" t="e">
        <f>IF(#REF!="Sí","Cada 6 meses",IF('LISTA TRABAJADORES'!AW149&lt;&gt;"",'LISTA TRABAJADORES'!AW149,IF(OR(#REF!="",#REF!&lt;50),"",IF(#REF!&gt;=1000,"Anualmente",IF(#REF!&lt;=100,"Cada 3 años","Cada 2 años")))))</f>
        <v>#REF!</v>
      </c>
      <c r="AC157" s="65" t="e">
        <f>IF(#REF!="Sí","Cada 6 meses",IF('LISTA TRABAJADORES'!AX149&lt;&gt;"",'LISTA TRABAJADORES'!AX149,IF(OR(#REF!="",#REF!&lt;50),"",IF(#REF!&gt;=1000,"Anualmente",IF(#REF!&lt;=100,"Cada 3 años","Cada 2 años")))))</f>
        <v>#REF!</v>
      </c>
    </row>
    <row r="158" spans="1:29">
      <c r="A158" s="66">
        <v>142</v>
      </c>
      <c r="B158" s="516">
        <f>IF('LISTA TRABAJADORES'!F147&lt;50,"",'LISTA TRABAJADORES'!C147)</f>
        <v>0</v>
      </c>
      <c r="C158" s="517"/>
      <c r="D158" s="107">
        <f>IF('LISTA TRABAJADORES'!F147&lt;50,"",'LISTA TRABAJADORES'!D147)</f>
        <v>0</v>
      </c>
      <c r="E158" s="106">
        <f>IF('LISTA TRABAJADORES'!F147&lt;50,"",'LISTA TRABAJADORES'!E147)</f>
        <v>0</v>
      </c>
      <c r="F158" s="160"/>
      <c r="G158" s="518">
        <f>IF('LISTA TRABAJADORES'!F147&lt;50,"",'LISTA TRABAJADORES'!B147)</f>
        <v>0</v>
      </c>
      <c r="H158" s="519"/>
      <c r="I158" s="83"/>
      <c r="J158" s="65" t="str">
        <f>IF('LISTA TRABAJADORES'!F147="","",IF('LISTA TRABAJADORES'!G147="Sí","Cada 6 meses",IF(M158&lt;&gt;"",M158,IF(OR('LISTA TRABAJADORES'!H147="no ingresa",'LISTA TRABAJADORES'!F147="BAJA"),"No Ingresa PVSA",IF('LISTA TRABAJADORES'!F147="MUY ALTA","Anualmente",IF('LISTA TRABAJADORES'!F147="MEDIA","Cada 3 años","Cada 2 años"))))))</f>
        <v/>
      </c>
      <c r="K158" s="76"/>
      <c r="L158" s="67"/>
      <c r="M158" s="68" t="str">
        <f t="shared" si="4"/>
        <v/>
      </c>
      <c r="N158" s="67"/>
      <c r="O158" s="63"/>
      <c r="P158" s="64"/>
      <c r="Q158" s="64"/>
      <c r="R158" s="2"/>
      <c r="S158" s="104">
        <f t="shared" si="5"/>
        <v>142</v>
      </c>
      <c r="T158" s="516">
        <f>IF('LISTA TRABAJADORES'!F147&lt;50,"",B158)</f>
        <v>0</v>
      </c>
      <c r="U158" s="517"/>
      <c r="V158" s="105">
        <f>IF('LISTA TRABAJADORES'!F147&lt;50,"",'LISTA TRABAJADORES'!D147)</f>
        <v>0</v>
      </c>
      <c r="W158" s="106">
        <f>IF('LISTA TRABAJADORES'!F147&lt;50,"",E158)</f>
        <v>0</v>
      </c>
      <c r="X158" s="83" t="s">
        <v>444</v>
      </c>
      <c r="Y158" s="518">
        <f>IF('LISTA TRABAJADORES'!F147&lt;50,"",G158)</f>
        <v>0</v>
      </c>
      <c r="Z158" s="519"/>
      <c r="AA158" s="83"/>
      <c r="AB158" s="65" t="e">
        <f>IF(#REF!="Sí","Cada 6 meses",IF('LISTA TRABAJADORES'!AW150&lt;&gt;"",'LISTA TRABAJADORES'!AW150,IF(OR(#REF!="",#REF!&lt;50),"",IF(#REF!&gt;=1000,"Anualmente",IF(#REF!&lt;=100,"Cada 3 años","Cada 2 años")))))</f>
        <v>#REF!</v>
      </c>
      <c r="AC158" s="65" t="e">
        <f>IF(#REF!="Sí","Cada 6 meses",IF('LISTA TRABAJADORES'!AX150&lt;&gt;"",'LISTA TRABAJADORES'!AX150,IF(OR(#REF!="",#REF!&lt;50),"",IF(#REF!&gt;=1000,"Anualmente",IF(#REF!&lt;=100,"Cada 3 años","Cada 2 años")))))</f>
        <v>#REF!</v>
      </c>
    </row>
    <row r="159" spans="1:29">
      <c r="A159" s="66">
        <v>143</v>
      </c>
      <c r="B159" s="516">
        <f>IF('LISTA TRABAJADORES'!F148&lt;50,"",'LISTA TRABAJADORES'!C148)</f>
        <v>0</v>
      </c>
      <c r="C159" s="517"/>
      <c r="D159" s="107">
        <f>IF('LISTA TRABAJADORES'!F148&lt;50,"",'LISTA TRABAJADORES'!D148)</f>
        <v>0</v>
      </c>
      <c r="E159" s="106">
        <f>IF('LISTA TRABAJADORES'!F148&lt;50,"",'LISTA TRABAJADORES'!E148)</f>
        <v>0</v>
      </c>
      <c r="F159" s="160"/>
      <c r="G159" s="518">
        <f>IF('LISTA TRABAJADORES'!F148&lt;50,"",'LISTA TRABAJADORES'!B148)</f>
        <v>0</v>
      </c>
      <c r="H159" s="519"/>
      <c r="I159" s="83"/>
      <c r="J159" s="65" t="str">
        <f>IF('LISTA TRABAJADORES'!F148="","",IF('LISTA TRABAJADORES'!G148="Sí","Cada 6 meses",IF(M159&lt;&gt;"",M159,IF(OR('LISTA TRABAJADORES'!H148="no ingresa",'LISTA TRABAJADORES'!F148="BAJA"),"No Ingresa PVSA",IF('LISTA TRABAJADORES'!F148="MUY ALTA","Anualmente",IF('LISTA TRABAJADORES'!F148="MEDIA","Cada 3 años","Cada 2 años"))))))</f>
        <v/>
      </c>
      <c r="K159" s="76"/>
      <c r="L159" s="67"/>
      <c r="M159" s="68" t="str">
        <f t="shared" si="4"/>
        <v/>
      </c>
      <c r="N159" s="67"/>
      <c r="O159" s="63"/>
      <c r="P159" s="64"/>
      <c r="Q159" s="64"/>
      <c r="R159" s="2"/>
      <c r="S159" s="104">
        <f t="shared" si="5"/>
        <v>143</v>
      </c>
      <c r="T159" s="516">
        <f>IF('LISTA TRABAJADORES'!F148&lt;50,"",B159)</f>
        <v>0</v>
      </c>
      <c r="U159" s="517"/>
      <c r="V159" s="105">
        <f>IF('LISTA TRABAJADORES'!F148&lt;50,"",'LISTA TRABAJADORES'!D148)</f>
        <v>0</v>
      </c>
      <c r="W159" s="106">
        <f>IF('LISTA TRABAJADORES'!F148&lt;50,"",E159)</f>
        <v>0</v>
      </c>
      <c r="X159" s="83" t="s">
        <v>444</v>
      </c>
      <c r="Y159" s="518">
        <f>IF('LISTA TRABAJADORES'!F148&lt;50,"",G159)</f>
        <v>0</v>
      </c>
      <c r="Z159" s="519"/>
      <c r="AA159" s="83"/>
      <c r="AB159" s="65" t="e">
        <f>IF(#REF!="Sí","Cada 6 meses",IF('LISTA TRABAJADORES'!AW151&lt;&gt;"",'LISTA TRABAJADORES'!AW151,IF(OR(#REF!="",#REF!&lt;50),"",IF(#REF!&gt;=1000,"Anualmente",IF(#REF!&lt;=100,"Cada 3 años","Cada 2 años")))))</f>
        <v>#REF!</v>
      </c>
      <c r="AC159" s="65" t="e">
        <f>IF(#REF!="Sí","Cada 6 meses",IF('LISTA TRABAJADORES'!AX151&lt;&gt;"",'LISTA TRABAJADORES'!AX151,IF(OR(#REF!="",#REF!&lt;50),"",IF(#REF!&gt;=1000,"Anualmente",IF(#REF!&lt;=100,"Cada 3 años","Cada 2 años")))))</f>
        <v>#REF!</v>
      </c>
    </row>
    <row r="160" spans="1:29">
      <c r="A160" s="66">
        <v>144</v>
      </c>
      <c r="B160" s="516">
        <f>IF('LISTA TRABAJADORES'!F149&lt;50,"",'LISTA TRABAJADORES'!C149)</f>
        <v>0</v>
      </c>
      <c r="C160" s="517"/>
      <c r="D160" s="107">
        <f>IF('LISTA TRABAJADORES'!F149&lt;50,"",'LISTA TRABAJADORES'!D149)</f>
        <v>0</v>
      </c>
      <c r="E160" s="106">
        <f>IF('LISTA TRABAJADORES'!F149&lt;50,"",'LISTA TRABAJADORES'!E149)</f>
        <v>0</v>
      </c>
      <c r="F160" s="160"/>
      <c r="G160" s="518">
        <f>IF('LISTA TRABAJADORES'!F149&lt;50,"",'LISTA TRABAJADORES'!B149)</f>
        <v>0</v>
      </c>
      <c r="H160" s="519"/>
      <c r="I160" s="83"/>
      <c r="J160" s="65" t="str">
        <f>IF('LISTA TRABAJADORES'!F149="","",IF('LISTA TRABAJADORES'!G149="Sí","Cada 6 meses",IF(M160&lt;&gt;"",M160,IF(OR('LISTA TRABAJADORES'!H149="no ingresa",'LISTA TRABAJADORES'!F149="BAJA"),"No Ingresa PVSA",IF('LISTA TRABAJADORES'!F149="MUY ALTA","Anualmente",IF('LISTA TRABAJADORES'!F149="MEDIA","Cada 3 años","Cada 2 años"))))))</f>
        <v/>
      </c>
      <c r="K160" s="76"/>
      <c r="L160" s="67"/>
      <c r="M160" s="68" t="str">
        <f t="shared" si="4"/>
        <v/>
      </c>
      <c r="N160" s="67"/>
      <c r="O160" s="63"/>
      <c r="P160" s="64"/>
      <c r="Q160" s="64"/>
      <c r="R160" s="2"/>
      <c r="S160" s="104">
        <f t="shared" si="5"/>
        <v>144</v>
      </c>
      <c r="T160" s="516">
        <f>IF('LISTA TRABAJADORES'!F149&lt;50,"",B160)</f>
        <v>0</v>
      </c>
      <c r="U160" s="517"/>
      <c r="V160" s="105">
        <f>IF('LISTA TRABAJADORES'!F149&lt;50,"",'LISTA TRABAJADORES'!D149)</f>
        <v>0</v>
      </c>
      <c r="W160" s="106">
        <f>IF('LISTA TRABAJADORES'!F149&lt;50,"",E160)</f>
        <v>0</v>
      </c>
      <c r="X160" s="83" t="s">
        <v>444</v>
      </c>
      <c r="Y160" s="518">
        <f>IF('LISTA TRABAJADORES'!F149&lt;50,"",G160)</f>
        <v>0</v>
      </c>
      <c r="Z160" s="519"/>
      <c r="AA160" s="83"/>
      <c r="AB160" s="65" t="e">
        <f>IF(#REF!="Sí","Cada 6 meses",IF('LISTA TRABAJADORES'!AW152&lt;&gt;"",'LISTA TRABAJADORES'!AW152,IF(OR(#REF!="",#REF!&lt;50),"",IF(#REF!&gt;=1000,"Anualmente",IF(#REF!&lt;=100,"Cada 3 años","Cada 2 años")))))</f>
        <v>#REF!</v>
      </c>
      <c r="AC160" s="65" t="e">
        <f>IF(#REF!="Sí","Cada 6 meses",IF('LISTA TRABAJADORES'!AX152&lt;&gt;"",'LISTA TRABAJADORES'!AX152,IF(OR(#REF!="",#REF!&lt;50),"",IF(#REF!&gt;=1000,"Anualmente",IF(#REF!&lt;=100,"Cada 3 años","Cada 2 años")))))</f>
        <v>#REF!</v>
      </c>
    </row>
    <row r="161" spans="1:29">
      <c r="A161" s="66">
        <v>145</v>
      </c>
      <c r="B161" s="516">
        <f>IF('LISTA TRABAJADORES'!F150&lt;50,"",'LISTA TRABAJADORES'!C150)</f>
        <v>0</v>
      </c>
      <c r="C161" s="517"/>
      <c r="D161" s="107">
        <f>IF('LISTA TRABAJADORES'!F150&lt;50,"",'LISTA TRABAJADORES'!D150)</f>
        <v>0</v>
      </c>
      <c r="E161" s="106">
        <f>IF('LISTA TRABAJADORES'!F150&lt;50,"",'LISTA TRABAJADORES'!E150)</f>
        <v>0</v>
      </c>
      <c r="F161" s="160"/>
      <c r="G161" s="518">
        <f>IF('LISTA TRABAJADORES'!F150&lt;50,"",'LISTA TRABAJADORES'!B150)</f>
        <v>0</v>
      </c>
      <c r="H161" s="519"/>
      <c r="I161" s="83"/>
      <c r="J161" s="65" t="str">
        <f>IF('LISTA TRABAJADORES'!F150="","",IF('LISTA TRABAJADORES'!G150="Sí","Cada 6 meses",IF(M161&lt;&gt;"",M161,IF(OR('LISTA TRABAJADORES'!H150="no ingresa",'LISTA TRABAJADORES'!F150="BAJA"),"No Ingresa PVSA",IF('LISTA TRABAJADORES'!F150="MUY ALTA","Anualmente",IF('LISTA TRABAJADORES'!F150="MEDIA","Cada 3 años","Cada 2 años"))))))</f>
        <v/>
      </c>
      <c r="K161" s="76"/>
      <c r="L161" s="67"/>
      <c r="M161" s="68" t="str">
        <f t="shared" si="4"/>
        <v/>
      </c>
      <c r="N161" s="67"/>
      <c r="O161" s="63"/>
      <c r="P161" s="64"/>
      <c r="Q161" s="64"/>
      <c r="R161" s="2"/>
      <c r="S161" s="104">
        <f t="shared" si="5"/>
        <v>145</v>
      </c>
      <c r="T161" s="516">
        <f>IF('LISTA TRABAJADORES'!F150&lt;50,"",B161)</f>
        <v>0</v>
      </c>
      <c r="U161" s="517"/>
      <c r="V161" s="105">
        <f>IF('LISTA TRABAJADORES'!F150&lt;50,"",'LISTA TRABAJADORES'!D150)</f>
        <v>0</v>
      </c>
      <c r="W161" s="106">
        <f>IF('LISTA TRABAJADORES'!F150&lt;50,"",E161)</f>
        <v>0</v>
      </c>
      <c r="X161" s="83" t="s">
        <v>444</v>
      </c>
      <c r="Y161" s="518">
        <f>IF('LISTA TRABAJADORES'!F150&lt;50,"",G161)</f>
        <v>0</v>
      </c>
      <c r="Z161" s="519"/>
      <c r="AA161" s="83"/>
      <c r="AB161" s="65" t="e">
        <f>IF(#REF!="Sí","Cada 6 meses",IF('LISTA TRABAJADORES'!AW153&lt;&gt;"",'LISTA TRABAJADORES'!AW153,IF(OR(#REF!="",#REF!&lt;50),"",IF(#REF!&gt;=1000,"Anualmente",IF(#REF!&lt;=100,"Cada 3 años","Cada 2 años")))))</f>
        <v>#REF!</v>
      </c>
      <c r="AC161" s="65" t="e">
        <f>IF(#REF!="Sí","Cada 6 meses",IF('LISTA TRABAJADORES'!AX153&lt;&gt;"",'LISTA TRABAJADORES'!AX153,IF(OR(#REF!="",#REF!&lt;50),"",IF(#REF!&gt;=1000,"Anualmente",IF(#REF!&lt;=100,"Cada 3 años","Cada 2 años")))))</f>
        <v>#REF!</v>
      </c>
    </row>
    <row r="162" spans="1:29">
      <c r="A162" s="66">
        <v>146</v>
      </c>
      <c r="B162" s="516">
        <f>IF('LISTA TRABAJADORES'!F151&lt;50,"",'LISTA TRABAJADORES'!C151)</f>
        <v>0</v>
      </c>
      <c r="C162" s="517"/>
      <c r="D162" s="107">
        <f>IF('LISTA TRABAJADORES'!F151&lt;50,"",'LISTA TRABAJADORES'!D151)</f>
        <v>0</v>
      </c>
      <c r="E162" s="106">
        <f>IF('LISTA TRABAJADORES'!F151&lt;50,"",'LISTA TRABAJADORES'!E151)</f>
        <v>0</v>
      </c>
      <c r="F162" s="160"/>
      <c r="G162" s="518">
        <f>IF('LISTA TRABAJADORES'!F151&lt;50,"",'LISTA TRABAJADORES'!B151)</f>
        <v>0</v>
      </c>
      <c r="H162" s="519"/>
      <c r="I162" s="83"/>
      <c r="J162" s="65" t="str">
        <f>IF('LISTA TRABAJADORES'!F151="","",IF('LISTA TRABAJADORES'!G151="Sí","Cada 6 meses",IF(M162&lt;&gt;"",M162,IF(OR('LISTA TRABAJADORES'!H151="no ingresa",'LISTA TRABAJADORES'!F151="BAJA"),"No Ingresa PVSA",IF('LISTA TRABAJADORES'!F151="MUY ALTA","Anualmente",IF('LISTA TRABAJADORES'!F151="MEDIA","Cada 3 años","Cada 2 años"))))))</f>
        <v/>
      </c>
      <c r="K162" s="76"/>
      <c r="L162" s="67"/>
      <c r="M162" s="68" t="str">
        <f t="shared" si="4"/>
        <v/>
      </c>
      <c r="N162" s="67"/>
      <c r="O162" s="63"/>
      <c r="P162" s="64"/>
      <c r="Q162" s="64"/>
      <c r="R162" s="2"/>
      <c r="S162" s="104">
        <f t="shared" si="5"/>
        <v>146</v>
      </c>
      <c r="T162" s="516">
        <f>IF('LISTA TRABAJADORES'!F151&lt;50,"",B162)</f>
        <v>0</v>
      </c>
      <c r="U162" s="517"/>
      <c r="V162" s="105">
        <f>IF('LISTA TRABAJADORES'!F151&lt;50,"",'LISTA TRABAJADORES'!D151)</f>
        <v>0</v>
      </c>
      <c r="W162" s="106">
        <f>IF('LISTA TRABAJADORES'!F151&lt;50,"",E162)</f>
        <v>0</v>
      </c>
      <c r="X162" s="83" t="s">
        <v>444</v>
      </c>
      <c r="Y162" s="518">
        <f>IF('LISTA TRABAJADORES'!F151&lt;50,"",G162)</f>
        <v>0</v>
      </c>
      <c r="Z162" s="519"/>
      <c r="AA162" s="83"/>
      <c r="AB162" s="65" t="e">
        <f>IF(#REF!="Sí","Cada 6 meses",IF('LISTA TRABAJADORES'!AW154&lt;&gt;"",'LISTA TRABAJADORES'!AW154,IF(OR(#REF!="",#REF!&lt;50),"",IF(#REF!&gt;=1000,"Anualmente",IF(#REF!&lt;=100,"Cada 3 años","Cada 2 años")))))</f>
        <v>#REF!</v>
      </c>
      <c r="AC162" s="65" t="e">
        <f>IF(#REF!="Sí","Cada 6 meses",IF('LISTA TRABAJADORES'!AX154&lt;&gt;"",'LISTA TRABAJADORES'!AX154,IF(OR(#REF!="",#REF!&lt;50),"",IF(#REF!&gt;=1000,"Anualmente",IF(#REF!&lt;=100,"Cada 3 años","Cada 2 años")))))</f>
        <v>#REF!</v>
      </c>
    </row>
    <row r="163" spans="1:29">
      <c r="A163" s="66">
        <v>147</v>
      </c>
      <c r="B163" s="516">
        <f>IF('LISTA TRABAJADORES'!F152&lt;50,"",'LISTA TRABAJADORES'!C152)</f>
        <v>0</v>
      </c>
      <c r="C163" s="517"/>
      <c r="D163" s="107">
        <f>IF('LISTA TRABAJADORES'!F152&lt;50,"",'LISTA TRABAJADORES'!D152)</f>
        <v>0</v>
      </c>
      <c r="E163" s="106">
        <f>IF('LISTA TRABAJADORES'!F152&lt;50,"",'LISTA TRABAJADORES'!E152)</f>
        <v>0</v>
      </c>
      <c r="F163" s="160"/>
      <c r="G163" s="518">
        <f>IF('LISTA TRABAJADORES'!F152&lt;50,"",'LISTA TRABAJADORES'!B152)</f>
        <v>0</v>
      </c>
      <c r="H163" s="519"/>
      <c r="I163" s="83"/>
      <c r="J163" s="65" t="str">
        <f>IF('LISTA TRABAJADORES'!F152="","",IF('LISTA TRABAJADORES'!G152="Sí","Cada 6 meses",IF(M163&lt;&gt;"",M163,IF(OR('LISTA TRABAJADORES'!H152="no ingresa",'LISTA TRABAJADORES'!F152="BAJA"),"No Ingresa PVSA",IF('LISTA TRABAJADORES'!F152="MUY ALTA","Anualmente",IF('LISTA TRABAJADORES'!F152="MEDIA","Cada 3 años","Cada 2 años"))))))</f>
        <v/>
      </c>
      <c r="K163" s="76"/>
      <c r="L163" s="67"/>
      <c r="M163" s="68" t="str">
        <f t="shared" si="4"/>
        <v/>
      </c>
      <c r="N163" s="67"/>
      <c r="O163" s="63"/>
      <c r="P163" s="64"/>
      <c r="Q163" s="64"/>
      <c r="R163" s="2"/>
      <c r="S163" s="104">
        <f t="shared" si="5"/>
        <v>147</v>
      </c>
      <c r="T163" s="516">
        <f>IF('LISTA TRABAJADORES'!F152&lt;50,"",B163)</f>
        <v>0</v>
      </c>
      <c r="U163" s="517"/>
      <c r="V163" s="105">
        <f>IF('LISTA TRABAJADORES'!F152&lt;50,"",'LISTA TRABAJADORES'!D152)</f>
        <v>0</v>
      </c>
      <c r="W163" s="106">
        <f>IF('LISTA TRABAJADORES'!F152&lt;50,"",E163)</f>
        <v>0</v>
      </c>
      <c r="X163" s="83" t="s">
        <v>444</v>
      </c>
      <c r="Y163" s="518">
        <f>IF('LISTA TRABAJADORES'!F152&lt;50,"",G163)</f>
        <v>0</v>
      </c>
      <c r="Z163" s="519"/>
      <c r="AA163" s="83"/>
      <c r="AB163" s="65" t="e">
        <f>IF(#REF!="Sí","Cada 6 meses",IF('LISTA TRABAJADORES'!AW155&lt;&gt;"",'LISTA TRABAJADORES'!AW155,IF(OR(#REF!="",#REF!&lt;50),"",IF(#REF!&gt;=1000,"Anualmente",IF(#REF!&lt;=100,"Cada 3 años","Cada 2 años")))))</f>
        <v>#REF!</v>
      </c>
      <c r="AC163" s="65" t="e">
        <f>IF(#REF!="Sí","Cada 6 meses",IF('LISTA TRABAJADORES'!AX155&lt;&gt;"",'LISTA TRABAJADORES'!AX155,IF(OR(#REF!="",#REF!&lt;50),"",IF(#REF!&gt;=1000,"Anualmente",IF(#REF!&lt;=100,"Cada 3 años","Cada 2 años")))))</f>
        <v>#REF!</v>
      </c>
    </row>
    <row r="164" spans="1:29">
      <c r="A164" s="66">
        <v>148</v>
      </c>
      <c r="B164" s="516">
        <f>IF('LISTA TRABAJADORES'!F153&lt;50,"",'LISTA TRABAJADORES'!C153)</f>
        <v>0</v>
      </c>
      <c r="C164" s="517"/>
      <c r="D164" s="107">
        <f>IF('LISTA TRABAJADORES'!F153&lt;50,"",'LISTA TRABAJADORES'!D153)</f>
        <v>0</v>
      </c>
      <c r="E164" s="106">
        <f>IF('LISTA TRABAJADORES'!F153&lt;50,"",'LISTA TRABAJADORES'!E153)</f>
        <v>0</v>
      </c>
      <c r="F164" s="160"/>
      <c r="G164" s="518">
        <f>IF('LISTA TRABAJADORES'!F153&lt;50,"",'LISTA TRABAJADORES'!B153)</f>
        <v>0</v>
      </c>
      <c r="H164" s="519"/>
      <c r="I164" s="83"/>
      <c r="J164" s="65" t="str">
        <f>IF('LISTA TRABAJADORES'!F153="","",IF('LISTA TRABAJADORES'!G153="Sí","Cada 6 meses",IF(M164&lt;&gt;"",M164,IF(OR('LISTA TRABAJADORES'!H153="no ingresa",'LISTA TRABAJADORES'!F153="BAJA"),"No Ingresa PVSA",IF('LISTA TRABAJADORES'!F153="MUY ALTA","Anualmente",IF('LISTA TRABAJADORES'!F153="MEDIA","Cada 3 años","Cada 2 años"))))))</f>
        <v/>
      </c>
      <c r="K164" s="76"/>
      <c r="L164" s="67"/>
      <c r="M164" s="68" t="str">
        <f t="shared" si="4"/>
        <v/>
      </c>
      <c r="N164" s="67"/>
      <c r="O164" s="63"/>
      <c r="P164" s="64"/>
      <c r="Q164" s="64"/>
      <c r="R164" s="2"/>
      <c r="S164" s="104">
        <f t="shared" si="5"/>
        <v>148</v>
      </c>
      <c r="T164" s="516">
        <f>IF('LISTA TRABAJADORES'!F153&lt;50,"",B164)</f>
        <v>0</v>
      </c>
      <c r="U164" s="517"/>
      <c r="V164" s="105">
        <f>IF('LISTA TRABAJADORES'!F153&lt;50,"",'LISTA TRABAJADORES'!D153)</f>
        <v>0</v>
      </c>
      <c r="W164" s="106">
        <f>IF('LISTA TRABAJADORES'!F153&lt;50,"",E164)</f>
        <v>0</v>
      </c>
      <c r="X164" s="83" t="s">
        <v>444</v>
      </c>
      <c r="Y164" s="518">
        <f>IF('LISTA TRABAJADORES'!F153&lt;50,"",G164)</f>
        <v>0</v>
      </c>
      <c r="Z164" s="519"/>
      <c r="AA164" s="83"/>
      <c r="AB164" s="65" t="e">
        <f>IF(#REF!="Sí","Cada 6 meses",IF('LISTA TRABAJADORES'!AW156&lt;&gt;"",'LISTA TRABAJADORES'!AW156,IF(OR(#REF!="",#REF!&lt;50),"",IF(#REF!&gt;=1000,"Anualmente",IF(#REF!&lt;=100,"Cada 3 años","Cada 2 años")))))</f>
        <v>#REF!</v>
      </c>
      <c r="AC164" s="65" t="e">
        <f>IF(#REF!="Sí","Cada 6 meses",IF('LISTA TRABAJADORES'!AX156&lt;&gt;"",'LISTA TRABAJADORES'!AX156,IF(OR(#REF!="",#REF!&lt;50),"",IF(#REF!&gt;=1000,"Anualmente",IF(#REF!&lt;=100,"Cada 3 años","Cada 2 años")))))</f>
        <v>#REF!</v>
      </c>
    </row>
    <row r="165" spans="1:29">
      <c r="A165" s="66">
        <v>149</v>
      </c>
      <c r="B165" s="516">
        <f>IF('LISTA TRABAJADORES'!F154&lt;50,"",'LISTA TRABAJADORES'!C154)</f>
        <v>0</v>
      </c>
      <c r="C165" s="517"/>
      <c r="D165" s="107">
        <f>IF('LISTA TRABAJADORES'!F154&lt;50,"",'LISTA TRABAJADORES'!D154)</f>
        <v>0</v>
      </c>
      <c r="E165" s="106">
        <f>IF('LISTA TRABAJADORES'!F154&lt;50,"",'LISTA TRABAJADORES'!E154)</f>
        <v>0</v>
      </c>
      <c r="F165" s="160"/>
      <c r="G165" s="518">
        <f>IF('LISTA TRABAJADORES'!F154&lt;50,"",'LISTA TRABAJADORES'!B154)</f>
        <v>0</v>
      </c>
      <c r="H165" s="519"/>
      <c r="I165" s="83"/>
      <c r="J165" s="65" t="str">
        <f>IF('LISTA TRABAJADORES'!F154="","",IF('LISTA TRABAJADORES'!G154="Sí","Cada 6 meses",IF(M165&lt;&gt;"",M165,IF(OR('LISTA TRABAJADORES'!H154="no ingresa",'LISTA TRABAJADORES'!F154="BAJA"),"No Ingresa PVSA",IF('LISTA TRABAJADORES'!F154="MUY ALTA","Anualmente",IF('LISTA TRABAJADORES'!F154="MEDIA","Cada 3 años","Cada 2 años"))))))</f>
        <v/>
      </c>
      <c r="K165" s="76"/>
      <c r="L165" s="67"/>
      <c r="M165" s="68" t="str">
        <f t="shared" si="4"/>
        <v/>
      </c>
      <c r="N165" s="67"/>
      <c r="O165" s="63"/>
      <c r="P165" s="64"/>
      <c r="Q165" s="64"/>
      <c r="R165" s="2"/>
      <c r="S165" s="104">
        <f t="shared" si="5"/>
        <v>149</v>
      </c>
      <c r="T165" s="516">
        <f>IF('LISTA TRABAJADORES'!F154&lt;50,"",B165)</f>
        <v>0</v>
      </c>
      <c r="U165" s="517"/>
      <c r="V165" s="105">
        <f>IF('LISTA TRABAJADORES'!F154&lt;50,"",'LISTA TRABAJADORES'!D154)</f>
        <v>0</v>
      </c>
      <c r="W165" s="106">
        <f>IF('LISTA TRABAJADORES'!F154&lt;50,"",E165)</f>
        <v>0</v>
      </c>
      <c r="X165" s="83" t="s">
        <v>444</v>
      </c>
      <c r="Y165" s="518">
        <f>IF('LISTA TRABAJADORES'!F154&lt;50,"",G165)</f>
        <v>0</v>
      </c>
      <c r="Z165" s="519"/>
      <c r="AA165" s="83"/>
      <c r="AB165" s="65" t="e">
        <f>IF(#REF!="Sí","Cada 6 meses",IF('LISTA TRABAJADORES'!AW157&lt;&gt;"",'LISTA TRABAJADORES'!AW157,IF(OR(#REF!="",#REF!&lt;50),"",IF(#REF!&gt;=1000,"Anualmente",IF(#REF!&lt;=100,"Cada 3 años","Cada 2 años")))))</f>
        <v>#REF!</v>
      </c>
      <c r="AC165" s="65" t="e">
        <f>IF(#REF!="Sí","Cada 6 meses",IF('LISTA TRABAJADORES'!AX157&lt;&gt;"",'LISTA TRABAJADORES'!AX157,IF(OR(#REF!="",#REF!&lt;50),"",IF(#REF!&gt;=1000,"Anualmente",IF(#REF!&lt;=100,"Cada 3 años","Cada 2 años")))))</f>
        <v>#REF!</v>
      </c>
    </row>
    <row r="166" spans="1:29">
      <c r="A166" s="66">
        <v>150</v>
      </c>
      <c r="B166" s="516">
        <f>IF('LISTA TRABAJADORES'!F155&lt;50,"",'LISTA TRABAJADORES'!C155)</f>
        <v>0</v>
      </c>
      <c r="C166" s="517"/>
      <c r="D166" s="107">
        <f>IF('LISTA TRABAJADORES'!F155&lt;50,"",'LISTA TRABAJADORES'!D155)</f>
        <v>0</v>
      </c>
      <c r="E166" s="106">
        <f>IF('LISTA TRABAJADORES'!F155&lt;50,"",'LISTA TRABAJADORES'!E155)</f>
        <v>0</v>
      </c>
      <c r="F166" s="160"/>
      <c r="G166" s="518">
        <f>IF('LISTA TRABAJADORES'!F155&lt;50,"",'LISTA TRABAJADORES'!B155)</f>
        <v>0</v>
      </c>
      <c r="H166" s="519"/>
      <c r="I166" s="83"/>
      <c r="J166" s="65" t="str">
        <f>IF('LISTA TRABAJADORES'!F155="","",IF('LISTA TRABAJADORES'!G155="Sí","Cada 6 meses",IF(M166&lt;&gt;"",M166,IF(OR('LISTA TRABAJADORES'!H155="no ingresa",'LISTA TRABAJADORES'!F155="BAJA"),"No Ingresa PVSA",IF('LISTA TRABAJADORES'!F155="MUY ALTA","Anualmente",IF('LISTA TRABAJADORES'!F155="MEDIA","Cada 3 años","Cada 2 años"))))))</f>
        <v/>
      </c>
      <c r="K166" s="76"/>
      <c r="L166" s="67"/>
      <c r="M166" s="68" t="str">
        <f t="shared" si="4"/>
        <v/>
      </c>
      <c r="N166" s="67"/>
      <c r="O166" s="63"/>
      <c r="P166" s="64"/>
      <c r="Q166" s="64"/>
      <c r="R166" s="2"/>
      <c r="S166" s="104">
        <f t="shared" si="5"/>
        <v>150</v>
      </c>
      <c r="T166" s="516">
        <f>IF('LISTA TRABAJADORES'!F155&lt;50,"",B166)</f>
        <v>0</v>
      </c>
      <c r="U166" s="517"/>
      <c r="V166" s="105">
        <f>IF('LISTA TRABAJADORES'!F155&lt;50,"",'LISTA TRABAJADORES'!D155)</f>
        <v>0</v>
      </c>
      <c r="W166" s="106">
        <f>IF('LISTA TRABAJADORES'!F155&lt;50,"",E166)</f>
        <v>0</v>
      </c>
      <c r="X166" s="83" t="s">
        <v>444</v>
      </c>
      <c r="Y166" s="518">
        <f>IF('LISTA TRABAJADORES'!F155&lt;50,"",G166)</f>
        <v>0</v>
      </c>
      <c r="Z166" s="519"/>
      <c r="AA166" s="83"/>
      <c r="AB166" s="65" t="e">
        <f>IF(#REF!="Sí","Cada 6 meses",IF('LISTA TRABAJADORES'!AW158&lt;&gt;"",'LISTA TRABAJADORES'!AW158,IF(OR(#REF!="",#REF!&lt;50),"",IF(#REF!&gt;=1000,"Anualmente",IF(#REF!&lt;=100,"Cada 3 años","Cada 2 años")))))</f>
        <v>#REF!</v>
      </c>
      <c r="AC166" s="65" t="e">
        <f>IF(#REF!="Sí","Cada 6 meses",IF('LISTA TRABAJADORES'!AX158&lt;&gt;"",'LISTA TRABAJADORES'!AX158,IF(OR(#REF!="",#REF!&lt;50),"",IF(#REF!&gt;=1000,"Anualmente",IF(#REF!&lt;=100,"Cada 3 años","Cada 2 años")))))</f>
        <v>#REF!</v>
      </c>
    </row>
    <row r="167" spans="1:29">
      <c r="A167" s="66">
        <v>151</v>
      </c>
      <c r="B167" s="516">
        <f>IF('LISTA TRABAJADORES'!F156&lt;50,"",'LISTA TRABAJADORES'!C156)</f>
        <v>0</v>
      </c>
      <c r="C167" s="517"/>
      <c r="D167" s="107">
        <f>IF('LISTA TRABAJADORES'!F156&lt;50,"",'LISTA TRABAJADORES'!D156)</f>
        <v>0</v>
      </c>
      <c r="E167" s="106">
        <f>IF('LISTA TRABAJADORES'!F156&lt;50,"",'LISTA TRABAJADORES'!E156)</f>
        <v>0</v>
      </c>
      <c r="F167" s="160"/>
      <c r="G167" s="518">
        <f>IF('LISTA TRABAJADORES'!F156&lt;50,"",'LISTA TRABAJADORES'!B156)</f>
        <v>0</v>
      </c>
      <c r="H167" s="519"/>
      <c r="I167" s="83"/>
      <c r="J167" s="65" t="str">
        <f>IF('LISTA TRABAJADORES'!F156="","",IF('LISTA TRABAJADORES'!G156="Sí","Cada 6 meses",IF(M167&lt;&gt;"",M167,IF(OR('LISTA TRABAJADORES'!H156="no ingresa",'LISTA TRABAJADORES'!F156="BAJA"),"No Ingresa PVSA",IF('LISTA TRABAJADORES'!F156="MUY ALTA","Anualmente",IF('LISTA TRABAJADORES'!F156="MEDIA","Cada 3 años","Cada 2 años"))))))</f>
        <v/>
      </c>
      <c r="K167" s="76"/>
      <c r="L167" s="67"/>
      <c r="M167" s="68" t="str">
        <f t="shared" si="4"/>
        <v/>
      </c>
      <c r="N167" s="67"/>
      <c r="O167" s="63"/>
      <c r="P167" s="64"/>
      <c r="Q167" s="64"/>
      <c r="R167" s="2"/>
      <c r="S167" s="104">
        <f t="shared" si="5"/>
        <v>151</v>
      </c>
      <c r="T167" s="516">
        <f>IF('LISTA TRABAJADORES'!F156&lt;50,"",B167)</f>
        <v>0</v>
      </c>
      <c r="U167" s="517"/>
      <c r="V167" s="105">
        <f>IF('LISTA TRABAJADORES'!F156&lt;50,"",'LISTA TRABAJADORES'!D156)</f>
        <v>0</v>
      </c>
      <c r="W167" s="106">
        <f>IF('LISTA TRABAJADORES'!F156&lt;50,"",E167)</f>
        <v>0</v>
      </c>
      <c r="X167" s="83" t="s">
        <v>444</v>
      </c>
      <c r="Y167" s="518">
        <f>IF('LISTA TRABAJADORES'!F156&lt;50,"",G167)</f>
        <v>0</v>
      </c>
      <c r="Z167" s="519"/>
      <c r="AA167" s="83"/>
      <c r="AB167" s="65" t="e">
        <f>IF(#REF!="Sí","Cada 6 meses",IF('LISTA TRABAJADORES'!AW159&lt;&gt;"",'LISTA TRABAJADORES'!AW159,IF(OR(#REF!="",#REF!&lt;50),"",IF(#REF!&gt;=1000,"Anualmente",IF(#REF!&lt;=100,"Cada 3 años","Cada 2 años")))))</f>
        <v>#REF!</v>
      </c>
      <c r="AC167" s="65" t="e">
        <f>IF(#REF!="Sí","Cada 6 meses",IF('LISTA TRABAJADORES'!AX159&lt;&gt;"",'LISTA TRABAJADORES'!AX159,IF(OR(#REF!="",#REF!&lt;50),"",IF(#REF!&gt;=1000,"Anualmente",IF(#REF!&lt;=100,"Cada 3 años","Cada 2 años")))))</f>
        <v>#REF!</v>
      </c>
    </row>
    <row r="168" spans="1:29">
      <c r="A168" s="66">
        <v>152</v>
      </c>
      <c r="B168" s="516">
        <f>IF('LISTA TRABAJADORES'!F157&lt;50,"",'LISTA TRABAJADORES'!C157)</f>
        <v>0</v>
      </c>
      <c r="C168" s="517"/>
      <c r="D168" s="107">
        <f>IF('LISTA TRABAJADORES'!F157&lt;50,"",'LISTA TRABAJADORES'!D157)</f>
        <v>0</v>
      </c>
      <c r="E168" s="106">
        <f>IF('LISTA TRABAJADORES'!F157&lt;50,"",'LISTA TRABAJADORES'!E157)</f>
        <v>0</v>
      </c>
      <c r="F168" s="160"/>
      <c r="G168" s="518">
        <f>IF('LISTA TRABAJADORES'!F157&lt;50,"",'LISTA TRABAJADORES'!B157)</f>
        <v>0</v>
      </c>
      <c r="H168" s="519"/>
      <c r="I168" s="83"/>
      <c r="J168" s="65" t="str">
        <f>IF('LISTA TRABAJADORES'!F157="","",IF('LISTA TRABAJADORES'!G157="Sí","Cada 6 meses",IF(M168&lt;&gt;"",M168,IF(OR('LISTA TRABAJADORES'!H157="no ingresa",'LISTA TRABAJADORES'!F157="BAJA"),"No Ingresa PVSA",IF('LISTA TRABAJADORES'!F157="MUY ALTA","Anualmente",IF('LISTA TRABAJADORES'!F157="MEDIA","Cada 3 años","Cada 2 años"))))))</f>
        <v/>
      </c>
      <c r="K168" s="76"/>
      <c r="L168" s="67"/>
      <c r="M168" s="68" t="str">
        <f t="shared" si="4"/>
        <v/>
      </c>
      <c r="N168" s="67"/>
      <c r="O168" s="63"/>
      <c r="P168" s="64"/>
      <c r="Q168" s="64"/>
      <c r="R168" s="2"/>
      <c r="S168" s="104">
        <f t="shared" si="5"/>
        <v>152</v>
      </c>
      <c r="T168" s="516">
        <f>IF('LISTA TRABAJADORES'!F157&lt;50,"",B168)</f>
        <v>0</v>
      </c>
      <c r="U168" s="517"/>
      <c r="V168" s="105">
        <f>IF('LISTA TRABAJADORES'!F157&lt;50,"",'LISTA TRABAJADORES'!D157)</f>
        <v>0</v>
      </c>
      <c r="W168" s="106">
        <f>IF('LISTA TRABAJADORES'!F157&lt;50,"",E168)</f>
        <v>0</v>
      </c>
      <c r="X168" s="83" t="s">
        <v>444</v>
      </c>
      <c r="Y168" s="518">
        <f>IF('LISTA TRABAJADORES'!F157&lt;50,"",G168)</f>
        <v>0</v>
      </c>
      <c r="Z168" s="519"/>
      <c r="AA168" s="83"/>
      <c r="AB168" s="65" t="e">
        <f>IF(#REF!="Sí","Cada 6 meses",IF('LISTA TRABAJADORES'!AW160&lt;&gt;"",'LISTA TRABAJADORES'!AW160,IF(OR(#REF!="",#REF!&lt;50),"",IF(#REF!&gt;=1000,"Anualmente",IF(#REF!&lt;=100,"Cada 3 años","Cada 2 años")))))</f>
        <v>#REF!</v>
      </c>
      <c r="AC168" s="65" t="e">
        <f>IF(#REF!="Sí","Cada 6 meses",IF('LISTA TRABAJADORES'!AX160&lt;&gt;"",'LISTA TRABAJADORES'!AX160,IF(OR(#REF!="",#REF!&lt;50),"",IF(#REF!&gt;=1000,"Anualmente",IF(#REF!&lt;=100,"Cada 3 años","Cada 2 años")))))</f>
        <v>#REF!</v>
      </c>
    </row>
    <row r="169" spans="1:29">
      <c r="A169" s="66">
        <v>153</v>
      </c>
      <c r="B169" s="516">
        <f>IF('LISTA TRABAJADORES'!F158&lt;50,"",'LISTA TRABAJADORES'!C158)</f>
        <v>0</v>
      </c>
      <c r="C169" s="517"/>
      <c r="D169" s="107">
        <f>IF('LISTA TRABAJADORES'!F158&lt;50,"",'LISTA TRABAJADORES'!D158)</f>
        <v>0</v>
      </c>
      <c r="E169" s="106">
        <f>IF('LISTA TRABAJADORES'!F158&lt;50,"",'LISTA TRABAJADORES'!E158)</f>
        <v>0</v>
      </c>
      <c r="F169" s="160"/>
      <c r="G169" s="518">
        <f>IF('LISTA TRABAJADORES'!F158&lt;50,"",'LISTA TRABAJADORES'!B158)</f>
        <v>0</v>
      </c>
      <c r="H169" s="519"/>
      <c r="I169" s="83"/>
      <c r="J169" s="65" t="str">
        <f>IF('LISTA TRABAJADORES'!F158="","",IF('LISTA TRABAJADORES'!G158="Sí","Cada 6 meses",IF(M169&lt;&gt;"",M169,IF(OR('LISTA TRABAJADORES'!H158="no ingresa",'LISTA TRABAJADORES'!F158="BAJA"),"No Ingresa PVSA",IF('LISTA TRABAJADORES'!F158="MUY ALTA","Anualmente",IF('LISTA TRABAJADORES'!F158="MEDIA","Cada 3 años","Cada 2 años"))))))</f>
        <v/>
      </c>
      <c r="K169" s="76"/>
      <c r="L169" s="67"/>
      <c r="M169" s="68" t="str">
        <f t="shared" si="4"/>
        <v/>
      </c>
      <c r="N169" s="67"/>
      <c r="O169" s="63"/>
      <c r="P169" s="64"/>
      <c r="Q169" s="64"/>
      <c r="R169" s="2"/>
      <c r="S169" s="104">
        <f t="shared" si="5"/>
        <v>153</v>
      </c>
      <c r="T169" s="516">
        <f>IF('LISTA TRABAJADORES'!F158&lt;50,"",B169)</f>
        <v>0</v>
      </c>
      <c r="U169" s="517"/>
      <c r="V169" s="105">
        <f>IF('LISTA TRABAJADORES'!F158&lt;50,"",'LISTA TRABAJADORES'!D158)</f>
        <v>0</v>
      </c>
      <c r="W169" s="106">
        <f>IF('LISTA TRABAJADORES'!F158&lt;50,"",E169)</f>
        <v>0</v>
      </c>
      <c r="X169" s="83" t="s">
        <v>444</v>
      </c>
      <c r="Y169" s="518">
        <f>IF('LISTA TRABAJADORES'!F158&lt;50,"",G169)</f>
        <v>0</v>
      </c>
      <c r="Z169" s="519"/>
      <c r="AA169" s="83"/>
      <c r="AB169" s="65" t="e">
        <f>IF(#REF!="Sí","Cada 6 meses",IF('LISTA TRABAJADORES'!AW161&lt;&gt;"",'LISTA TRABAJADORES'!AW161,IF(OR(#REF!="",#REF!&lt;50),"",IF(#REF!&gt;=1000,"Anualmente",IF(#REF!&lt;=100,"Cada 3 años","Cada 2 años")))))</f>
        <v>#REF!</v>
      </c>
      <c r="AC169" s="65" t="e">
        <f>IF(#REF!="Sí","Cada 6 meses",IF('LISTA TRABAJADORES'!AX161&lt;&gt;"",'LISTA TRABAJADORES'!AX161,IF(OR(#REF!="",#REF!&lt;50),"",IF(#REF!&gt;=1000,"Anualmente",IF(#REF!&lt;=100,"Cada 3 años","Cada 2 años")))))</f>
        <v>#REF!</v>
      </c>
    </row>
    <row r="170" spans="1:29">
      <c r="A170" s="66">
        <v>154</v>
      </c>
      <c r="B170" s="516">
        <f>IF('LISTA TRABAJADORES'!F159&lt;50,"",'LISTA TRABAJADORES'!C159)</f>
        <v>0</v>
      </c>
      <c r="C170" s="517"/>
      <c r="D170" s="107">
        <f>IF('LISTA TRABAJADORES'!F159&lt;50,"",'LISTA TRABAJADORES'!D159)</f>
        <v>0</v>
      </c>
      <c r="E170" s="106">
        <f>IF('LISTA TRABAJADORES'!F159&lt;50,"",'LISTA TRABAJADORES'!E159)</f>
        <v>0</v>
      </c>
      <c r="F170" s="160"/>
      <c r="G170" s="518">
        <f>IF('LISTA TRABAJADORES'!F159&lt;50,"",'LISTA TRABAJADORES'!B159)</f>
        <v>0</v>
      </c>
      <c r="H170" s="519"/>
      <c r="I170" s="83"/>
      <c r="J170" s="65" t="str">
        <f>IF('LISTA TRABAJADORES'!F159="","",IF('LISTA TRABAJADORES'!G159="Sí","Cada 6 meses",IF(M170&lt;&gt;"",M170,IF(OR('LISTA TRABAJADORES'!H159="no ingresa",'LISTA TRABAJADORES'!F159="BAJA"),"No Ingresa PVSA",IF('LISTA TRABAJADORES'!F159="MUY ALTA","Anualmente",IF('LISTA TRABAJADORES'!F159="MEDIA","Cada 3 años","Cada 2 años"))))))</f>
        <v/>
      </c>
      <c r="K170" s="76"/>
      <c r="L170" s="67"/>
      <c r="M170" s="68" t="str">
        <f t="shared" si="4"/>
        <v/>
      </c>
      <c r="N170" s="67"/>
      <c r="O170" s="63"/>
      <c r="P170" s="64"/>
      <c r="Q170" s="64"/>
      <c r="R170" s="2"/>
      <c r="S170" s="104">
        <f t="shared" si="5"/>
        <v>154</v>
      </c>
      <c r="T170" s="516">
        <f>IF('LISTA TRABAJADORES'!F159&lt;50,"",B170)</f>
        <v>0</v>
      </c>
      <c r="U170" s="517"/>
      <c r="V170" s="105">
        <f>IF('LISTA TRABAJADORES'!F159&lt;50,"",'LISTA TRABAJADORES'!D159)</f>
        <v>0</v>
      </c>
      <c r="W170" s="106">
        <f>IF('LISTA TRABAJADORES'!F159&lt;50,"",E170)</f>
        <v>0</v>
      </c>
      <c r="X170" s="83" t="s">
        <v>444</v>
      </c>
      <c r="Y170" s="518">
        <f>IF('LISTA TRABAJADORES'!F159&lt;50,"",G170)</f>
        <v>0</v>
      </c>
      <c r="Z170" s="519"/>
      <c r="AA170" s="83"/>
      <c r="AB170" s="65" t="e">
        <f>IF(#REF!="Sí","Cada 6 meses",IF('LISTA TRABAJADORES'!AW162&lt;&gt;"",'LISTA TRABAJADORES'!AW162,IF(OR(#REF!="",#REF!&lt;50),"",IF(#REF!&gt;=1000,"Anualmente",IF(#REF!&lt;=100,"Cada 3 años","Cada 2 años")))))</f>
        <v>#REF!</v>
      </c>
      <c r="AC170" s="65" t="e">
        <f>IF(#REF!="Sí","Cada 6 meses",IF('LISTA TRABAJADORES'!AX162&lt;&gt;"",'LISTA TRABAJADORES'!AX162,IF(OR(#REF!="",#REF!&lt;50),"",IF(#REF!&gt;=1000,"Anualmente",IF(#REF!&lt;=100,"Cada 3 años","Cada 2 años")))))</f>
        <v>#REF!</v>
      </c>
    </row>
    <row r="171" spans="1:29">
      <c r="A171" s="66">
        <v>155</v>
      </c>
      <c r="B171" s="516">
        <f>IF('LISTA TRABAJADORES'!F160&lt;50,"",'LISTA TRABAJADORES'!C160)</f>
        <v>0</v>
      </c>
      <c r="C171" s="517"/>
      <c r="D171" s="107">
        <f>IF('LISTA TRABAJADORES'!F160&lt;50,"",'LISTA TRABAJADORES'!D160)</f>
        <v>0</v>
      </c>
      <c r="E171" s="106">
        <f>IF('LISTA TRABAJADORES'!F160&lt;50,"",'LISTA TRABAJADORES'!E160)</f>
        <v>0</v>
      </c>
      <c r="F171" s="160"/>
      <c r="G171" s="518">
        <f>IF('LISTA TRABAJADORES'!F160&lt;50,"",'LISTA TRABAJADORES'!B160)</f>
        <v>0</v>
      </c>
      <c r="H171" s="519"/>
      <c r="I171" s="83"/>
      <c r="J171" s="65" t="str">
        <f>IF('LISTA TRABAJADORES'!F160="","",IF('LISTA TRABAJADORES'!G160="Sí","Cada 6 meses",IF(M171&lt;&gt;"",M171,IF(OR('LISTA TRABAJADORES'!H160="no ingresa",'LISTA TRABAJADORES'!F160="BAJA"),"No Ingresa PVSA",IF('LISTA TRABAJADORES'!F160="MUY ALTA","Anualmente",IF('LISTA TRABAJADORES'!F160="MEDIA","Cada 3 años","Cada 2 años"))))))</f>
        <v/>
      </c>
      <c r="K171" s="76"/>
      <c r="L171" s="67"/>
      <c r="M171" s="68" t="str">
        <f t="shared" si="4"/>
        <v/>
      </c>
      <c r="N171" s="67"/>
      <c r="O171" s="63"/>
      <c r="P171" s="64"/>
      <c r="Q171" s="64"/>
      <c r="R171" s="2"/>
      <c r="S171" s="104">
        <f t="shared" si="5"/>
        <v>155</v>
      </c>
      <c r="T171" s="516">
        <f>IF('LISTA TRABAJADORES'!F160&lt;50,"",B171)</f>
        <v>0</v>
      </c>
      <c r="U171" s="517"/>
      <c r="V171" s="105">
        <f>IF('LISTA TRABAJADORES'!F160&lt;50,"",'LISTA TRABAJADORES'!D160)</f>
        <v>0</v>
      </c>
      <c r="W171" s="106">
        <f>IF('LISTA TRABAJADORES'!F160&lt;50,"",E171)</f>
        <v>0</v>
      </c>
      <c r="X171" s="83" t="s">
        <v>444</v>
      </c>
      <c r="Y171" s="518">
        <f>IF('LISTA TRABAJADORES'!F160&lt;50,"",G171)</f>
        <v>0</v>
      </c>
      <c r="Z171" s="519"/>
      <c r="AA171" s="83"/>
      <c r="AB171" s="65" t="e">
        <f>IF(#REF!="Sí","Cada 6 meses",IF('LISTA TRABAJADORES'!AW163&lt;&gt;"",'LISTA TRABAJADORES'!AW163,IF(OR(#REF!="",#REF!&lt;50),"",IF(#REF!&gt;=1000,"Anualmente",IF(#REF!&lt;=100,"Cada 3 años","Cada 2 años")))))</f>
        <v>#REF!</v>
      </c>
      <c r="AC171" s="65" t="e">
        <f>IF(#REF!="Sí","Cada 6 meses",IF('LISTA TRABAJADORES'!AX163&lt;&gt;"",'LISTA TRABAJADORES'!AX163,IF(OR(#REF!="",#REF!&lt;50),"",IF(#REF!&gt;=1000,"Anualmente",IF(#REF!&lt;=100,"Cada 3 años","Cada 2 años")))))</f>
        <v>#REF!</v>
      </c>
    </row>
    <row r="172" spans="1:29">
      <c r="A172" s="66">
        <v>156</v>
      </c>
      <c r="B172" s="516">
        <f>IF('LISTA TRABAJADORES'!F161&lt;50,"",'LISTA TRABAJADORES'!C161)</f>
        <v>0</v>
      </c>
      <c r="C172" s="517"/>
      <c r="D172" s="107">
        <f>IF('LISTA TRABAJADORES'!F161&lt;50,"",'LISTA TRABAJADORES'!D161)</f>
        <v>0</v>
      </c>
      <c r="E172" s="106">
        <f>IF('LISTA TRABAJADORES'!F161&lt;50,"",'LISTA TRABAJADORES'!E161)</f>
        <v>0</v>
      </c>
      <c r="F172" s="160"/>
      <c r="G172" s="518">
        <f>IF('LISTA TRABAJADORES'!F161&lt;50,"",'LISTA TRABAJADORES'!B161)</f>
        <v>0</v>
      </c>
      <c r="H172" s="519"/>
      <c r="I172" s="83"/>
      <c r="J172" s="65" t="str">
        <f>IF('LISTA TRABAJADORES'!F161="","",IF('LISTA TRABAJADORES'!G161="Sí","Cada 6 meses",IF(M172&lt;&gt;"",M172,IF(OR('LISTA TRABAJADORES'!H161="no ingresa",'LISTA TRABAJADORES'!F161="BAJA"),"No Ingresa PVSA",IF('LISTA TRABAJADORES'!F161="MUY ALTA","Anualmente",IF('LISTA TRABAJADORES'!F161="MEDIA","Cada 3 años","Cada 2 años"))))))</f>
        <v/>
      </c>
      <c r="K172" s="76"/>
      <c r="L172" s="67"/>
      <c r="M172" s="68" t="str">
        <f t="shared" si="4"/>
        <v/>
      </c>
      <c r="N172" s="67"/>
      <c r="O172" s="63"/>
      <c r="P172" s="64"/>
      <c r="Q172" s="64"/>
      <c r="R172" s="2"/>
      <c r="S172" s="104">
        <f t="shared" si="5"/>
        <v>156</v>
      </c>
      <c r="T172" s="516">
        <f>IF('LISTA TRABAJADORES'!F161&lt;50,"",B172)</f>
        <v>0</v>
      </c>
      <c r="U172" s="517"/>
      <c r="V172" s="105">
        <f>IF('LISTA TRABAJADORES'!F161&lt;50,"",'LISTA TRABAJADORES'!D161)</f>
        <v>0</v>
      </c>
      <c r="W172" s="106">
        <f>IF('LISTA TRABAJADORES'!F161&lt;50,"",E172)</f>
        <v>0</v>
      </c>
      <c r="X172" s="83" t="s">
        <v>444</v>
      </c>
      <c r="Y172" s="518">
        <f>IF('LISTA TRABAJADORES'!F161&lt;50,"",G172)</f>
        <v>0</v>
      </c>
      <c r="Z172" s="519"/>
      <c r="AA172" s="83"/>
      <c r="AB172" s="65" t="e">
        <f>IF(#REF!="Sí","Cada 6 meses",IF('LISTA TRABAJADORES'!AW164&lt;&gt;"",'LISTA TRABAJADORES'!AW164,IF(OR(#REF!="",#REF!&lt;50),"",IF(#REF!&gt;=1000,"Anualmente",IF(#REF!&lt;=100,"Cada 3 años","Cada 2 años")))))</f>
        <v>#REF!</v>
      </c>
      <c r="AC172" s="65" t="e">
        <f>IF(#REF!="Sí","Cada 6 meses",IF('LISTA TRABAJADORES'!AX164&lt;&gt;"",'LISTA TRABAJADORES'!AX164,IF(OR(#REF!="",#REF!&lt;50),"",IF(#REF!&gt;=1000,"Anualmente",IF(#REF!&lt;=100,"Cada 3 años","Cada 2 años")))))</f>
        <v>#REF!</v>
      </c>
    </row>
    <row r="173" spans="1:29">
      <c r="A173" s="66">
        <v>157</v>
      </c>
      <c r="B173" s="516">
        <f>IF('LISTA TRABAJADORES'!F162&lt;50,"",'LISTA TRABAJADORES'!C162)</f>
        <v>0</v>
      </c>
      <c r="C173" s="517"/>
      <c r="D173" s="107">
        <f>IF('LISTA TRABAJADORES'!F162&lt;50,"",'LISTA TRABAJADORES'!D162)</f>
        <v>0</v>
      </c>
      <c r="E173" s="106">
        <f>IF('LISTA TRABAJADORES'!F162&lt;50,"",'LISTA TRABAJADORES'!E162)</f>
        <v>0</v>
      </c>
      <c r="F173" s="160"/>
      <c r="G173" s="518">
        <f>IF('LISTA TRABAJADORES'!F162&lt;50,"",'LISTA TRABAJADORES'!B162)</f>
        <v>0</v>
      </c>
      <c r="H173" s="519"/>
      <c r="I173" s="83"/>
      <c r="J173" s="65" t="str">
        <f>IF('LISTA TRABAJADORES'!F162="","",IF('LISTA TRABAJADORES'!G162="Sí","Cada 6 meses",IF(M173&lt;&gt;"",M173,IF(OR('LISTA TRABAJADORES'!H162="no ingresa",'LISTA TRABAJADORES'!F162="BAJA"),"No Ingresa PVSA",IF('LISTA TRABAJADORES'!F162="MUY ALTA","Anualmente",IF('LISTA TRABAJADORES'!F162="MEDIA","Cada 3 años","Cada 2 años"))))))</f>
        <v/>
      </c>
      <c r="K173" s="76"/>
      <c r="L173" s="67"/>
      <c r="M173" s="68" t="str">
        <f t="shared" si="4"/>
        <v/>
      </c>
      <c r="N173" s="67"/>
      <c r="O173" s="63"/>
      <c r="P173" s="64"/>
      <c r="Q173" s="64"/>
      <c r="R173" s="2"/>
      <c r="S173" s="104">
        <f t="shared" si="5"/>
        <v>157</v>
      </c>
      <c r="T173" s="516">
        <f>IF('LISTA TRABAJADORES'!F162&lt;50,"",B173)</f>
        <v>0</v>
      </c>
      <c r="U173" s="517"/>
      <c r="V173" s="105">
        <f>IF('LISTA TRABAJADORES'!F162&lt;50,"",'LISTA TRABAJADORES'!D162)</f>
        <v>0</v>
      </c>
      <c r="W173" s="106">
        <f>IF('LISTA TRABAJADORES'!F162&lt;50,"",E173)</f>
        <v>0</v>
      </c>
      <c r="X173" s="83" t="s">
        <v>444</v>
      </c>
      <c r="Y173" s="518">
        <f>IF('LISTA TRABAJADORES'!F162&lt;50,"",G173)</f>
        <v>0</v>
      </c>
      <c r="Z173" s="519"/>
      <c r="AA173" s="83"/>
      <c r="AB173" s="65" t="e">
        <f>IF(#REF!="Sí","Cada 6 meses",IF('LISTA TRABAJADORES'!AW165&lt;&gt;"",'LISTA TRABAJADORES'!AW165,IF(OR(#REF!="",#REF!&lt;50),"",IF(#REF!&gt;=1000,"Anualmente",IF(#REF!&lt;=100,"Cada 3 años","Cada 2 años")))))</f>
        <v>#REF!</v>
      </c>
      <c r="AC173" s="65" t="e">
        <f>IF(#REF!="Sí","Cada 6 meses",IF('LISTA TRABAJADORES'!AX165&lt;&gt;"",'LISTA TRABAJADORES'!AX165,IF(OR(#REF!="",#REF!&lt;50),"",IF(#REF!&gt;=1000,"Anualmente",IF(#REF!&lt;=100,"Cada 3 años","Cada 2 años")))))</f>
        <v>#REF!</v>
      </c>
    </row>
    <row r="174" spans="1:29">
      <c r="A174" s="66">
        <v>158</v>
      </c>
      <c r="B174" s="516">
        <f>IF('LISTA TRABAJADORES'!F163&lt;50,"",'LISTA TRABAJADORES'!C163)</f>
        <v>0</v>
      </c>
      <c r="C174" s="517"/>
      <c r="D174" s="107">
        <f>IF('LISTA TRABAJADORES'!F163&lt;50,"",'LISTA TRABAJADORES'!D163)</f>
        <v>0</v>
      </c>
      <c r="E174" s="106">
        <f>IF('LISTA TRABAJADORES'!F163&lt;50,"",'LISTA TRABAJADORES'!E163)</f>
        <v>0</v>
      </c>
      <c r="F174" s="160"/>
      <c r="G174" s="518">
        <f>IF('LISTA TRABAJADORES'!F163&lt;50,"",'LISTA TRABAJADORES'!B163)</f>
        <v>0</v>
      </c>
      <c r="H174" s="519"/>
      <c r="I174" s="83"/>
      <c r="J174" s="65" t="str">
        <f>IF('LISTA TRABAJADORES'!F163="","",IF('LISTA TRABAJADORES'!G163="Sí","Cada 6 meses",IF(M174&lt;&gt;"",M174,IF(OR('LISTA TRABAJADORES'!H163="no ingresa",'LISTA TRABAJADORES'!F163="BAJA"),"No Ingresa PVSA",IF('LISTA TRABAJADORES'!F163="MUY ALTA","Anualmente",IF('LISTA TRABAJADORES'!F163="MEDIA","Cada 3 años","Cada 2 años"))))))</f>
        <v/>
      </c>
      <c r="K174" s="76"/>
      <c r="L174" s="67"/>
      <c r="M174" s="68" t="str">
        <f t="shared" si="4"/>
        <v/>
      </c>
      <c r="N174" s="67"/>
      <c r="O174" s="63"/>
      <c r="P174" s="64"/>
      <c r="Q174" s="64"/>
      <c r="R174" s="2"/>
      <c r="S174" s="104">
        <f t="shared" si="5"/>
        <v>158</v>
      </c>
      <c r="T174" s="516">
        <f>IF('LISTA TRABAJADORES'!F163&lt;50,"",B174)</f>
        <v>0</v>
      </c>
      <c r="U174" s="517"/>
      <c r="V174" s="105">
        <f>IF('LISTA TRABAJADORES'!F163&lt;50,"",'LISTA TRABAJADORES'!D163)</f>
        <v>0</v>
      </c>
      <c r="W174" s="106">
        <f>IF('LISTA TRABAJADORES'!F163&lt;50,"",E174)</f>
        <v>0</v>
      </c>
      <c r="X174" s="83" t="s">
        <v>444</v>
      </c>
      <c r="Y174" s="518">
        <f>IF('LISTA TRABAJADORES'!F163&lt;50,"",G174)</f>
        <v>0</v>
      </c>
      <c r="Z174" s="519"/>
      <c r="AA174" s="83"/>
      <c r="AB174" s="65" t="e">
        <f>IF(#REF!="Sí","Cada 6 meses",IF('LISTA TRABAJADORES'!AW166&lt;&gt;"",'LISTA TRABAJADORES'!AW166,IF(OR(#REF!="",#REF!&lt;50),"",IF(#REF!&gt;=1000,"Anualmente",IF(#REF!&lt;=100,"Cada 3 años","Cada 2 años")))))</f>
        <v>#REF!</v>
      </c>
      <c r="AC174" s="65" t="e">
        <f>IF(#REF!="Sí","Cada 6 meses",IF('LISTA TRABAJADORES'!AX166&lt;&gt;"",'LISTA TRABAJADORES'!AX166,IF(OR(#REF!="",#REF!&lt;50),"",IF(#REF!&gt;=1000,"Anualmente",IF(#REF!&lt;=100,"Cada 3 años","Cada 2 años")))))</f>
        <v>#REF!</v>
      </c>
    </row>
    <row r="175" spans="1:29">
      <c r="A175" s="66">
        <v>159</v>
      </c>
      <c r="B175" s="516">
        <f>IF('LISTA TRABAJADORES'!F164&lt;50,"",'LISTA TRABAJADORES'!C164)</f>
        <v>0</v>
      </c>
      <c r="C175" s="517"/>
      <c r="D175" s="107">
        <f>IF('LISTA TRABAJADORES'!F164&lt;50,"",'LISTA TRABAJADORES'!D164)</f>
        <v>0</v>
      </c>
      <c r="E175" s="106">
        <f>IF('LISTA TRABAJADORES'!F164&lt;50,"",'LISTA TRABAJADORES'!E164)</f>
        <v>0</v>
      </c>
      <c r="F175" s="160"/>
      <c r="G175" s="518">
        <f>IF('LISTA TRABAJADORES'!F164&lt;50,"",'LISTA TRABAJADORES'!B164)</f>
        <v>0</v>
      </c>
      <c r="H175" s="519"/>
      <c r="I175" s="83"/>
      <c r="J175" s="65" t="str">
        <f>IF('LISTA TRABAJADORES'!F164="","",IF('LISTA TRABAJADORES'!G164="Sí","Cada 6 meses",IF(M175&lt;&gt;"",M175,IF(OR('LISTA TRABAJADORES'!H164="no ingresa",'LISTA TRABAJADORES'!F164="BAJA"),"No Ingresa PVSA",IF('LISTA TRABAJADORES'!F164="MUY ALTA","Anualmente",IF('LISTA TRABAJADORES'!F164="MEDIA","Cada 3 años","Cada 2 años"))))))</f>
        <v/>
      </c>
      <c r="K175" s="76"/>
      <c r="L175" s="67"/>
      <c r="M175" s="68" t="str">
        <f t="shared" si="4"/>
        <v/>
      </c>
      <c r="N175" s="67"/>
      <c r="O175" s="63"/>
      <c r="P175" s="64"/>
      <c r="Q175" s="64"/>
      <c r="R175" s="2"/>
      <c r="S175" s="104">
        <f t="shared" si="5"/>
        <v>159</v>
      </c>
      <c r="T175" s="516">
        <f>IF('LISTA TRABAJADORES'!F164&lt;50,"",B175)</f>
        <v>0</v>
      </c>
      <c r="U175" s="517"/>
      <c r="V175" s="105">
        <f>IF('LISTA TRABAJADORES'!F164&lt;50,"",'LISTA TRABAJADORES'!D164)</f>
        <v>0</v>
      </c>
      <c r="W175" s="106">
        <f>IF('LISTA TRABAJADORES'!F164&lt;50,"",E175)</f>
        <v>0</v>
      </c>
      <c r="X175" s="83" t="s">
        <v>444</v>
      </c>
      <c r="Y175" s="518">
        <f>IF('LISTA TRABAJADORES'!F164&lt;50,"",G175)</f>
        <v>0</v>
      </c>
      <c r="Z175" s="519"/>
      <c r="AA175" s="83"/>
      <c r="AB175" s="65" t="e">
        <f>IF(#REF!="Sí","Cada 6 meses",IF('LISTA TRABAJADORES'!AW167&lt;&gt;"",'LISTA TRABAJADORES'!AW167,IF(OR(#REF!="",#REF!&lt;50),"",IF(#REF!&gt;=1000,"Anualmente",IF(#REF!&lt;=100,"Cada 3 años","Cada 2 años")))))</f>
        <v>#REF!</v>
      </c>
      <c r="AC175" s="65" t="e">
        <f>IF(#REF!="Sí","Cada 6 meses",IF('LISTA TRABAJADORES'!AX167&lt;&gt;"",'LISTA TRABAJADORES'!AX167,IF(OR(#REF!="",#REF!&lt;50),"",IF(#REF!&gt;=1000,"Anualmente",IF(#REF!&lt;=100,"Cada 3 años","Cada 2 años")))))</f>
        <v>#REF!</v>
      </c>
    </row>
    <row r="176" spans="1:29">
      <c r="A176" s="66">
        <v>160</v>
      </c>
      <c r="B176" s="516">
        <f>IF('LISTA TRABAJADORES'!F165&lt;50,"",'LISTA TRABAJADORES'!C165)</f>
        <v>0</v>
      </c>
      <c r="C176" s="517"/>
      <c r="D176" s="107">
        <f>IF('LISTA TRABAJADORES'!F165&lt;50,"",'LISTA TRABAJADORES'!D165)</f>
        <v>0</v>
      </c>
      <c r="E176" s="106">
        <f>IF('LISTA TRABAJADORES'!F165&lt;50,"",'LISTA TRABAJADORES'!E165)</f>
        <v>0</v>
      </c>
      <c r="F176" s="160"/>
      <c r="G176" s="518">
        <f>IF('LISTA TRABAJADORES'!F165&lt;50,"",'LISTA TRABAJADORES'!B165)</f>
        <v>0</v>
      </c>
      <c r="H176" s="519"/>
      <c r="I176" s="83"/>
      <c r="J176" s="65" t="str">
        <f>IF('LISTA TRABAJADORES'!F165="","",IF('LISTA TRABAJADORES'!G165="Sí","Cada 6 meses",IF(M176&lt;&gt;"",M176,IF(OR('LISTA TRABAJADORES'!H165="no ingresa",'LISTA TRABAJADORES'!F165="BAJA"),"No Ingresa PVSA",IF('LISTA TRABAJADORES'!F165="MUY ALTA","Anualmente",IF('LISTA TRABAJADORES'!F165="MEDIA","Cada 3 años","Cada 2 años"))))))</f>
        <v/>
      </c>
      <c r="K176" s="76"/>
      <c r="L176" s="67"/>
      <c r="M176" s="68" t="str">
        <f t="shared" si="4"/>
        <v/>
      </c>
      <c r="N176" s="67"/>
      <c r="O176" s="63"/>
      <c r="P176" s="64"/>
      <c r="Q176" s="64"/>
      <c r="R176" s="2"/>
      <c r="S176" s="104">
        <f t="shared" si="5"/>
        <v>160</v>
      </c>
      <c r="T176" s="516">
        <f>IF('LISTA TRABAJADORES'!F165&lt;50,"",B176)</f>
        <v>0</v>
      </c>
      <c r="U176" s="517"/>
      <c r="V176" s="105">
        <f>IF('LISTA TRABAJADORES'!F165&lt;50,"",'LISTA TRABAJADORES'!D165)</f>
        <v>0</v>
      </c>
      <c r="W176" s="106">
        <f>IF('LISTA TRABAJADORES'!F165&lt;50,"",E176)</f>
        <v>0</v>
      </c>
      <c r="X176" s="83" t="s">
        <v>444</v>
      </c>
      <c r="Y176" s="518">
        <f>IF('LISTA TRABAJADORES'!F165&lt;50,"",G176)</f>
        <v>0</v>
      </c>
      <c r="Z176" s="519"/>
      <c r="AA176" s="83"/>
      <c r="AB176" s="65" t="e">
        <f>IF(#REF!="Sí","Cada 6 meses",IF('LISTA TRABAJADORES'!AW168&lt;&gt;"",'LISTA TRABAJADORES'!AW168,IF(OR(#REF!="",#REF!&lt;50),"",IF(#REF!&gt;=1000,"Anualmente",IF(#REF!&lt;=100,"Cada 3 años","Cada 2 años")))))</f>
        <v>#REF!</v>
      </c>
      <c r="AC176" s="65" t="e">
        <f>IF(#REF!="Sí","Cada 6 meses",IF('LISTA TRABAJADORES'!AX168&lt;&gt;"",'LISTA TRABAJADORES'!AX168,IF(OR(#REF!="",#REF!&lt;50),"",IF(#REF!&gt;=1000,"Anualmente",IF(#REF!&lt;=100,"Cada 3 años","Cada 2 años")))))</f>
        <v>#REF!</v>
      </c>
    </row>
    <row r="177" spans="1:29">
      <c r="A177" s="66">
        <v>161</v>
      </c>
      <c r="B177" s="516">
        <f>IF('LISTA TRABAJADORES'!F166&lt;50,"",'LISTA TRABAJADORES'!C166)</f>
        <v>0</v>
      </c>
      <c r="C177" s="517"/>
      <c r="D177" s="107">
        <f>IF('LISTA TRABAJADORES'!F166&lt;50,"",'LISTA TRABAJADORES'!D166)</f>
        <v>0</v>
      </c>
      <c r="E177" s="106">
        <f>IF('LISTA TRABAJADORES'!F166&lt;50,"",'LISTA TRABAJADORES'!E166)</f>
        <v>0</v>
      </c>
      <c r="F177" s="160"/>
      <c r="G177" s="518">
        <f>IF('LISTA TRABAJADORES'!F166&lt;50,"",'LISTA TRABAJADORES'!B166)</f>
        <v>0</v>
      </c>
      <c r="H177" s="519"/>
      <c r="I177" s="83"/>
      <c r="J177" s="65" t="str">
        <f>IF('LISTA TRABAJADORES'!F166="","",IF('LISTA TRABAJADORES'!G166="Sí","Cada 6 meses",IF(M177&lt;&gt;"",M177,IF(OR('LISTA TRABAJADORES'!H166="no ingresa",'LISTA TRABAJADORES'!F166="BAJA"),"No Ingresa PVSA",IF('LISTA TRABAJADORES'!F166="MUY ALTA","Anualmente",IF('LISTA TRABAJADORES'!F166="MEDIA","Cada 3 años","Cada 2 años"))))))</f>
        <v/>
      </c>
      <c r="K177" s="76"/>
      <c r="L177" s="67"/>
      <c r="M177" s="68" t="str">
        <f t="shared" si="4"/>
        <v/>
      </c>
      <c r="N177" s="67"/>
      <c r="O177" s="63"/>
      <c r="P177" s="64"/>
      <c r="Q177" s="64"/>
      <c r="R177" s="2"/>
      <c r="S177" s="104">
        <f t="shared" si="5"/>
        <v>161</v>
      </c>
      <c r="T177" s="516">
        <f>IF('LISTA TRABAJADORES'!F166&lt;50,"",B177)</f>
        <v>0</v>
      </c>
      <c r="U177" s="517"/>
      <c r="V177" s="105">
        <f>IF('LISTA TRABAJADORES'!F166&lt;50,"",'LISTA TRABAJADORES'!D166)</f>
        <v>0</v>
      </c>
      <c r="W177" s="106">
        <f>IF('LISTA TRABAJADORES'!F166&lt;50,"",E177)</f>
        <v>0</v>
      </c>
      <c r="X177" s="83" t="s">
        <v>444</v>
      </c>
      <c r="Y177" s="518">
        <f>IF('LISTA TRABAJADORES'!F166&lt;50,"",G177)</f>
        <v>0</v>
      </c>
      <c r="Z177" s="519"/>
      <c r="AA177" s="83"/>
      <c r="AB177" s="65" t="e">
        <f>IF(#REF!="Sí","Cada 6 meses",IF('LISTA TRABAJADORES'!AW169&lt;&gt;"",'LISTA TRABAJADORES'!AW169,IF(OR(#REF!="",#REF!&lt;50),"",IF(#REF!&gt;=1000,"Anualmente",IF(#REF!&lt;=100,"Cada 3 años","Cada 2 años")))))</f>
        <v>#REF!</v>
      </c>
      <c r="AC177" s="65" t="e">
        <f>IF(#REF!="Sí","Cada 6 meses",IF('LISTA TRABAJADORES'!AX169&lt;&gt;"",'LISTA TRABAJADORES'!AX169,IF(OR(#REF!="",#REF!&lt;50),"",IF(#REF!&gt;=1000,"Anualmente",IF(#REF!&lt;=100,"Cada 3 años","Cada 2 años")))))</f>
        <v>#REF!</v>
      </c>
    </row>
    <row r="178" spans="1:29">
      <c r="A178" s="66">
        <v>162</v>
      </c>
      <c r="B178" s="516">
        <f>IF('LISTA TRABAJADORES'!F167&lt;50,"",'LISTA TRABAJADORES'!C167)</f>
        <v>0</v>
      </c>
      <c r="C178" s="517"/>
      <c r="D178" s="107">
        <f>IF('LISTA TRABAJADORES'!F167&lt;50,"",'LISTA TRABAJADORES'!D167)</f>
        <v>0</v>
      </c>
      <c r="E178" s="106">
        <f>IF('LISTA TRABAJADORES'!F167&lt;50,"",'LISTA TRABAJADORES'!E167)</f>
        <v>0</v>
      </c>
      <c r="F178" s="160"/>
      <c r="G178" s="518">
        <f>IF('LISTA TRABAJADORES'!F167&lt;50,"",'LISTA TRABAJADORES'!B167)</f>
        <v>0</v>
      </c>
      <c r="H178" s="519"/>
      <c r="I178" s="83"/>
      <c r="J178" s="65" t="str">
        <f>IF('LISTA TRABAJADORES'!F167="","",IF('LISTA TRABAJADORES'!G167="Sí","Cada 6 meses",IF(M178&lt;&gt;"",M178,IF(OR('LISTA TRABAJADORES'!H167="no ingresa",'LISTA TRABAJADORES'!F167="BAJA"),"No Ingresa PVSA",IF('LISTA TRABAJADORES'!F167="MUY ALTA","Anualmente",IF('LISTA TRABAJADORES'!F167="MEDIA","Cada 3 años","Cada 2 años"))))))</f>
        <v/>
      </c>
      <c r="K178" s="76"/>
      <c r="L178" s="67"/>
      <c r="M178" s="68" t="str">
        <f t="shared" si="4"/>
        <v/>
      </c>
      <c r="N178" s="67"/>
      <c r="O178" s="63"/>
      <c r="P178" s="64"/>
      <c r="Q178" s="64"/>
      <c r="R178" s="2"/>
      <c r="S178" s="104">
        <f t="shared" si="5"/>
        <v>162</v>
      </c>
      <c r="T178" s="516">
        <f>IF('LISTA TRABAJADORES'!F167&lt;50,"",B178)</f>
        <v>0</v>
      </c>
      <c r="U178" s="517"/>
      <c r="V178" s="105">
        <f>IF('LISTA TRABAJADORES'!F167&lt;50,"",'LISTA TRABAJADORES'!D167)</f>
        <v>0</v>
      </c>
      <c r="W178" s="106">
        <f>IF('LISTA TRABAJADORES'!F167&lt;50,"",E178)</f>
        <v>0</v>
      </c>
      <c r="X178" s="83" t="s">
        <v>444</v>
      </c>
      <c r="Y178" s="518">
        <f>IF('LISTA TRABAJADORES'!F167&lt;50,"",G178)</f>
        <v>0</v>
      </c>
      <c r="Z178" s="519"/>
      <c r="AA178" s="83"/>
      <c r="AB178" s="65" t="e">
        <f>IF(#REF!="Sí","Cada 6 meses",IF('LISTA TRABAJADORES'!AW170&lt;&gt;"",'LISTA TRABAJADORES'!AW170,IF(OR(#REF!="",#REF!&lt;50),"",IF(#REF!&gt;=1000,"Anualmente",IF(#REF!&lt;=100,"Cada 3 años","Cada 2 años")))))</f>
        <v>#REF!</v>
      </c>
      <c r="AC178" s="65" t="e">
        <f>IF(#REF!="Sí","Cada 6 meses",IF('LISTA TRABAJADORES'!AX170&lt;&gt;"",'LISTA TRABAJADORES'!AX170,IF(OR(#REF!="",#REF!&lt;50),"",IF(#REF!&gt;=1000,"Anualmente",IF(#REF!&lt;=100,"Cada 3 años","Cada 2 años")))))</f>
        <v>#REF!</v>
      </c>
    </row>
    <row r="179" spans="1:29">
      <c r="A179" s="66">
        <v>163</v>
      </c>
      <c r="B179" s="516">
        <f>IF('LISTA TRABAJADORES'!F168&lt;50,"",'LISTA TRABAJADORES'!C168)</f>
        <v>0</v>
      </c>
      <c r="C179" s="517"/>
      <c r="D179" s="107">
        <f>IF('LISTA TRABAJADORES'!F168&lt;50,"",'LISTA TRABAJADORES'!D168)</f>
        <v>0</v>
      </c>
      <c r="E179" s="106">
        <f>IF('LISTA TRABAJADORES'!F168&lt;50,"",'LISTA TRABAJADORES'!E168)</f>
        <v>0</v>
      </c>
      <c r="F179" s="160"/>
      <c r="G179" s="518">
        <f>IF('LISTA TRABAJADORES'!F168&lt;50,"",'LISTA TRABAJADORES'!B168)</f>
        <v>0</v>
      </c>
      <c r="H179" s="519"/>
      <c r="I179" s="83"/>
      <c r="J179" s="65" t="str">
        <f>IF('LISTA TRABAJADORES'!F168="","",IF('LISTA TRABAJADORES'!G168="Sí","Cada 6 meses",IF(M179&lt;&gt;"",M179,IF(OR('LISTA TRABAJADORES'!H168="no ingresa",'LISTA TRABAJADORES'!F168="BAJA"),"No Ingresa PVSA",IF('LISTA TRABAJADORES'!F168="MUY ALTA","Anualmente",IF('LISTA TRABAJADORES'!F168="MEDIA","Cada 3 años","Cada 2 años"))))))</f>
        <v/>
      </c>
      <c r="K179" s="76"/>
      <c r="L179" s="67"/>
      <c r="M179" s="68" t="str">
        <f t="shared" si="4"/>
        <v/>
      </c>
      <c r="N179" s="67"/>
      <c r="O179" s="63"/>
      <c r="P179" s="64"/>
      <c r="Q179" s="64"/>
      <c r="R179" s="2"/>
      <c r="S179" s="104">
        <f t="shared" si="5"/>
        <v>163</v>
      </c>
      <c r="T179" s="516">
        <f>IF('LISTA TRABAJADORES'!F168&lt;50,"",B179)</f>
        <v>0</v>
      </c>
      <c r="U179" s="517"/>
      <c r="V179" s="105">
        <f>IF('LISTA TRABAJADORES'!F168&lt;50,"",'LISTA TRABAJADORES'!D168)</f>
        <v>0</v>
      </c>
      <c r="W179" s="106">
        <f>IF('LISTA TRABAJADORES'!F168&lt;50,"",E179)</f>
        <v>0</v>
      </c>
      <c r="X179" s="83" t="s">
        <v>444</v>
      </c>
      <c r="Y179" s="518">
        <f>IF('LISTA TRABAJADORES'!F168&lt;50,"",G179)</f>
        <v>0</v>
      </c>
      <c r="Z179" s="519"/>
      <c r="AA179" s="83"/>
      <c r="AB179" s="65" t="e">
        <f>IF(#REF!="Sí","Cada 6 meses",IF('LISTA TRABAJADORES'!AW171&lt;&gt;"",'LISTA TRABAJADORES'!AW171,IF(OR(#REF!="",#REF!&lt;50),"",IF(#REF!&gt;=1000,"Anualmente",IF(#REF!&lt;=100,"Cada 3 años","Cada 2 años")))))</f>
        <v>#REF!</v>
      </c>
      <c r="AC179" s="65" t="e">
        <f>IF(#REF!="Sí","Cada 6 meses",IF('LISTA TRABAJADORES'!AX171&lt;&gt;"",'LISTA TRABAJADORES'!AX171,IF(OR(#REF!="",#REF!&lt;50),"",IF(#REF!&gt;=1000,"Anualmente",IF(#REF!&lt;=100,"Cada 3 años","Cada 2 años")))))</f>
        <v>#REF!</v>
      </c>
    </row>
    <row r="180" spans="1:29">
      <c r="A180" s="66">
        <v>164</v>
      </c>
      <c r="B180" s="516">
        <f>IF('LISTA TRABAJADORES'!F169&lt;50,"",'LISTA TRABAJADORES'!C169)</f>
        <v>0</v>
      </c>
      <c r="C180" s="517"/>
      <c r="D180" s="107">
        <f>IF('LISTA TRABAJADORES'!F169&lt;50,"",'LISTA TRABAJADORES'!D169)</f>
        <v>0</v>
      </c>
      <c r="E180" s="106">
        <f>IF('LISTA TRABAJADORES'!F169&lt;50,"",'LISTA TRABAJADORES'!E169)</f>
        <v>0</v>
      </c>
      <c r="F180" s="160"/>
      <c r="G180" s="518">
        <f>IF('LISTA TRABAJADORES'!F169&lt;50,"",'LISTA TRABAJADORES'!B169)</f>
        <v>0</v>
      </c>
      <c r="H180" s="519"/>
      <c r="I180" s="83"/>
      <c r="J180" s="65" t="str">
        <f>IF('LISTA TRABAJADORES'!F169="","",IF('LISTA TRABAJADORES'!G169="Sí","Cada 6 meses",IF(M180&lt;&gt;"",M180,IF(OR('LISTA TRABAJADORES'!H169="no ingresa",'LISTA TRABAJADORES'!F169="BAJA"),"No Ingresa PVSA",IF('LISTA TRABAJADORES'!F169="MUY ALTA","Anualmente",IF('LISTA TRABAJADORES'!F169="MEDIA","Cada 3 años","Cada 2 años"))))))</f>
        <v/>
      </c>
      <c r="K180" s="76"/>
      <c r="L180" s="67"/>
      <c r="M180" s="68" t="str">
        <f t="shared" si="4"/>
        <v/>
      </c>
      <c r="N180" s="67"/>
      <c r="O180" s="63"/>
      <c r="P180" s="64"/>
      <c r="Q180" s="64"/>
      <c r="R180" s="2"/>
      <c r="S180" s="104">
        <f t="shared" si="5"/>
        <v>164</v>
      </c>
      <c r="T180" s="516">
        <f>IF('LISTA TRABAJADORES'!F169&lt;50,"",B180)</f>
        <v>0</v>
      </c>
      <c r="U180" s="517"/>
      <c r="V180" s="105">
        <f>IF('LISTA TRABAJADORES'!F169&lt;50,"",'LISTA TRABAJADORES'!D169)</f>
        <v>0</v>
      </c>
      <c r="W180" s="106">
        <f>IF('LISTA TRABAJADORES'!F169&lt;50,"",E180)</f>
        <v>0</v>
      </c>
      <c r="X180" s="83" t="s">
        <v>444</v>
      </c>
      <c r="Y180" s="518">
        <f>IF('LISTA TRABAJADORES'!F169&lt;50,"",G180)</f>
        <v>0</v>
      </c>
      <c r="Z180" s="519"/>
      <c r="AA180" s="83"/>
      <c r="AB180" s="65" t="e">
        <f>IF(#REF!="Sí","Cada 6 meses",IF('LISTA TRABAJADORES'!AW172&lt;&gt;"",'LISTA TRABAJADORES'!AW172,IF(OR(#REF!="",#REF!&lt;50),"",IF(#REF!&gt;=1000,"Anualmente",IF(#REF!&lt;=100,"Cada 3 años","Cada 2 años")))))</f>
        <v>#REF!</v>
      </c>
      <c r="AC180" s="65" t="e">
        <f>IF(#REF!="Sí","Cada 6 meses",IF('LISTA TRABAJADORES'!AX172&lt;&gt;"",'LISTA TRABAJADORES'!AX172,IF(OR(#REF!="",#REF!&lt;50),"",IF(#REF!&gt;=1000,"Anualmente",IF(#REF!&lt;=100,"Cada 3 años","Cada 2 años")))))</f>
        <v>#REF!</v>
      </c>
    </row>
    <row r="181" spans="1:29">
      <c r="A181" s="66">
        <v>165</v>
      </c>
      <c r="B181" s="516">
        <f>IF('LISTA TRABAJADORES'!F170&lt;50,"",'LISTA TRABAJADORES'!C170)</f>
        <v>0</v>
      </c>
      <c r="C181" s="517"/>
      <c r="D181" s="107">
        <f>IF('LISTA TRABAJADORES'!F170&lt;50,"",'LISTA TRABAJADORES'!D170)</f>
        <v>0</v>
      </c>
      <c r="E181" s="106">
        <f>IF('LISTA TRABAJADORES'!F170&lt;50,"",'LISTA TRABAJADORES'!E170)</f>
        <v>0</v>
      </c>
      <c r="F181" s="160"/>
      <c r="G181" s="518">
        <f>IF('LISTA TRABAJADORES'!F170&lt;50,"",'LISTA TRABAJADORES'!B170)</f>
        <v>0</v>
      </c>
      <c r="H181" s="519"/>
      <c r="I181" s="83"/>
      <c r="J181" s="65" t="str">
        <f>IF('LISTA TRABAJADORES'!F170="","",IF('LISTA TRABAJADORES'!G170="Sí","Cada 6 meses",IF(M181&lt;&gt;"",M181,IF(OR('LISTA TRABAJADORES'!H170="no ingresa",'LISTA TRABAJADORES'!F170="BAJA"),"No Ingresa PVSA",IF('LISTA TRABAJADORES'!F170="MUY ALTA","Anualmente",IF('LISTA TRABAJADORES'!F170="MEDIA","Cada 3 años","Cada 2 años"))))))</f>
        <v/>
      </c>
      <c r="K181" s="76"/>
      <c r="L181" s="67"/>
      <c r="M181" s="68" t="str">
        <f t="shared" si="4"/>
        <v/>
      </c>
      <c r="N181" s="67"/>
      <c r="O181" s="63"/>
      <c r="P181" s="64"/>
      <c r="Q181" s="64"/>
      <c r="R181" s="2"/>
      <c r="S181" s="104">
        <f t="shared" si="5"/>
        <v>165</v>
      </c>
      <c r="T181" s="516">
        <f>IF('LISTA TRABAJADORES'!F170&lt;50,"",B181)</f>
        <v>0</v>
      </c>
      <c r="U181" s="517"/>
      <c r="V181" s="105">
        <f>IF('LISTA TRABAJADORES'!F170&lt;50,"",'LISTA TRABAJADORES'!D170)</f>
        <v>0</v>
      </c>
      <c r="W181" s="106">
        <f>IF('LISTA TRABAJADORES'!F170&lt;50,"",E181)</f>
        <v>0</v>
      </c>
      <c r="X181" s="83" t="s">
        <v>444</v>
      </c>
      <c r="Y181" s="518">
        <f>IF('LISTA TRABAJADORES'!F170&lt;50,"",G181)</f>
        <v>0</v>
      </c>
      <c r="Z181" s="519"/>
      <c r="AA181" s="83"/>
      <c r="AB181" s="65" t="e">
        <f>IF(#REF!="Sí","Cada 6 meses",IF('LISTA TRABAJADORES'!AW173&lt;&gt;"",'LISTA TRABAJADORES'!AW173,IF(OR(#REF!="",#REF!&lt;50),"",IF(#REF!&gt;=1000,"Anualmente",IF(#REF!&lt;=100,"Cada 3 años","Cada 2 años")))))</f>
        <v>#REF!</v>
      </c>
      <c r="AC181" s="65" t="e">
        <f>IF(#REF!="Sí","Cada 6 meses",IF('LISTA TRABAJADORES'!AX173&lt;&gt;"",'LISTA TRABAJADORES'!AX173,IF(OR(#REF!="",#REF!&lt;50),"",IF(#REF!&gt;=1000,"Anualmente",IF(#REF!&lt;=100,"Cada 3 años","Cada 2 años")))))</f>
        <v>#REF!</v>
      </c>
    </row>
    <row r="182" spans="1:29">
      <c r="A182" s="66">
        <v>166</v>
      </c>
      <c r="B182" s="516">
        <f>IF('LISTA TRABAJADORES'!F171&lt;50,"",'LISTA TRABAJADORES'!C171)</f>
        <v>0</v>
      </c>
      <c r="C182" s="517"/>
      <c r="D182" s="107">
        <f>IF('LISTA TRABAJADORES'!F171&lt;50,"",'LISTA TRABAJADORES'!D171)</f>
        <v>0</v>
      </c>
      <c r="E182" s="106">
        <f>IF('LISTA TRABAJADORES'!F171&lt;50,"",'LISTA TRABAJADORES'!E171)</f>
        <v>0</v>
      </c>
      <c r="F182" s="160"/>
      <c r="G182" s="518">
        <f>IF('LISTA TRABAJADORES'!F171&lt;50,"",'LISTA TRABAJADORES'!B171)</f>
        <v>0</v>
      </c>
      <c r="H182" s="519"/>
      <c r="I182" s="83"/>
      <c r="J182" s="65" t="str">
        <f>IF('LISTA TRABAJADORES'!F171="","",IF('LISTA TRABAJADORES'!G171="Sí","Cada 6 meses",IF(M182&lt;&gt;"",M182,IF(OR('LISTA TRABAJADORES'!H171="no ingresa",'LISTA TRABAJADORES'!F171="BAJA"),"No Ingresa PVSA",IF('LISTA TRABAJADORES'!F171="MUY ALTA","Anualmente",IF('LISTA TRABAJADORES'!F171="MEDIA","Cada 3 años","Cada 2 años"))))))</f>
        <v/>
      </c>
      <c r="K182" s="76"/>
      <c r="L182" s="67"/>
      <c r="M182" s="68" t="str">
        <f t="shared" si="4"/>
        <v/>
      </c>
      <c r="N182" s="67"/>
      <c r="O182" s="63"/>
      <c r="P182" s="64"/>
      <c r="Q182" s="64"/>
      <c r="R182" s="2"/>
      <c r="S182" s="104">
        <f t="shared" si="5"/>
        <v>166</v>
      </c>
      <c r="T182" s="516">
        <f>IF('LISTA TRABAJADORES'!F171&lt;50,"",B182)</f>
        <v>0</v>
      </c>
      <c r="U182" s="517"/>
      <c r="V182" s="105">
        <f>IF('LISTA TRABAJADORES'!F171&lt;50,"",'LISTA TRABAJADORES'!D171)</f>
        <v>0</v>
      </c>
      <c r="W182" s="106">
        <f>IF('LISTA TRABAJADORES'!F171&lt;50,"",E182)</f>
        <v>0</v>
      </c>
      <c r="X182" s="83" t="s">
        <v>444</v>
      </c>
      <c r="Y182" s="518">
        <f>IF('LISTA TRABAJADORES'!F171&lt;50,"",G182)</f>
        <v>0</v>
      </c>
      <c r="Z182" s="519"/>
      <c r="AA182" s="83"/>
      <c r="AB182" s="65" t="e">
        <f>IF(#REF!="Sí","Cada 6 meses",IF('LISTA TRABAJADORES'!AW174&lt;&gt;"",'LISTA TRABAJADORES'!AW174,IF(OR(#REF!="",#REF!&lt;50),"",IF(#REF!&gt;=1000,"Anualmente",IF(#REF!&lt;=100,"Cada 3 años","Cada 2 años")))))</f>
        <v>#REF!</v>
      </c>
      <c r="AC182" s="65" t="e">
        <f>IF(#REF!="Sí","Cada 6 meses",IF('LISTA TRABAJADORES'!AX174&lt;&gt;"",'LISTA TRABAJADORES'!AX174,IF(OR(#REF!="",#REF!&lt;50),"",IF(#REF!&gt;=1000,"Anualmente",IF(#REF!&lt;=100,"Cada 3 años","Cada 2 años")))))</f>
        <v>#REF!</v>
      </c>
    </row>
    <row r="183" spans="1:29">
      <c r="A183" s="66">
        <v>167</v>
      </c>
      <c r="B183" s="516">
        <f>IF('LISTA TRABAJADORES'!F172&lt;50,"",'LISTA TRABAJADORES'!C172)</f>
        <v>0</v>
      </c>
      <c r="C183" s="517"/>
      <c r="D183" s="107">
        <f>IF('LISTA TRABAJADORES'!F172&lt;50,"",'LISTA TRABAJADORES'!D172)</f>
        <v>0</v>
      </c>
      <c r="E183" s="106">
        <f>IF('LISTA TRABAJADORES'!F172&lt;50,"",'LISTA TRABAJADORES'!E172)</f>
        <v>0</v>
      </c>
      <c r="F183" s="160"/>
      <c r="G183" s="518">
        <f>IF('LISTA TRABAJADORES'!F172&lt;50,"",'LISTA TRABAJADORES'!B172)</f>
        <v>0</v>
      </c>
      <c r="H183" s="519"/>
      <c r="I183" s="83"/>
      <c r="J183" s="65" t="str">
        <f>IF('LISTA TRABAJADORES'!F172="","",IF('LISTA TRABAJADORES'!G172="Sí","Cada 6 meses",IF(M183&lt;&gt;"",M183,IF(OR('LISTA TRABAJADORES'!H172="no ingresa",'LISTA TRABAJADORES'!F172="BAJA"),"No Ingresa PVSA",IF('LISTA TRABAJADORES'!F172="MUY ALTA","Anualmente",IF('LISTA TRABAJADORES'!F172="MEDIA","Cada 3 años","Cada 2 años"))))))</f>
        <v/>
      </c>
      <c r="K183" s="76"/>
      <c r="L183" s="67"/>
      <c r="M183" s="68" t="str">
        <f t="shared" si="4"/>
        <v/>
      </c>
      <c r="N183" s="67"/>
      <c r="O183" s="63"/>
      <c r="P183" s="64"/>
      <c r="Q183" s="64"/>
      <c r="R183" s="2"/>
      <c r="S183" s="104">
        <f t="shared" si="5"/>
        <v>167</v>
      </c>
      <c r="T183" s="516">
        <f>IF('LISTA TRABAJADORES'!F172&lt;50,"",B183)</f>
        <v>0</v>
      </c>
      <c r="U183" s="517"/>
      <c r="V183" s="105">
        <f>IF('LISTA TRABAJADORES'!F172&lt;50,"",'LISTA TRABAJADORES'!D172)</f>
        <v>0</v>
      </c>
      <c r="W183" s="106">
        <f>IF('LISTA TRABAJADORES'!F172&lt;50,"",E183)</f>
        <v>0</v>
      </c>
      <c r="X183" s="83" t="s">
        <v>444</v>
      </c>
      <c r="Y183" s="518">
        <f>IF('LISTA TRABAJADORES'!F172&lt;50,"",G183)</f>
        <v>0</v>
      </c>
      <c r="Z183" s="519"/>
      <c r="AA183" s="83"/>
      <c r="AB183" s="65" t="e">
        <f>IF(#REF!="Sí","Cada 6 meses",IF('LISTA TRABAJADORES'!AW175&lt;&gt;"",'LISTA TRABAJADORES'!AW175,IF(OR(#REF!="",#REF!&lt;50),"",IF(#REF!&gt;=1000,"Anualmente",IF(#REF!&lt;=100,"Cada 3 años","Cada 2 años")))))</f>
        <v>#REF!</v>
      </c>
      <c r="AC183" s="65" t="e">
        <f>IF(#REF!="Sí","Cada 6 meses",IF('LISTA TRABAJADORES'!AX175&lt;&gt;"",'LISTA TRABAJADORES'!AX175,IF(OR(#REF!="",#REF!&lt;50),"",IF(#REF!&gt;=1000,"Anualmente",IF(#REF!&lt;=100,"Cada 3 años","Cada 2 años")))))</f>
        <v>#REF!</v>
      </c>
    </row>
    <row r="184" spans="1:29">
      <c r="A184" s="66">
        <v>168</v>
      </c>
      <c r="B184" s="516">
        <f>IF('LISTA TRABAJADORES'!F173&lt;50,"",'LISTA TRABAJADORES'!C173)</f>
        <v>0</v>
      </c>
      <c r="C184" s="517"/>
      <c r="D184" s="107">
        <f>IF('LISTA TRABAJADORES'!F173&lt;50,"",'LISTA TRABAJADORES'!D173)</f>
        <v>0</v>
      </c>
      <c r="E184" s="106">
        <f>IF('LISTA TRABAJADORES'!F173&lt;50,"",'LISTA TRABAJADORES'!E173)</f>
        <v>0</v>
      </c>
      <c r="F184" s="160"/>
      <c r="G184" s="518">
        <f>IF('LISTA TRABAJADORES'!F173&lt;50,"",'LISTA TRABAJADORES'!B173)</f>
        <v>0</v>
      </c>
      <c r="H184" s="519"/>
      <c r="I184" s="83"/>
      <c r="J184" s="65" t="str">
        <f>IF('LISTA TRABAJADORES'!F173="","",IF('LISTA TRABAJADORES'!G173="Sí","Cada 6 meses",IF(M184&lt;&gt;"",M184,IF(OR('LISTA TRABAJADORES'!H173="no ingresa",'LISTA TRABAJADORES'!F173="BAJA"),"No Ingresa PVSA",IF('LISTA TRABAJADORES'!F173="MUY ALTA","Anualmente",IF('LISTA TRABAJADORES'!F173="MEDIA","Cada 3 años","Cada 2 años"))))))</f>
        <v/>
      </c>
      <c r="K184" s="76"/>
      <c r="L184" s="67"/>
      <c r="M184" s="68" t="str">
        <f t="shared" si="4"/>
        <v/>
      </c>
      <c r="N184" s="67"/>
      <c r="O184" s="63"/>
      <c r="P184" s="64"/>
      <c r="Q184" s="64"/>
      <c r="R184" s="2"/>
      <c r="S184" s="104">
        <f t="shared" si="5"/>
        <v>168</v>
      </c>
      <c r="T184" s="516">
        <f>IF('LISTA TRABAJADORES'!F173&lt;50,"",B184)</f>
        <v>0</v>
      </c>
      <c r="U184" s="517"/>
      <c r="V184" s="105">
        <f>IF('LISTA TRABAJADORES'!F173&lt;50,"",'LISTA TRABAJADORES'!D173)</f>
        <v>0</v>
      </c>
      <c r="W184" s="106">
        <f>IF('LISTA TRABAJADORES'!F173&lt;50,"",E184)</f>
        <v>0</v>
      </c>
      <c r="X184" s="83" t="s">
        <v>444</v>
      </c>
      <c r="Y184" s="518">
        <f>IF('LISTA TRABAJADORES'!F173&lt;50,"",G184)</f>
        <v>0</v>
      </c>
      <c r="Z184" s="519"/>
      <c r="AA184" s="83"/>
      <c r="AB184" s="65" t="e">
        <f>IF(#REF!="Sí","Cada 6 meses",IF('LISTA TRABAJADORES'!AW176&lt;&gt;"",'LISTA TRABAJADORES'!AW176,IF(OR(#REF!="",#REF!&lt;50),"",IF(#REF!&gt;=1000,"Anualmente",IF(#REF!&lt;=100,"Cada 3 años","Cada 2 años")))))</f>
        <v>#REF!</v>
      </c>
      <c r="AC184" s="65" t="e">
        <f>IF(#REF!="Sí","Cada 6 meses",IF('LISTA TRABAJADORES'!AX176&lt;&gt;"",'LISTA TRABAJADORES'!AX176,IF(OR(#REF!="",#REF!&lt;50),"",IF(#REF!&gt;=1000,"Anualmente",IF(#REF!&lt;=100,"Cada 3 años","Cada 2 años")))))</f>
        <v>#REF!</v>
      </c>
    </row>
    <row r="185" spans="1:29">
      <c r="A185" s="66">
        <v>169</v>
      </c>
      <c r="B185" s="516">
        <f>IF('LISTA TRABAJADORES'!F174&lt;50,"",'LISTA TRABAJADORES'!C174)</f>
        <v>0</v>
      </c>
      <c r="C185" s="517"/>
      <c r="D185" s="107">
        <f>IF('LISTA TRABAJADORES'!F174&lt;50,"",'LISTA TRABAJADORES'!D174)</f>
        <v>0</v>
      </c>
      <c r="E185" s="106">
        <f>IF('LISTA TRABAJADORES'!F174&lt;50,"",'LISTA TRABAJADORES'!E174)</f>
        <v>0</v>
      </c>
      <c r="F185" s="160"/>
      <c r="G185" s="518">
        <f>IF('LISTA TRABAJADORES'!F174&lt;50,"",'LISTA TRABAJADORES'!B174)</f>
        <v>0</v>
      </c>
      <c r="H185" s="519"/>
      <c r="I185" s="83"/>
      <c r="J185" s="65" t="str">
        <f>IF('LISTA TRABAJADORES'!F174="","",IF('LISTA TRABAJADORES'!G174="Sí","Cada 6 meses",IF(M185&lt;&gt;"",M185,IF(OR('LISTA TRABAJADORES'!H174="no ingresa",'LISTA TRABAJADORES'!F174="BAJA"),"No Ingresa PVSA",IF('LISTA TRABAJADORES'!F174="MUY ALTA","Anualmente",IF('LISTA TRABAJADORES'!F174="MEDIA","Cada 3 años","Cada 2 años"))))))</f>
        <v/>
      </c>
      <c r="K185" s="76"/>
      <c r="L185" s="67"/>
      <c r="M185" s="68" t="str">
        <f t="shared" si="4"/>
        <v/>
      </c>
      <c r="N185" s="67"/>
      <c r="O185" s="63"/>
      <c r="P185" s="64"/>
      <c r="Q185" s="64"/>
      <c r="R185" s="2"/>
      <c r="S185" s="104">
        <f t="shared" si="5"/>
        <v>169</v>
      </c>
      <c r="T185" s="516">
        <f>IF('LISTA TRABAJADORES'!F174&lt;50,"",B185)</f>
        <v>0</v>
      </c>
      <c r="U185" s="517"/>
      <c r="V185" s="105">
        <f>IF('LISTA TRABAJADORES'!F174&lt;50,"",'LISTA TRABAJADORES'!D174)</f>
        <v>0</v>
      </c>
      <c r="W185" s="106">
        <f>IF('LISTA TRABAJADORES'!F174&lt;50,"",E185)</f>
        <v>0</v>
      </c>
      <c r="X185" s="83" t="s">
        <v>444</v>
      </c>
      <c r="Y185" s="518">
        <f>IF('LISTA TRABAJADORES'!F174&lt;50,"",G185)</f>
        <v>0</v>
      </c>
      <c r="Z185" s="519"/>
      <c r="AA185" s="83"/>
      <c r="AB185" s="65" t="e">
        <f>IF(#REF!="Sí","Cada 6 meses",IF('LISTA TRABAJADORES'!AW177&lt;&gt;"",'LISTA TRABAJADORES'!AW177,IF(OR(#REF!="",#REF!&lt;50),"",IF(#REF!&gt;=1000,"Anualmente",IF(#REF!&lt;=100,"Cada 3 años","Cada 2 años")))))</f>
        <v>#REF!</v>
      </c>
      <c r="AC185" s="65" t="e">
        <f>IF(#REF!="Sí","Cada 6 meses",IF('LISTA TRABAJADORES'!AX177&lt;&gt;"",'LISTA TRABAJADORES'!AX177,IF(OR(#REF!="",#REF!&lt;50),"",IF(#REF!&gt;=1000,"Anualmente",IF(#REF!&lt;=100,"Cada 3 años","Cada 2 años")))))</f>
        <v>#REF!</v>
      </c>
    </row>
    <row r="186" spans="1:29">
      <c r="A186" s="66">
        <v>170</v>
      </c>
      <c r="B186" s="516">
        <f>IF('LISTA TRABAJADORES'!F175&lt;50,"",'LISTA TRABAJADORES'!C175)</f>
        <v>0</v>
      </c>
      <c r="C186" s="517"/>
      <c r="D186" s="107">
        <f>IF('LISTA TRABAJADORES'!F175&lt;50,"",'LISTA TRABAJADORES'!D175)</f>
        <v>0</v>
      </c>
      <c r="E186" s="106">
        <f>IF('LISTA TRABAJADORES'!F175&lt;50,"",'LISTA TRABAJADORES'!E175)</f>
        <v>0</v>
      </c>
      <c r="F186" s="160"/>
      <c r="G186" s="518">
        <f>IF('LISTA TRABAJADORES'!F175&lt;50,"",'LISTA TRABAJADORES'!B175)</f>
        <v>0</v>
      </c>
      <c r="H186" s="519"/>
      <c r="I186" s="83"/>
      <c r="J186" s="65" t="str">
        <f>IF('LISTA TRABAJADORES'!F175="","",IF('LISTA TRABAJADORES'!G175="Sí","Cada 6 meses",IF(M186&lt;&gt;"",M186,IF(OR('LISTA TRABAJADORES'!H175="no ingresa",'LISTA TRABAJADORES'!F175="BAJA"),"No Ingresa PVSA",IF('LISTA TRABAJADORES'!F175="MUY ALTA","Anualmente",IF('LISTA TRABAJADORES'!F175="MEDIA","Cada 3 años","Cada 2 años"))))))</f>
        <v/>
      </c>
      <c r="K186" s="76"/>
      <c r="L186" s="67"/>
      <c r="M186" s="68" t="str">
        <f t="shared" si="4"/>
        <v/>
      </c>
      <c r="N186" s="67"/>
      <c r="O186" s="63"/>
      <c r="P186" s="64"/>
      <c r="Q186" s="64"/>
      <c r="R186" s="2"/>
      <c r="S186" s="104">
        <f t="shared" si="5"/>
        <v>170</v>
      </c>
      <c r="T186" s="516">
        <f>IF('LISTA TRABAJADORES'!F175&lt;50,"",B186)</f>
        <v>0</v>
      </c>
      <c r="U186" s="517"/>
      <c r="V186" s="105">
        <f>IF('LISTA TRABAJADORES'!F175&lt;50,"",'LISTA TRABAJADORES'!D175)</f>
        <v>0</v>
      </c>
      <c r="W186" s="106">
        <f>IF('LISTA TRABAJADORES'!F175&lt;50,"",E186)</f>
        <v>0</v>
      </c>
      <c r="X186" s="83" t="s">
        <v>444</v>
      </c>
      <c r="Y186" s="518">
        <f>IF('LISTA TRABAJADORES'!F175&lt;50,"",G186)</f>
        <v>0</v>
      </c>
      <c r="Z186" s="519"/>
      <c r="AA186" s="83"/>
      <c r="AB186" s="65" t="e">
        <f>IF(#REF!="Sí","Cada 6 meses",IF('LISTA TRABAJADORES'!AW178&lt;&gt;"",'LISTA TRABAJADORES'!AW178,IF(OR(#REF!="",#REF!&lt;50),"",IF(#REF!&gt;=1000,"Anualmente",IF(#REF!&lt;=100,"Cada 3 años","Cada 2 años")))))</f>
        <v>#REF!</v>
      </c>
      <c r="AC186" s="65" t="e">
        <f>IF(#REF!="Sí","Cada 6 meses",IF('LISTA TRABAJADORES'!AX178&lt;&gt;"",'LISTA TRABAJADORES'!AX178,IF(OR(#REF!="",#REF!&lt;50),"",IF(#REF!&gt;=1000,"Anualmente",IF(#REF!&lt;=100,"Cada 3 años","Cada 2 años")))))</f>
        <v>#REF!</v>
      </c>
    </row>
    <row r="187" spans="1:29">
      <c r="A187" s="66">
        <v>171</v>
      </c>
      <c r="B187" s="516">
        <f>IF('LISTA TRABAJADORES'!F176&lt;50,"",'LISTA TRABAJADORES'!C176)</f>
        <v>0</v>
      </c>
      <c r="C187" s="517"/>
      <c r="D187" s="107">
        <f>IF('LISTA TRABAJADORES'!F176&lt;50,"",'LISTA TRABAJADORES'!D176)</f>
        <v>0</v>
      </c>
      <c r="E187" s="106">
        <f>IF('LISTA TRABAJADORES'!F176&lt;50,"",'LISTA TRABAJADORES'!E176)</f>
        <v>0</v>
      </c>
      <c r="F187" s="160"/>
      <c r="G187" s="518">
        <f>IF('LISTA TRABAJADORES'!F176&lt;50,"",'LISTA TRABAJADORES'!B176)</f>
        <v>0</v>
      </c>
      <c r="H187" s="519"/>
      <c r="I187" s="83"/>
      <c r="J187" s="65" t="str">
        <f>IF('LISTA TRABAJADORES'!F176="","",IF('LISTA TRABAJADORES'!G176="Sí","Cada 6 meses",IF(M187&lt;&gt;"",M187,IF(OR('LISTA TRABAJADORES'!H176="no ingresa",'LISTA TRABAJADORES'!F176="BAJA"),"No Ingresa PVSA",IF('LISTA TRABAJADORES'!F176="MUY ALTA","Anualmente",IF('LISTA TRABAJADORES'!F176="MEDIA","Cada 3 años","Cada 2 años"))))))</f>
        <v/>
      </c>
      <c r="K187" s="76"/>
      <c r="L187" s="67"/>
      <c r="M187" s="68" t="str">
        <f t="shared" si="4"/>
        <v/>
      </c>
      <c r="N187" s="67"/>
      <c r="O187" s="63"/>
      <c r="P187" s="64"/>
      <c r="Q187" s="64"/>
      <c r="R187" s="2"/>
      <c r="S187" s="104">
        <f t="shared" si="5"/>
        <v>171</v>
      </c>
      <c r="T187" s="516">
        <f>IF('LISTA TRABAJADORES'!F176&lt;50,"",B187)</f>
        <v>0</v>
      </c>
      <c r="U187" s="517"/>
      <c r="V187" s="105">
        <f>IF('LISTA TRABAJADORES'!F176&lt;50,"",'LISTA TRABAJADORES'!D176)</f>
        <v>0</v>
      </c>
      <c r="W187" s="106">
        <f>IF('LISTA TRABAJADORES'!F176&lt;50,"",E187)</f>
        <v>0</v>
      </c>
      <c r="X187" s="83" t="s">
        <v>444</v>
      </c>
      <c r="Y187" s="518">
        <f>IF('LISTA TRABAJADORES'!F176&lt;50,"",G187)</f>
        <v>0</v>
      </c>
      <c r="Z187" s="519"/>
      <c r="AA187" s="83"/>
      <c r="AB187" s="65" t="e">
        <f>IF(#REF!="Sí","Cada 6 meses",IF('LISTA TRABAJADORES'!AW179&lt;&gt;"",'LISTA TRABAJADORES'!AW179,IF(OR(#REF!="",#REF!&lt;50),"",IF(#REF!&gt;=1000,"Anualmente",IF(#REF!&lt;=100,"Cada 3 años","Cada 2 años")))))</f>
        <v>#REF!</v>
      </c>
      <c r="AC187" s="65" t="e">
        <f>IF(#REF!="Sí","Cada 6 meses",IF('LISTA TRABAJADORES'!AX179&lt;&gt;"",'LISTA TRABAJADORES'!AX179,IF(OR(#REF!="",#REF!&lt;50),"",IF(#REF!&gt;=1000,"Anualmente",IF(#REF!&lt;=100,"Cada 3 años","Cada 2 años")))))</f>
        <v>#REF!</v>
      </c>
    </row>
    <row r="188" spans="1:29">
      <c r="A188" s="66">
        <v>172</v>
      </c>
      <c r="B188" s="516">
        <f>IF('LISTA TRABAJADORES'!F177&lt;50,"",'LISTA TRABAJADORES'!C177)</f>
        <v>0</v>
      </c>
      <c r="C188" s="517"/>
      <c r="D188" s="107">
        <f>IF('LISTA TRABAJADORES'!F177&lt;50,"",'LISTA TRABAJADORES'!D177)</f>
        <v>0</v>
      </c>
      <c r="E188" s="106">
        <f>IF('LISTA TRABAJADORES'!F177&lt;50,"",'LISTA TRABAJADORES'!E177)</f>
        <v>0</v>
      </c>
      <c r="F188" s="160"/>
      <c r="G188" s="518">
        <f>IF('LISTA TRABAJADORES'!F177&lt;50,"",'LISTA TRABAJADORES'!B177)</f>
        <v>0</v>
      </c>
      <c r="H188" s="519"/>
      <c r="I188" s="83"/>
      <c r="J188" s="65" t="str">
        <f>IF('LISTA TRABAJADORES'!F177="","",IF('LISTA TRABAJADORES'!G177="Sí","Cada 6 meses",IF(M188&lt;&gt;"",M188,IF(OR('LISTA TRABAJADORES'!H177="no ingresa",'LISTA TRABAJADORES'!F177="BAJA"),"No Ingresa PVSA",IF('LISTA TRABAJADORES'!F177="MUY ALTA","Anualmente",IF('LISTA TRABAJADORES'!F177="MEDIA","Cada 3 años","Cada 2 años"))))))</f>
        <v/>
      </c>
      <c r="K188" s="76"/>
      <c r="L188" s="67"/>
      <c r="M188" s="68" t="str">
        <f t="shared" si="4"/>
        <v/>
      </c>
      <c r="N188" s="67"/>
      <c r="O188" s="63"/>
      <c r="P188" s="64"/>
      <c r="Q188" s="64"/>
      <c r="R188" s="2"/>
      <c r="S188" s="104">
        <f t="shared" si="5"/>
        <v>172</v>
      </c>
      <c r="T188" s="516">
        <f>IF('LISTA TRABAJADORES'!F177&lt;50,"",B188)</f>
        <v>0</v>
      </c>
      <c r="U188" s="517"/>
      <c r="V188" s="105">
        <f>IF('LISTA TRABAJADORES'!F177&lt;50,"",'LISTA TRABAJADORES'!D177)</f>
        <v>0</v>
      </c>
      <c r="W188" s="106">
        <f>IF('LISTA TRABAJADORES'!F177&lt;50,"",E188)</f>
        <v>0</v>
      </c>
      <c r="X188" s="83" t="s">
        <v>444</v>
      </c>
      <c r="Y188" s="518">
        <f>IF('LISTA TRABAJADORES'!F177&lt;50,"",G188)</f>
        <v>0</v>
      </c>
      <c r="Z188" s="519"/>
      <c r="AA188" s="83"/>
      <c r="AB188" s="65" t="e">
        <f>IF(#REF!="Sí","Cada 6 meses",IF('LISTA TRABAJADORES'!AW180&lt;&gt;"",'LISTA TRABAJADORES'!AW180,IF(OR(#REF!="",#REF!&lt;50),"",IF(#REF!&gt;=1000,"Anualmente",IF(#REF!&lt;=100,"Cada 3 años","Cada 2 años")))))</f>
        <v>#REF!</v>
      </c>
      <c r="AC188" s="65" t="e">
        <f>IF(#REF!="Sí","Cada 6 meses",IF('LISTA TRABAJADORES'!AX180&lt;&gt;"",'LISTA TRABAJADORES'!AX180,IF(OR(#REF!="",#REF!&lt;50),"",IF(#REF!&gt;=1000,"Anualmente",IF(#REF!&lt;=100,"Cada 3 años","Cada 2 años")))))</f>
        <v>#REF!</v>
      </c>
    </row>
    <row r="189" spans="1:29">
      <c r="A189" s="66">
        <v>173</v>
      </c>
      <c r="B189" s="516">
        <f>IF('LISTA TRABAJADORES'!F178&lt;50,"",'LISTA TRABAJADORES'!C178)</f>
        <v>0</v>
      </c>
      <c r="C189" s="517"/>
      <c r="D189" s="107">
        <f>IF('LISTA TRABAJADORES'!F178&lt;50,"",'LISTA TRABAJADORES'!D178)</f>
        <v>0</v>
      </c>
      <c r="E189" s="106">
        <f>IF('LISTA TRABAJADORES'!F178&lt;50,"",'LISTA TRABAJADORES'!E178)</f>
        <v>0</v>
      </c>
      <c r="F189" s="160"/>
      <c r="G189" s="518">
        <f>IF('LISTA TRABAJADORES'!F178&lt;50,"",'LISTA TRABAJADORES'!B178)</f>
        <v>0</v>
      </c>
      <c r="H189" s="519"/>
      <c r="I189" s="83"/>
      <c r="J189" s="65" t="str">
        <f>IF('LISTA TRABAJADORES'!F178="","",IF('LISTA TRABAJADORES'!G178="Sí","Cada 6 meses",IF(M189&lt;&gt;"",M189,IF(OR('LISTA TRABAJADORES'!H178="no ingresa",'LISTA TRABAJADORES'!F178="BAJA"),"No Ingresa PVSA",IF('LISTA TRABAJADORES'!F178="MUY ALTA","Anualmente",IF('LISTA TRABAJADORES'!F178="MEDIA","Cada 3 años","Cada 2 años"))))))</f>
        <v/>
      </c>
      <c r="K189" s="76"/>
      <c r="L189" s="67"/>
      <c r="M189" s="68" t="str">
        <f t="shared" si="4"/>
        <v/>
      </c>
      <c r="N189" s="67"/>
      <c r="O189" s="63"/>
      <c r="P189" s="64"/>
      <c r="Q189" s="64"/>
      <c r="R189" s="2"/>
      <c r="S189" s="104">
        <f t="shared" si="5"/>
        <v>173</v>
      </c>
      <c r="T189" s="516">
        <f>IF('LISTA TRABAJADORES'!F178&lt;50,"",B189)</f>
        <v>0</v>
      </c>
      <c r="U189" s="517"/>
      <c r="V189" s="105">
        <f>IF('LISTA TRABAJADORES'!F178&lt;50,"",'LISTA TRABAJADORES'!D178)</f>
        <v>0</v>
      </c>
      <c r="W189" s="106">
        <f>IF('LISTA TRABAJADORES'!F178&lt;50,"",E189)</f>
        <v>0</v>
      </c>
      <c r="X189" s="83" t="s">
        <v>444</v>
      </c>
      <c r="Y189" s="518">
        <f>IF('LISTA TRABAJADORES'!F178&lt;50,"",G189)</f>
        <v>0</v>
      </c>
      <c r="Z189" s="519"/>
      <c r="AA189" s="83"/>
      <c r="AB189" s="65" t="e">
        <f>IF(#REF!="Sí","Cada 6 meses",IF('LISTA TRABAJADORES'!AW181&lt;&gt;"",'LISTA TRABAJADORES'!AW181,IF(OR(#REF!="",#REF!&lt;50),"",IF(#REF!&gt;=1000,"Anualmente",IF(#REF!&lt;=100,"Cada 3 años","Cada 2 años")))))</f>
        <v>#REF!</v>
      </c>
      <c r="AC189" s="65" t="e">
        <f>IF(#REF!="Sí","Cada 6 meses",IF('LISTA TRABAJADORES'!AX181&lt;&gt;"",'LISTA TRABAJADORES'!AX181,IF(OR(#REF!="",#REF!&lt;50),"",IF(#REF!&gt;=1000,"Anualmente",IF(#REF!&lt;=100,"Cada 3 años","Cada 2 años")))))</f>
        <v>#REF!</v>
      </c>
    </row>
    <row r="190" spans="1:29">
      <c r="A190" s="66">
        <v>174</v>
      </c>
      <c r="B190" s="516">
        <f>IF('LISTA TRABAJADORES'!F179&lt;50,"",'LISTA TRABAJADORES'!C179)</f>
        <v>0</v>
      </c>
      <c r="C190" s="517"/>
      <c r="D190" s="107">
        <f>IF('LISTA TRABAJADORES'!F179&lt;50,"",'LISTA TRABAJADORES'!D179)</f>
        <v>0</v>
      </c>
      <c r="E190" s="106">
        <f>IF('LISTA TRABAJADORES'!F179&lt;50,"",'LISTA TRABAJADORES'!E179)</f>
        <v>0</v>
      </c>
      <c r="F190" s="160"/>
      <c r="G190" s="518">
        <f>IF('LISTA TRABAJADORES'!F179&lt;50,"",'LISTA TRABAJADORES'!B179)</f>
        <v>0</v>
      </c>
      <c r="H190" s="519"/>
      <c r="I190" s="83"/>
      <c r="J190" s="65" t="str">
        <f>IF('LISTA TRABAJADORES'!F179="","",IF('LISTA TRABAJADORES'!G179="Sí","Cada 6 meses",IF(M190&lt;&gt;"",M190,IF(OR('LISTA TRABAJADORES'!H179="no ingresa",'LISTA TRABAJADORES'!F179="BAJA"),"No Ingresa PVSA",IF('LISTA TRABAJADORES'!F179="MUY ALTA","Anualmente",IF('LISTA TRABAJADORES'!F179="MEDIA","Cada 3 años","Cada 2 años"))))))</f>
        <v/>
      </c>
      <c r="K190" s="76"/>
      <c r="L190" s="67"/>
      <c r="M190" s="68" t="str">
        <f t="shared" si="4"/>
        <v/>
      </c>
      <c r="N190" s="67"/>
      <c r="O190" s="63"/>
      <c r="P190" s="64"/>
      <c r="Q190" s="64"/>
      <c r="R190" s="2"/>
      <c r="S190" s="104">
        <f t="shared" si="5"/>
        <v>174</v>
      </c>
      <c r="T190" s="516">
        <f>IF('LISTA TRABAJADORES'!F179&lt;50,"",B190)</f>
        <v>0</v>
      </c>
      <c r="U190" s="517"/>
      <c r="V190" s="105">
        <f>IF('LISTA TRABAJADORES'!F179&lt;50,"",'LISTA TRABAJADORES'!D179)</f>
        <v>0</v>
      </c>
      <c r="W190" s="106">
        <f>IF('LISTA TRABAJADORES'!F179&lt;50,"",E190)</f>
        <v>0</v>
      </c>
      <c r="X190" s="83" t="s">
        <v>444</v>
      </c>
      <c r="Y190" s="518">
        <f>IF('LISTA TRABAJADORES'!F179&lt;50,"",G190)</f>
        <v>0</v>
      </c>
      <c r="Z190" s="519"/>
      <c r="AA190" s="83"/>
      <c r="AB190" s="65" t="e">
        <f>IF(#REF!="Sí","Cada 6 meses",IF('LISTA TRABAJADORES'!AW182&lt;&gt;"",'LISTA TRABAJADORES'!AW182,IF(OR(#REF!="",#REF!&lt;50),"",IF(#REF!&gt;=1000,"Anualmente",IF(#REF!&lt;=100,"Cada 3 años","Cada 2 años")))))</f>
        <v>#REF!</v>
      </c>
      <c r="AC190" s="65" t="e">
        <f>IF(#REF!="Sí","Cada 6 meses",IF('LISTA TRABAJADORES'!AX182&lt;&gt;"",'LISTA TRABAJADORES'!AX182,IF(OR(#REF!="",#REF!&lt;50),"",IF(#REF!&gt;=1000,"Anualmente",IF(#REF!&lt;=100,"Cada 3 años","Cada 2 años")))))</f>
        <v>#REF!</v>
      </c>
    </row>
    <row r="191" spans="1:29">
      <c r="A191" s="66">
        <v>175</v>
      </c>
      <c r="B191" s="516">
        <f>IF('LISTA TRABAJADORES'!F180&lt;50,"",'LISTA TRABAJADORES'!C180)</f>
        <v>0</v>
      </c>
      <c r="C191" s="517"/>
      <c r="D191" s="107">
        <f>IF('LISTA TRABAJADORES'!F180&lt;50,"",'LISTA TRABAJADORES'!D180)</f>
        <v>0</v>
      </c>
      <c r="E191" s="106">
        <f>IF('LISTA TRABAJADORES'!F180&lt;50,"",'LISTA TRABAJADORES'!E180)</f>
        <v>0</v>
      </c>
      <c r="F191" s="160"/>
      <c r="G191" s="518">
        <f>IF('LISTA TRABAJADORES'!F180&lt;50,"",'LISTA TRABAJADORES'!B180)</f>
        <v>0</v>
      </c>
      <c r="H191" s="519"/>
      <c r="I191" s="83"/>
      <c r="J191" s="65" t="str">
        <f>IF('LISTA TRABAJADORES'!F180="","",IF('LISTA TRABAJADORES'!G180="Sí","Cada 6 meses",IF(M191&lt;&gt;"",M191,IF(OR('LISTA TRABAJADORES'!H180="no ingresa",'LISTA TRABAJADORES'!F180="BAJA"),"No Ingresa PVSA",IF('LISTA TRABAJADORES'!F180="MUY ALTA","Anualmente",IF('LISTA TRABAJADORES'!F180="MEDIA","Cada 3 años","Cada 2 años"))))))</f>
        <v/>
      </c>
      <c r="K191" s="76"/>
      <c r="L191" s="67"/>
      <c r="M191" s="68" t="str">
        <f t="shared" si="4"/>
        <v/>
      </c>
      <c r="N191" s="67"/>
      <c r="O191" s="63"/>
      <c r="P191" s="64"/>
      <c r="Q191" s="64"/>
      <c r="R191" s="2"/>
      <c r="S191" s="104">
        <f t="shared" si="5"/>
        <v>175</v>
      </c>
      <c r="T191" s="516">
        <f>IF('LISTA TRABAJADORES'!F180&lt;50,"",B191)</f>
        <v>0</v>
      </c>
      <c r="U191" s="517"/>
      <c r="V191" s="105">
        <f>IF('LISTA TRABAJADORES'!F180&lt;50,"",'LISTA TRABAJADORES'!D180)</f>
        <v>0</v>
      </c>
      <c r="W191" s="106">
        <f>IF('LISTA TRABAJADORES'!F180&lt;50,"",E191)</f>
        <v>0</v>
      </c>
      <c r="X191" s="83" t="s">
        <v>444</v>
      </c>
      <c r="Y191" s="518">
        <f>IF('LISTA TRABAJADORES'!F180&lt;50,"",G191)</f>
        <v>0</v>
      </c>
      <c r="Z191" s="519"/>
      <c r="AA191" s="83"/>
      <c r="AB191" s="65" t="e">
        <f>IF(#REF!="Sí","Cada 6 meses",IF('LISTA TRABAJADORES'!AW183&lt;&gt;"",'LISTA TRABAJADORES'!AW183,IF(OR(#REF!="",#REF!&lt;50),"",IF(#REF!&gt;=1000,"Anualmente",IF(#REF!&lt;=100,"Cada 3 años","Cada 2 años")))))</f>
        <v>#REF!</v>
      </c>
      <c r="AC191" s="65" t="e">
        <f>IF(#REF!="Sí","Cada 6 meses",IF('LISTA TRABAJADORES'!AX183&lt;&gt;"",'LISTA TRABAJADORES'!AX183,IF(OR(#REF!="",#REF!&lt;50),"",IF(#REF!&gt;=1000,"Anualmente",IF(#REF!&lt;=100,"Cada 3 años","Cada 2 años")))))</f>
        <v>#REF!</v>
      </c>
    </row>
    <row r="192" spans="1:29">
      <c r="A192" s="66">
        <v>176</v>
      </c>
      <c r="B192" s="516">
        <f>IF('LISTA TRABAJADORES'!F181&lt;50,"",'LISTA TRABAJADORES'!C181)</f>
        <v>0</v>
      </c>
      <c r="C192" s="517"/>
      <c r="D192" s="107">
        <f>IF('LISTA TRABAJADORES'!F181&lt;50,"",'LISTA TRABAJADORES'!D181)</f>
        <v>0</v>
      </c>
      <c r="E192" s="106">
        <f>IF('LISTA TRABAJADORES'!F181&lt;50,"",'LISTA TRABAJADORES'!E181)</f>
        <v>0</v>
      </c>
      <c r="F192" s="160"/>
      <c r="G192" s="518">
        <f>IF('LISTA TRABAJADORES'!F181&lt;50,"",'LISTA TRABAJADORES'!B181)</f>
        <v>0</v>
      </c>
      <c r="H192" s="519"/>
      <c r="I192" s="83"/>
      <c r="J192" s="65" t="str">
        <f>IF('LISTA TRABAJADORES'!F181="","",IF('LISTA TRABAJADORES'!G181="Sí","Cada 6 meses",IF(M192&lt;&gt;"",M192,IF(OR('LISTA TRABAJADORES'!H181="no ingresa",'LISTA TRABAJADORES'!F181="BAJA"),"No Ingresa PVSA",IF('LISTA TRABAJADORES'!F181="MUY ALTA","Anualmente",IF('LISTA TRABAJADORES'!F181="MEDIA","Cada 3 años","Cada 2 años"))))))</f>
        <v/>
      </c>
      <c r="K192" s="76"/>
      <c r="L192" s="67"/>
      <c r="M192" s="68" t="str">
        <f t="shared" si="4"/>
        <v/>
      </c>
      <c r="N192" s="67"/>
      <c r="O192" s="63"/>
      <c r="P192" s="64"/>
      <c r="Q192" s="64"/>
      <c r="R192" s="2"/>
      <c r="S192" s="104">
        <f t="shared" si="5"/>
        <v>176</v>
      </c>
      <c r="T192" s="516">
        <f>IF('LISTA TRABAJADORES'!F181&lt;50,"",B192)</f>
        <v>0</v>
      </c>
      <c r="U192" s="517"/>
      <c r="V192" s="105">
        <f>IF('LISTA TRABAJADORES'!F181&lt;50,"",'LISTA TRABAJADORES'!D181)</f>
        <v>0</v>
      </c>
      <c r="W192" s="106">
        <f>IF('LISTA TRABAJADORES'!F181&lt;50,"",E192)</f>
        <v>0</v>
      </c>
      <c r="X192" s="83" t="s">
        <v>444</v>
      </c>
      <c r="Y192" s="518">
        <f>IF('LISTA TRABAJADORES'!F181&lt;50,"",G192)</f>
        <v>0</v>
      </c>
      <c r="Z192" s="519"/>
      <c r="AA192" s="83"/>
      <c r="AB192" s="65" t="e">
        <f>IF(#REF!="Sí","Cada 6 meses",IF('LISTA TRABAJADORES'!AW184&lt;&gt;"",'LISTA TRABAJADORES'!AW184,IF(OR(#REF!="",#REF!&lt;50),"",IF(#REF!&gt;=1000,"Anualmente",IF(#REF!&lt;=100,"Cada 3 años","Cada 2 años")))))</f>
        <v>#REF!</v>
      </c>
      <c r="AC192" s="65" t="e">
        <f>IF(#REF!="Sí","Cada 6 meses",IF('LISTA TRABAJADORES'!AX184&lt;&gt;"",'LISTA TRABAJADORES'!AX184,IF(OR(#REF!="",#REF!&lt;50),"",IF(#REF!&gt;=1000,"Anualmente",IF(#REF!&lt;=100,"Cada 3 años","Cada 2 años")))))</f>
        <v>#REF!</v>
      </c>
    </row>
    <row r="193" spans="1:29">
      <c r="A193" s="66">
        <v>177</v>
      </c>
      <c r="B193" s="516">
        <f>IF('LISTA TRABAJADORES'!F182&lt;50,"",'LISTA TRABAJADORES'!C182)</f>
        <v>0</v>
      </c>
      <c r="C193" s="517"/>
      <c r="D193" s="107">
        <f>IF('LISTA TRABAJADORES'!F182&lt;50,"",'LISTA TRABAJADORES'!D182)</f>
        <v>0</v>
      </c>
      <c r="E193" s="106">
        <f>IF('LISTA TRABAJADORES'!F182&lt;50,"",'LISTA TRABAJADORES'!E182)</f>
        <v>0</v>
      </c>
      <c r="F193" s="160"/>
      <c r="G193" s="518">
        <f>IF('LISTA TRABAJADORES'!F182&lt;50,"",'LISTA TRABAJADORES'!B182)</f>
        <v>0</v>
      </c>
      <c r="H193" s="519"/>
      <c r="I193" s="83"/>
      <c r="J193" s="65" t="str">
        <f>IF('LISTA TRABAJADORES'!F182="","",IF('LISTA TRABAJADORES'!G182="Sí","Cada 6 meses",IF(M193&lt;&gt;"",M193,IF(OR('LISTA TRABAJADORES'!H182="no ingresa",'LISTA TRABAJADORES'!F182="BAJA"),"No Ingresa PVSA",IF('LISTA TRABAJADORES'!F182="MUY ALTA","Anualmente",IF('LISTA TRABAJADORES'!F182="MEDIA","Cada 3 años","Cada 2 años"))))))</f>
        <v/>
      </c>
      <c r="K193" s="76"/>
      <c r="L193" s="67"/>
      <c r="M193" s="68" t="str">
        <f t="shared" si="4"/>
        <v/>
      </c>
      <c r="N193" s="67"/>
      <c r="O193" s="63"/>
      <c r="P193" s="64"/>
      <c r="Q193" s="64"/>
      <c r="R193" s="2"/>
      <c r="S193" s="104">
        <f t="shared" si="5"/>
        <v>177</v>
      </c>
      <c r="T193" s="516">
        <f>IF('LISTA TRABAJADORES'!F182&lt;50,"",B193)</f>
        <v>0</v>
      </c>
      <c r="U193" s="517"/>
      <c r="V193" s="105">
        <f>IF('LISTA TRABAJADORES'!F182&lt;50,"",'LISTA TRABAJADORES'!D182)</f>
        <v>0</v>
      </c>
      <c r="W193" s="106">
        <f>IF('LISTA TRABAJADORES'!F182&lt;50,"",E193)</f>
        <v>0</v>
      </c>
      <c r="X193" s="83" t="s">
        <v>444</v>
      </c>
      <c r="Y193" s="518">
        <f>IF('LISTA TRABAJADORES'!F182&lt;50,"",G193)</f>
        <v>0</v>
      </c>
      <c r="Z193" s="519"/>
      <c r="AA193" s="83"/>
      <c r="AB193" s="65" t="e">
        <f>IF(#REF!="Sí","Cada 6 meses",IF('LISTA TRABAJADORES'!AW185&lt;&gt;"",'LISTA TRABAJADORES'!AW185,IF(OR(#REF!="",#REF!&lt;50),"",IF(#REF!&gt;=1000,"Anualmente",IF(#REF!&lt;=100,"Cada 3 años","Cada 2 años")))))</f>
        <v>#REF!</v>
      </c>
      <c r="AC193" s="65" t="e">
        <f>IF(#REF!="Sí","Cada 6 meses",IF('LISTA TRABAJADORES'!AX185&lt;&gt;"",'LISTA TRABAJADORES'!AX185,IF(OR(#REF!="",#REF!&lt;50),"",IF(#REF!&gt;=1000,"Anualmente",IF(#REF!&lt;=100,"Cada 3 años","Cada 2 años")))))</f>
        <v>#REF!</v>
      </c>
    </row>
    <row r="194" spans="1:29">
      <c r="A194" s="66">
        <v>178</v>
      </c>
      <c r="B194" s="516">
        <f>IF('LISTA TRABAJADORES'!F183&lt;50,"",'LISTA TRABAJADORES'!C183)</f>
        <v>0</v>
      </c>
      <c r="C194" s="517"/>
      <c r="D194" s="107">
        <f>IF('LISTA TRABAJADORES'!F183&lt;50,"",'LISTA TRABAJADORES'!D183)</f>
        <v>0</v>
      </c>
      <c r="E194" s="106">
        <f>IF('LISTA TRABAJADORES'!F183&lt;50,"",'LISTA TRABAJADORES'!E183)</f>
        <v>0</v>
      </c>
      <c r="F194" s="160"/>
      <c r="G194" s="518">
        <f>IF('LISTA TRABAJADORES'!F183&lt;50,"",'LISTA TRABAJADORES'!B183)</f>
        <v>0</v>
      </c>
      <c r="H194" s="519"/>
      <c r="I194" s="83"/>
      <c r="J194" s="65" t="str">
        <f>IF('LISTA TRABAJADORES'!F183="","",IF('LISTA TRABAJADORES'!G183="Sí","Cada 6 meses",IF(M194&lt;&gt;"",M194,IF(OR('LISTA TRABAJADORES'!H183="no ingresa",'LISTA TRABAJADORES'!F183="BAJA"),"No Ingresa PVSA",IF('LISTA TRABAJADORES'!F183="MUY ALTA","Anualmente",IF('LISTA TRABAJADORES'!F183="MEDIA","Cada 3 años","Cada 2 años"))))))</f>
        <v/>
      </c>
      <c r="K194" s="76"/>
      <c r="L194" s="67"/>
      <c r="M194" s="68" t="str">
        <f t="shared" si="4"/>
        <v/>
      </c>
      <c r="N194" s="67"/>
      <c r="O194" s="63"/>
      <c r="P194" s="64"/>
      <c r="Q194" s="64"/>
      <c r="R194" s="2"/>
      <c r="S194" s="104">
        <f t="shared" si="5"/>
        <v>178</v>
      </c>
      <c r="T194" s="516">
        <f>IF('LISTA TRABAJADORES'!F183&lt;50,"",B194)</f>
        <v>0</v>
      </c>
      <c r="U194" s="517"/>
      <c r="V194" s="105">
        <f>IF('LISTA TRABAJADORES'!F183&lt;50,"",'LISTA TRABAJADORES'!D183)</f>
        <v>0</v>
      </c>
      <c r="W194" s="106">
        <f>IF('LISTA TRABAJADORES'!F183&lt;50,"",E194)</f>
        <v>0</v>
      </c>
      <c r="X194" s="83" t="s">
        <v>444</v>
      </c>
      <c r="Y194" s="518">
        <f>IF('LISTA TRABAJADORES'!F183&lt;50,"",G194)</f>
        <v>0</v>
      </c>
      <c r="Z194" s="519"/>
      <c r="AA194" s="83"/>
      <c r="AB194" s="65" t="e">
        <f>IF(#REF!="Sí","Cada 6 meses",IF('LISTA TRABAJADORES'!AW186&lt;&gt;"",'LISTA TRABAJADORES'!AW186,IF(OR(#REF!="",#REF!&lt;50),"",IF(#REF!&gt;=1000,"Anualmente",IF(#REF!&lt;=100,"Cada 3 años","Cada 2 años")))))</f>
        <v>#REF!</v>
      </c>
      <c r="AC194" s="65" t="e">
        <f>IF(#REF!="Sí","Cada 6 meses",IF('LISTA TRABAJADORES'!AX186&lt;&gt;"",'LISTA TRABAJADORES'!AX186,IF(OR(#REF!="",#REF!&lt;50),"",IF(#REF!&gt;=1000,"Anualmente",IF(#REF!&lt;=100,"Cada 3 años","Cada 2 años")))))</f>
        <v>#REF!</v>
      </c>
    </row>
    <row r="195" spans="1:29">
      <c r="A195" s="66">
        <v>179</v>
      </c>
      <c r="B195" s="516">
        <f>IF('LISTA TRABAJADORES'!F184&lt;50,"",'LISTA TRABAJADORES'!C184)</f>
        <v>0</v>
      </c>
      <c r="C195" s="517"/>
      <c r="D195" s="107">
        <f>IF('LISTA TRABAJADORES'!F184&lt;50,"",'LISTA TRABAJADORES'!D184)</f>
        <v>0</v>
      </c>
      <c r="E195" s="106">
        <f>IF('LISTA TRABAJADORES'!F184&lt;50,"",'LISTA TRABAJADORES'!E184)</f>
        <v>0</v>
      </c>
      <c r="F195" s="160"/>
      <c r="G195" s="518">
        <f>IF('LISTA TRABAJADORES'!F184&lt;50,"",'LISTA TRABAJADORES'!B184)</f>
        <v>0</v>
      </c>
      <c r="H195" s="519"/>
      <c r="I195" s="83"/>
      <c r="J195" s="65" t="str">
        <f>IF('LISTA TRABAJADORES'!F184="","",IF('LISTA TRABAJADORES'!G184="Sí","Cada 6 meses",IF(M195&lt;&gt;"",M195,IF(OR('LISTA TRABAJADORES'!H184="no ingresa",'LISTA TRABAJADORES'!F184="BAJA"),"No Ingresa PVSA",IF('LISTA TRABAJADORES'!F184="MUY ALTA","Anualmente",IF('LISTA TRABAJADORES'!F184="MEDIA","Cada 3 años","Cada 2 años"))))))</f>
        <v/>
      </c>
      <c r="K195" s="76"/>
      <c r="L195" s="67"/>
      <c r="M195" s="68" t="str">
        <f t="shared" si="4"/>
        <v/>
      </c>
      <c r="N195" s="67"/>
      <c r="O195" s="63"/>
      <c r="P195" s="64"/>
      <c r="Q195" s="64"/>
      <c r="R195" s="2"/>
      <c r="S195" s="104">
        <f t="shared" si="5"/>
        <v>179</v>
      </c>
      <c r="T195" s="516">
        <f>IF('LISTA TRABAJADORES'!F184&lt;50,"",B195)</f>
        <v>0</v>
      </c>
      <c r="U195" s="517"/>
      <c r="V195" s="105">
        <f>IF('LISTA TRABAJADORES'!F184&lt;50,"",'LISTA TRABAJADORES'!D184)</f>
        <v>0</v>
      </c>
      <c r="W195" s="106">
        <f>IF('LISTA TRABAJADORES'!F184&lt;50,"",E195)</f>
        <v>0</v>
      </c>
      <c r="X195" s="83" t="s">
        <v>444</v>
      </c>
      <c r="Y195" s="518">
        <f>IF('LISTA TRABAJADORES'!F184&lt;50,"",G195)</f>
        <v>0</v>
      </c>
      <c r="Z195" s="519"/>
      <c r="AA195" s="83"/>
      <c r="AB195" s="65" t="e">
        <f>IF(#REF!="Sí","Cada 6 meses",IF('LISTA TRABAJADORES'!AW187&lt;&gt;"",'LISTA TRABAJADORES'!AW187,IF(OR(#REF!="",#REF!&lt;50),"",IF(#REF!&gt;=1000,"Anualmente",IF(#REF!&lt;=100,"Cada 3 años","Cada 2 años")))))</f>
        <v>#REF!</v>
      </c>
      <c r="AC195" s="65" t="e">
        <f>IF(#REF!="Sí","Cada 6 meses",IF('LISTA TRABAJADORES'!AX187&lt;&gt;"",'LISTA TRABAJADORES'!AX187,IF(OR(#REF!="",#REF!&lt;50),"",IF(#REF!&gt;=1000,"Anualmente",IF(#REF!&lt;=100,"Cada 3 años","Cada 2 años")))))</f>
        <v>#REF!</v>
      </c>
    </row>
    <row r="196" spans="1:29">
      <c r="A196" s="66">
        <v>180</v>
      </c>
      <c r="B196" s="516">
        <f>IF('LISTA TRABAJADORES'!F185&lt;50,"",'LISTA TRABAJADORES'!C185)</f>
        <v>0</v>
      </c>
      <c r="C196" s="517"/>
      <c r="D196" s="107">
        <f>IF('LISTA TRABAJADORES'!F185&lt;50,"",'LISTA TRABAJADORES'!D185)</f>
        <v>0</v>
      </c>
      <c r="E196" s="106">
        <f>IF('LISTA TRABAJADORES'!F185&lt;50,"",'LISTA TRABAJADORES'!E185)</f>
        <v>0</v>
      </c>
      <c r="F196" s="160"/>
      <c r="G196" s="518">
        <f>IF('LISTA TRABAJADORES'!F185&lt;50,"",'LISTA TRABAJADORES'!B185)</f>
        <v>0</v>
      </c>
      <c r="H196" s="519"/>
      <c r="I196" s="83"/>
      <c r="J196" s="65" t="str">
        <f>IF('LISTA TRABAJADORES'!F185="","",IF('LISTA TRABAJADORES'!G185="Sí","Cada 6 meses",IF(M196&lt;&gt;"",M196,IF(OR('LISTA TRABAJADORES'!H185="no ingresa",'LISTA TRABAJADORES'!F185="BAJA"),"No Ingresa PVSA",IF('LISTA TRABAJADORES'!F185="MUY ALTA","Anualmente",IF('LISTA TRABAJADORES'!F185="MEDIA","Cada 3 años","Cada 2 años"))))))</f>
        <v/>
      </c>
      <c r="K196" s="76"/>
      <c r="L196" s="67"/>
      <c r="M196" s="68" t="str">
        <f t="shared" si="4"/>
        <v/>
      </c>
      <c r="N196" s="67"/>
      <c r="O196" s="63"/>
      <c r="P196" s="64"/>
      <c r="Q196" s="64"/>
      <c r="R196" s="2"/>
      <c r="S196" s="104">
        <f t="shared" si="5"/>
        <v>180</v>
      </c>
      <c r="T196" s="516">
        <f>IF('LISTA TRABAJADORES'!F185&lt;50,"",B196)</f>
        <v>0</v>
      </c>
      <c r="U196" s="517"/>
      <c r="V196" s="105">
        <f>IF('LISTA TRABAJADORES'!F185&lt;50,"",'LISTA TRABAJADORES'!D185)</f>
        <v>0</v>
      </c>
      <c r="W196" s="106">
        <f>IF('LISTA TRABAJADORES'!F185&lt;50,"",E196)</f>
        <v>0</v>
      </c>
      <c r="X196" s="83" t="s">
        <v>444</v>
      </c>
      <c r="Y196" s="518">
        <f>IF('LISTA TRABAJADORES'!F185&lt;50,"",G196)</f>
        <v>0</v>
      </c>
      <c r="Z196" s="519"/>
      <c r="AA196" s="83"/>
      <c r="AB196" s="65" t="e">
        <f>IF(#REF!="Sí","Cada 6 meses",IF('LISTA TRABAJADORES'!AW188&lt;&gt;"",'LISTA TRABAJADORES'!AW188,IF(OR(#REF!="",#REF!&lt;50),"",IF(#REF!&gt;=1000,"Anualmente",IF(#REF!&lt;=100,"Cada 3 años","Cada 2 años")))))</f>
        <v>#REF!</v>
      </c>
      <c r="AC196" s="65" t="e">
        <f>IF(#REF!="Sí","Cada 6 meses",IF('LISTA TRABAJADORES'!AX188&lt;&gt;"",'LISTA TRABAJADORES'!AX188,IF(OR(#REF!="",#REF!&lt;50),"",IF(#REF!&gt;=1000,"Anualmente",IF(#REF!&lt;=100,"Cada 3 años","Cada 2 años")))))</f>
        <v>#REF!</v>
      </c>
    </row>
    <row r="197" spans="1:29">
      <c r="A197" s="66">
        <v>181</v>
      </c>
      <c r="B197" s="516">
        <f>IF('LISTA TRABAJADORES'!F186&lt;50,"",'LISTA TRABAJADORES'!C186)</f>
        <v>0</v>
      </c>
      <c r="C197" s="517"/>
      <c r="D197" s="107">
        <f>IF('LISTA TRABAJADORES'!F186&lt;50,"",'LISTA TRABAJADORES'!D186)</f>
        <v>0</v>
      </c>
      <c r="E197" s="106">
        <f>IF('LISTA TRABAJADORES'!F186&lt;50,"",'LISTA TRABAJADORES'!E186)</f>
        <v>0</v>
      </c>
      <c r="F197" s="160"/>
      <c r="G197" s="518">
        <f>IF('LISTA TRABAJADORES'!F186&lt;50,"",'LISTA TRABAJADORES'!B186)</f>
        <v>0</v>
      </c>
      <c r="H197" s="519"/>
      <c r="I197" s="83"/>
      <c r="J197" s="65" t="str">
        <f>IF('LISTA TRABAJADORES'!F186="","",IF('LISTA TRABAJADORES'!G186="Sí","Cada 6 meses",IF(M197&lt;&gt;"",M197,IF(OR('LISTA TRABAJADORES'!H186="no ingresa",'LISTA TRABAJADORES'!F186="BAJA"),"No Ingresa PVSA",IF('LISTA TRABAJADORES'!F186="MUY ALTA","Anualmente",IF('LISTA TRABAJADORES'!F186="MEDIA","Cada 3 años","Cada 2 años"))))))</f>
        <v/>
      </c>
      <c r="K197" s="76"/>
      <c r="L197" s="67"/>
      <c r="M197" s="68" t="str">
        <f t="shared" si="4"/>
        <v/>
      </c>
      <c r="N197" s="67"/>
      <c r="O197" s="63"/>
      <c r="P197" s="64"/>
      <c r="Q197" s="64"/>
      <c r="R197" s="2"/>
      <c r="S197" s="104">
        <f t="shared" si="5"/>
        <v>181</v>
      </c>
      <c r="T197" s="516">
        <f>IF('LISTA TRABAJADORES'!F186&lt;50,"",B197)</f>
        <v>0</v>
      </c>
      <c r="U197" s="517"/>
      <c r="V197" s="105">
        <f>IF('LISTA TRABAJADORES'!F186&lt;50,"",'LISTA TRABAJADORES'!D186)</f>
        <v>0</v>
      </c>
      <c r="W197" s="106">
        <f>IF('LISTA TRABAJADORES'!F186&lt;50,"",E197)</f>
        <v>0</v>
      </c>
      <c r="X197" s="83" t="s">
        <v>444</v>
      </c>
      <c r="Y197" s="518">
        <f>IF('LISTA TRABAJADORES'!F186&lt;50,"",G197)</f>
        <v>0</v>
      </c>
      <c r="Z197" s="519"/>
      <c r="AA197" s="83"/>
      <c r="AB197" s="65" t="e">
        <f>IF(#REF!="Sí","Cada 6 meses",IF('LISTA TRABAJADORES'!AW189&lt;&gt;"",'LISTA TRABAJADORES'!AW189,IF(OR(#REF!="",#REF!&lt;50),"",IF(#REF!&gt;=1000,"Anualmente",IF(#REF!&lt;=100,"Cada 3 años","Cada 2 años")))))</f>
        <v>#REF!</v>
      </c>
      <c r="AC197" s="65" t="e">
        <f>IF(#REF!="Sí","Cada 6 meses",IF('LISTA TRABAJADORES'!AX189&lt;&gt;"",'LISTA TRABAJADORES'!AX189,IF(OR(#REF!="",#REF!&lt;50),"",IF(#REF!&gt;=1000,"Anualmente",IF(#REF!&lt;=100,"Cada 3 años","Cada 2 años")))))</f>
        <v>#REF!</v>
      </c>
    </row>
    <row r="198" spans="1:29">
      <c r="A198" s="66">
        <v>182</v>
      </c>
      <c r="B198" s="516">
        <f>IF('LISTA TRABAJADORES'!F187&lt;50,"",'LISTA TRABAJADORES'!C187)</f>
        <v>0</v>
      </c>
      <c r="C198" s="517"/>
      <c r="D198" s="107">
        <f>IF('LISTA TRABAJADORES'!F187&lt;50,"",'LISTA TRABAJADORES'!D187)</f>
        <v>0</v>
      </c>
      <c r="E198" s="106">
        <f>IF('LISTA TRABAJADORES'!F187&lt;50,"",'LISTA TRABAJADORES'!E187)</f>
        <v>0</v>
      </c>
      <c r="F198" s="160"/>
      <c r="G198" s="518">
        <f>IF('LISTA TRABAJADORES'!F187&lt;50,"",'LISTA TRABAJADORES'!B187)</f>
        <v>0</v>
      </c>
      <c r="H198" s="519"/>
      <c r="I198" s="83"/>
      <c r="J198" s="65" t="str">
        <f>IF('LISTA TRABAJADORES'!F187="","",IF('LISTA TRABAJADORES'!G187="Sí","Cada 6 meses",IF(M198&lt;&gt;"",M198,IF(OR('LISTA TRABAJADORES'!H187="no ingresa",'LISTA TRABAJADORES'!F187="BAJA"),"No Ingresa PVSA",IF('LISTA TRABAJADORES'!F187="MUY ALTA","Anualmente",IF('LISTA TRABAJADORES'!F187="MEDIA","Cada 3 años","Cada 2 años"))))))</f>
        <v/>
      </c>
      <c r="K198" s="76"/>
      <c r="L198" s="67"/>
      <c r="M198" s="68" t="str">
        <f t="shared" si="4"/>
        <v/>
      </c>
      <c r="N198" s="67"/>
      <c r="O198" s="63"/>
      <c r="P198" s="64"/>
      <c r="Q198" s="64"/>
      <c r="R198" s="2"/>
      <c r="S198" s="104">
        <f t="shared" si="5"/>
        <v>182</v>
      </c>
      <c r="T198" s="516">
        <f>IF('LISTA TRABAJADORES'!F187&lt;50,"",B198)</f>
        <v>0</v>
      </c>
      <c r="U198" s="517"/>
      <c r="V198" s="105">
        <f>IF('LISTA TRABAJADORES'!F187&lt;50,"",'LISTA TRABAJADORES'!D187)</f>
        <v>0</v>
      </c>
      <c r="W198" s="106">
        <f>IF('LISTA TRABAJADORES'!F187&lt;50,"",E198)</f>
        <v>0</v>
      </c>
      <c r="X198" s="83" t="s">
        <v>444</v>
      </c>
      <c r="Y198" s="518">
        <f>IF('LISTA TRABAJADORES'!F187&lt;50,"",G198)</f>
        <v>0</v>
      </c>
      <c r="Z198" s="519"/>
      <c r="AA198" s="83"/>
      <c r="AB198" s="65" t="e">
        <f>IF(#REF!="Sí","Cada 6 meses",IF('LISTA TRABAJADORES'!AW190&lt;&gt;"",'LISTA TRABAJADORES'!AW190,IF(OR(#REF!="",#REF!&lt;50),"",IF(#REF!&gt;=1000,"Anualmente",IF(#REF!&lt;=100,"Cada 3 años","Cada 2 años")))))</f>
        <v>#REF!</v>
      </c>
      <c r="AC198" s="65" t="e">
        <f>IF(#REF!="Sí","Cada 6 meses",IF('LISTA TRABAJADORES'!AX190&lt;&gt;"",'LISTA TRABAJADORES'!AX190,IF(OR(#REF!="",#REF!&lt;50),"",IF(#REF!&gt;=1000,"Anualmente",IF(#REF!&lt;=100,"Cada 3 años","Cada 2 años")))))</f>
        <v>#REF!</v>
      </c>
    </row>
    <row r="199" spans="1:29">
      <c r="A199" s="66">
        <v>183</v>
      </c>
      <c r="B199" s="516">
        <f>IF('LISTA TRABAJADORES'!F188&lt;50,"",'LISTA TRABAJADORES'!C188)</f>
        <v>0</v>
      </c>
      <c r="C199" s="517"/>
      <c r="D199" s="107">
        <f>IF('LISTA TRABAJADORES'!F188&lt;50,"",'LISTA TRABAJADORES'!D188)</f>
        <v>0</v>
      </c>
      <c r="E199" s="106">
        <f>IF('LISTA TRABAJADORES'!F188&lt;50,"",'LISTA TRABAJADORES'!E188)</f>
        <v>0</v>
      </c>
      <c r="F199" s="160"/>
      <c r="G199" s="518">
        <f>IF('LISTA TRABAJADORES'!F188&lt;50,"",'LISTA TRABAJADORES'!B188)</f>
        <v>0</v>
      </c>
      <c r="H199" s="519"/>
      <c r="I199" s="83"/>
      <c r="J199" s="65" t="str">
        <f>IF('LISTA TRABAJADORES'!F188="","",IF('LISTA TRABAJADORES'!G188="Sí","Cada 6 meses",IF(M199&lt;&gt;"",M199,IF(OR('LISTA TRABAJADORES'!H188="no ingresa",'LISTA TRABAJADORES'!F188="BAJA"),"No Ingresa PVSA",IF('LISTA TRABAJADORES'!F188="MUY ALTA","Anualmente",IF('LISTA TRABAJADORES'!F188="MEDIA","Cada 3 años","Cada 2 años"))))))</f>
        <v/>
      </c>
      <c r="K199" s="76"/>
      <c r="L199" s="67"/>
      <c r="M199" s="68" t="str">
        <f t="shared" si="4"/>
        <v/>
      </c>
      <c r="N199" s="67"/>
      <c r="O199" s="63"/>
      <c r="P199" s="64"/>
      <c r="Q199" s="64"/>
      <c r="R199" s="2"/>
      <c r="S199" s="104">
        <f t="shared" si="5"/>
        <v>183</v>
      </c>
      <c r="T199" s="516">
        <f>IF('LISTA TRABAJADORES'!F188&lt;50,"",B199)</f>
        <v>0</v>
      </c>
      <c r="U199" s="517"/>
      <c r="V199" s="105">
        <f>IF('LISTA TRABAJADORES'!F188&lt;50,"",'LISTA TRABAJADORES'!D188)</f>
        <v>0</v>
      </c>
      <c r="W199" s="106">
        <f>IF('LISTA TRABAJADORES'!F188&lt;50,"",E199)</f>
        <v>0</v>
      </c>
      <c r="X199" s="83" t="s">
        <v>444</v>
      </c>
      <c r="Y199" s="518">
        <f>IF('LISTA TRABAJADORES'!F188&lt;50,"",G199)</f>
        <v>0</v>
      </c>
      <c r="Z199" s="519"/>
      <c r="AA199" s="83"/>
      <c r="AB199" s="65" t="e">
        <f>IF(#REF!="Sí","Cada 6 meses",IF('LISTA TRABAJADORES'!AW191&lt;&gt;"",'LISTA TRABAJADORES'!AW191,IF(OR(#REF!="",#REF!&lt;50),"",IF(#REF!&gt;=1000,"Anualmente",IF(#REF!&lt;=100,"Cada 3 años","Cada 2 años")))))</f>
        <v>#REF!</v>
      </c>
      <c r="AC199" s="65" t="e">
        <f>IF(#REF!="Sí","Cada 6 meses",IF('LISTA TRABAJADORES'!AX191&lt;&gt;"",'LISTA TRABAJADORES'!AX191,IF(OR(#REF!="",#REF!&lt;50),"",IF(#REF!&gt;=1000,"Anualmente",IF(#REF!&lt;=100,"Cada 3 años","Cada 2 años")))))</f>
        <v>#REF!</v>
      </c>
    </row>
    <row r="200" spans="1:29">
      <c r="A200" s="66">
        <v>184</v>
      </c>
      <c r="B200" s="516">
        <f>IF('LISTA TRABAJADORES'!F189&lt;50,"",'LISTA TRABAJADORES'!C189)</f>
        <v>0</v>
      </c>
      <c r="C200" s="517"/>
      <c r="D200" s="107">
        <f>IF('LISTA TRABAJADORES'!F189&lt;50,"",'LISTA TRABAJADORES'!D189)</f>
        <v>0</v>
      </c>
      <c r="E200" s="106">
        <f>IF('LISTA TRABAJADORES'!F189&lt;50,"",'LISTA TRABAJADORES'!E189)</f>
        <v>0</v>
      </c>
      <c r="F200" s="160"/>
      <c r="G200" s="518">
        <f>IF('LISTA TRABAJADORES'!F189&lt;50,"",'LISTA TRABAJADORES'!B189)</f>
        <v>0</v>
      </c>
      <c r="H200" s="519"/>
      <c r="I200" s="83"/>
      <c r="J200" s="65" t="str">
        <f>IF('LISTA TRABAJADORES'!F189="","",IF('LISTA TRABAJADORES'!G189="Sí","Cada 6 meses",IF(M200&lt;&gt;"",M200,IF(OR('LISTA TRABAJADORES'!H189="no ingresa",'LISTA TRABAJADORES'!F189="BAJA"),"No Ingresa PVSA",IF('LISTA TRABAJADORES'!F189="MUY ALTA","Anualmente",IF('LISTA TRABAJADORES'!F189="MEDIA","Cada 3 años","Cada 2 años"))))))</f>
        <v/>
      </c>
      <c r="K200" s="76"/>
      <c r="L200" s="67"/>
      <c r="M200" s="68" t="str">
        <f t="shared" si="4"/>
        <v/>
      </c>
      <c r="N200" s="67"/>
      <c r="O200" s="63"/>
      <c r="P200" s="64"/>
      <c r="Q200" s="64"/>
      <c r="R200" s="2"/>
      <c r="S200" s="104">
        <f t="shared" si="5"/>
        <v>184</v>
      </c>
      <c r="T200" s="516">
        <f>IF('LISTA TRABAJADORES'!F189&lt;50,"",B200)</f>
        <v>0</v>
      </c>
      <c r="U200" s="517"/>
      <c r="V200" s="105">
        <f>IF('LISTA TRABAJADORES'!F189&lt;50,"",'LISTA TRABAJADORES'!D189)</f>
        <v>0</v>
      </c>
      <c r="W200" s="106">
        <f>IF('LISTA TRABAJADORES'!F189&lt;50,"",E200)</f>
        <v>0</v>
      </c>
      <c r="X200" s="83" t="s">
        <v>444</v>
      </c>
      <c r="Y200" s="518">
        <f>IF('LISTA TRABAJADORES'!F189&lt;50,"",G200)</f>
        <v>0</v>
      </c>
      <c r="Z200" s="519"/>
      <c r="AA200" s="83"/>
      <c r="AB200" s="65" t="e">
        <f>IF(#REF!="Sí","Cada 6 meses",IF('LISTA TRABAJADORES'!AW192&lt;&gt;"",'LISTA TRABAJADORES'!AW192,IF(OR(#REF!="",#REF!&lt;50),"",IF(#REF!&gt;=1000,"Anualmente",IF(#REF!&lt;=100,"Cada 3 años","Cada 2 años")))))</f>
        <v>#REF!</v>
      </c>
      <c r="AC200" s="65" t="e">
        <f>IF(#REF!="Sí","Cada 6 meses",IF('LISTA TRABAJADORES'!AX192&lt;&gt;"",'LISTA TRABAJADORES'!AX192,IF(OR(#REF!="",#REF!&lt;50),"",IF(#REF!&gt;=1000,"Anualmente",IF(#REF!&lt;=100,"Cada 3 años","Cada 2 años")))))</f>
        <v>#REF!</v>
      </c>
    </row>
    <row r="201" spans="1:29">
      <c r="A201" s="66">
        <v>185</v>
      </c>
      <c r="B201" s="516">
        <f>IF('LISTA TRABAJADORES'!F190&lt;50,"",'LISTA TRABAJADORES'!C190)</f>
        <v>0</v>
      </c>
      <c r="C201" s="517"/>
      <c r="D201" s="107">
        <f>IF('LISTA TRABAJADORES'!F190&lt;50,"",'LISTA TRABAJADORES'!D190)</f>
        <v>0</v>
      </c>
      <c r="E201" s="106">
        <f>IF('LISTA TRABAJADORES'!F190&lt;50,"",'LISTA TRABAJADORES'!E190)</f>
        <v>0</v>
      </c>
      <c r="F201" s="160"/>
      <c r="G201" s="518">
        <f>IF('LISTA TRABAJADORES'!F190&lt;50,"",'LISTA TRABAJADORES'!B190)</f>
        <v>0</v>
      </c>
      <c r="H201" s="519"/>
      <c r="I201" s="83"/>
      <c r="J201" s="65" t="str">
        <f>IF('LISTA TRABAJADORES'!F190="","",IF('LISTA TRABAJADORES'!G190="Sí","Cada 6 meses",IF(M201&lt;&gt;"",M201,IF(OR('LISTA TRABAJADORES'!H190="no ingresa",'LISTA TRABAJADORES'!F190="BAJA"),"No Ingresa PVSA",IF('LISTA TRABAJADORES'!F190="MUY ALTA","Anualmente",IF('LISTA TRABAJADORES'!F190="MEDIA","Cada 3 años","Cada 2 años"))))))</f>
        <v/>
      </c>
      <c r="K201" s="76"/>
      <c r="L201" s="67"/>
      <c r="M201" s="68" t="str">
        <f t="shared" si="4"/>
        <v/>
      </c>
      <c r="N201" s="67"/>
      <c r="O201" s="63"/>
      <c r="P201" s="64"/>
      <c r="Q201" s="64"/>
      <c r="R201" s="2"/>
      <c r="S201" s="104">
        <f t="shared" si="5"/>
        <v>185</v>
      </c>
      <c r="T201" s="516">
        <f>IF('LISTA TRABAJADORES'!F190&lt;50,"",B201)</f>
        <v>0</v>
      </c>
      <c r="U201" s="517"/>
      <c r="V201" s="105">
        <f>IF('LISTA TRABAJADORES'!F190&lt;50,"",'LISTA TRABAJADORES'!D190)</f>
        <v>0</v>
      </c>
      <c r="W201" s="106">
        <f>IF('LISTA TRABAJADORES'!F190&lt;50,"",E201)</f>
        <v>0</v>
      </c>
      <c r="X201" s="83" t="s">
        <v>444</v>
      </c>
      <c r="Y201" s="518">
        <f>IF('LISTA TRABAJADORES'!F190&lt;50,"",G201)</f>
        <v>0</v>
      </c>
      <c r="Z201" s="519"/>
      <c r="AA201" s="83"/>
      <c r="AB201" s="65" t="e">
        <f>IF(#REF!="Sí","Cada 6 meses",IF('LISTA TRABAJADORES'!AW193&lt;&gt;"",'LISTA TRABAJADORES'!AW193,IF(OR(#REF!="",#REF!&lt;50),"",IF(#REF!&gt;=1000,"Anualmente",IF(#REF!&lt;=100,"Cada 3 años","Cada 2 años")))))</f>
        <v>#REF!</v>
      </c>
      <c r="AC201" s="65" t="e">
        <f>IF(#REF!="Sí","Cada 6 meses",IF('LISTA TRABAJADORES'!AX193&lt;&gt;"",'LISTA TRABAJADORES'!AX193,IF(OR(#REF!="",#REF!&lt;50),"",IF(#REF!&gt;=1000,"Anualmente",IF(#REF!&lt;=100,"Cada 3 años","Cada 2 años")))))</f>
        <v>#REF!</v>
      </c>
    </row>
    <row r="202" spans="1:29">
      <c r="A202" s="66">
        <v>186</v>
      </c>
      <c r="B202" s="516">
        <f>IF('LISTA TRABAJADORES'!F191&lt;50,"",'LISTA TRABAJADORES'!C191)</f>
        <v>0</v>
      </c>
      <c r="C202" s="517"/>
      <c r="D202" s="107">
        <f>IF('LISTA TRABAJADORES'!F191&lt;50,"",'LISTA TRABAJADORES'!D191)</f>
        <v>0</v>
      </c>
      <c r="E202" s="106">
        <f>IF('LISTA TRABAJADORES'!F191&lt;50,"",'LISTA TRABAJADORES'!E191)</f>
        <v>0</v>
      </c>
      <c r="F202" s="160"/>
      <c r="G202" s="518">
        <f>IF('LISTA TRABAJADORES'!F191&lt;50,"",'LISTA TRABAJADORES'!B191)</f>
        <v>0</v>
      </c>
      <c r="H202" s="519"/>
      <c r="I202" s="83"/>
      <c r="J202" s="65" t="str">
        <f>IF('LISTA TRABAJADORES'!F191="","",IF('LISTA TRABAJADORES'!G191="Sí","Cada 6 meses",IF(M202&lt;&gt;"",M202,IF(OR('LISTA TRABAJADORES'!H191="no ingresa",'LISTA TRABAJADORES'!F191="BAJA"),"No Ingresa PVSA",IF('LISTA TRABAJADORES'!F191="MUY ALTA","Anualmente",IF('LISTA TRABAJADORES'!F191="MEDIA","Cada 3 años","Cada 2 años"))))))</f>
        <v/>
      </c>
      <c r="K202" s="76"/>
      <c r="L202" s="67"/>
      <c r="M202" s="68" t="str">
        <f t="shared" si="4"/>
        <v/>
      </c>
      <c r="N202" s="67"/>
      <c r="O202" s="63"/>
      <c r="P202" s="64"/>
      <c r="Q202" s="64"/>
      <c r="R202" s="2"/>
      <c r="S202" s="104">
        <f t="shared" si="5"/>
        <v>186</v>
      </c>
      <c r="T202" s="516">
        <f>IF('LISTA TRABAJADORES'!F191&lt;50,"",B202)</f>
        <v>0</v>
      </c>
      <c r="U202" s="517"/>
      <c r="V202" s="105">
        <f>IF('LISTA TRABAJADORES'!F191&lt;50,"",'LISTA TRABAJADORES'!D191)</f>
        <v>0</v>
      </c>
      <c r="W202" s="106">
        <f>IF('LISTA TRABAJADORES'!F191&lt;50,"",E202)</f>
        <v>0</v>
      </c>
      <c r="X202" s="83" t="s">
        <v>444</v>
      </c>
      <c r="Y202" s="518">
        <f>IF('LISTA TRABAJADORES'!F191&lt;50,"",G202)</f>
        <v>0</v>
      </c>
      <c r="Z202" s="519"/>
      <c r="AA202" s="83"/>
      <c r="AB202" s="65" t="e">
        <f>IF(#REF!="Sí","Cada 6 meses",IF('LISTA TRABAJADORES'!AW194&lt;&gt;"",'LISTA TRABAJADORES'!AW194,IF(OR(#REF!="",#REF!&lt;50),"",IF(#REF!&gt;=1000,"Anualmente",IF(#REF!&lt;=100,"Cada 3 años","Cada 2 años")))))</f>
        <v>#REF!</v>
      </c>
      <c r="AC202" s="65" t="e">
        <f>IF(#REF!="Sí","Cada 6 meses",IF('LISTA TRABAJADORES'!AX194&lt;&gt;"",'LISTA TRABAJADORES'!AX194,IF(OR(#REF!="",#REF!&lt;50),"",IF(#REF!&gt;=1000,"Anualmente",IF(#REF!&lt;=100,"Cada 3 años","Cada 2 años")))))</f>
        <v>#REF!</v>
      </c>
    </row>
    <row r="203" spans="1:29">
      <c r="A203" s="66">
        <v>187</v>
      </c>
      <c r="B203" s="516">
        <f>IF('LISTA TRABAJADORES'!F192&lt;50,"",'LISTA TRABAJADORES'!C192)</f>
        <v>0</v>
      </c>
      <c r="C203" s="517"/>
      <c r="D203" s="107">
        <f>IF('LISTA TRABAJADORES'!F192&lt;50,"",'LISTA TRABAJADORES'!D192)</f>
        <v>0</v>
      </c>
      <c r="E203" s="106">
        <f>IF('LISTA TRABAJADORES'!F192&lt;50,"",'LISTA TRABAJADORES'!E192)</f>
        <v>0</v>
      </c>
      <c r="F203" s="160"/>
      <c r="G203" s="518">
        <f>IF('LISTA TRABAJADORES'!F192&lt;50,"",'LISTA TRABAJADORES'!B192)</f>
        <v>0</v>
      </c>
      <c r="H203" s="519"/>
      <c r="I203" s="83"/>
      <c r="J203" s="65" t="str">
        <f>IF('LISTA TRABAJADORES'!F192="","",IF('LISTA TRABAJADORES'!G192="Sí","Cada 6 meses",IF(M203&lt;&gt;"",M203,IF(OR('LISTA TRABAJADORES'!H192="no ingresa",'LISTA TRABAJADORES'!F192="BAJA"),"No Ingresa PVSA",IF('LISTA TRABAJADORES'!F192="MUY ALTA","Anualmente",IF('LISTA TRABAJADORES'!F192="MEDIA","Cada 3 años","Cada 2 años"))))))</f>
        <v/>
      </c>
      <c r="K203" s="76"/>
      <c r="L203" s="67"/>
      <c r="M203" s="68" t="str">
        <f t="shared" si="4"/>
        <v/>
      </c>
      <c r="N203" s="67"/>
      <c r="O203" s="63"/>
      <c r="P203" s="64"/>
      <c r="Q203" s="64"/>
      <c r="R203" s="2"/>
      <c r="S203" s="104">
        <f t="shared" si="5"/>
        <v>187</v>
      </c>
      <c r="T203" s="516">
        <f>IF('LISTA TRABAJADORES'!F192&lt;50,"",B203)</f>
        <v>0</v>
      </c>
      <c r="U203" s="517"/>
      <c r="V203" s="105">
        <f>IF('LISTA TRABAJADORES'!F192&lt;50,"",'LISTA TRABAJADORES'!D192)</f>
        <v>0</v>
      </c>
      <c r="W203" s="106">
        <f>IF('LISTA TRABAJADORES'!F192&lt;50,"",E203)</f>
        <v>0</v>
      </c>
      <c r="X203" s="83" t="s">
        <v>444</v>
      </c>
      <c r="Y203" s="518">
        <f>IF('LISTA TRABAJADORES'!F192&lt;50,"",G203)</f>
        <v>0</v>
      </c>
      <c r="Z203" s="519"/>
      <c r="AA203" s="83"/>
      <c r="AB203" s="65" t="e">
        <f>IF(#REF!="Sí","Cada 6 meses",IF('LISTA TRABAJADORES'!AW195&lt;&gt;"",'LISTA TRABAJADORES'!AW195,IF(OR(#REF!="",#REF!&lt;50),"",IF(#REF!&gt;=1000,"Anualmente",IF(#REF!&lt;=100,"Cada 3 años","Cada 2 años")))))</f>
        <v>#REF!</v>
      </c>
      <c r="AC203" s="65" t="e">
        <f>IF(#REF!="Sí","Cada 6 meses",IF('LISTA TRABAJADORES'!AX195&lt;&gt;"",'LISTA TRABAJADORES'!AX195,IF(OR(#REF!="",#REF!&lt;50),"",IF(#REF!&gt;=1000,"Anualmente",IF(#REF!&lt;=100,"Cada 3 años","Cada 2 años")))))</f>
        <v>#REF!</v>
      </c>
    </row>
    <row r="204" spans="1:29">
      <c r="A204" s="66">
        <v>188</v>
      </c>
      <c r="B204" s="516">
        <f>IF('LISTA TRABAJADORES'!F193&lt;50,"",'LISTA TRABAJADORES'!C193)</f>
        <v>0</v>
      </c>
      <c r="C204" s="517"/>
      <c r="D204" s="107">
        <f>IF('LISTA TRABAJADORES'!F193&lt;50,"",'LISTA TRABAJADORES'!D193)</f>
        <v>0</v>
      </c>
      <c r="E204" s="106">
        <f>IF('LISTA TRABAJADORES'!F193&lt;50,"",'LISTA TRABAJADORES'!E193)</f>
        <v>0</v>
      </c>
      <c r="F204" s="160"/>
      <c r="G204" s="518">
        <f>IF('LISTA TRABAJADORES'!F193&lt;50,"",'LISTA TRABAJADORES'!B193)</f>
        <v>0</v>
      </c>
      <c r="H204" s="519"/>
      <c r="I204" s="83"/>
      <c r="J204" s="65" t="str">
        <f>IF('LISTA TRABAJADORES'!F193="","",IF('LISTA TRABAJADORES'!G193="Sí","Cada 6 meses",IF(M204&lt;&gt;"",M204,IF(OR('LISTA TRABAJADORES'!H193="no ingresa",'LISTA TRABAJADORES'!F193="BAJA"),"No Ingresa PVSA",IF('LISTA TRABAJADORES'!F193="MUY ALTA","Anualmente",IF('LISTA TRABAJADORES'!F193="MEDIA","Cada 3 años","Cada 2 años"))))))</f>
        <v/>
      </c>
      <c r="K204" s="76"/>
      <c r="L204" s="67"/>
      <c r="M204" s="68" t="str">
        <f t="shared" si="4"/>
        <v/>
      </c>
      <c r="N204" s="67"/>
      <c r="O204" s="63"/>
      <c r="P204" s="64"/>
      <c r="Q204" s="64"/>
      <c r="R204" s="2"/>
      <c r="S204" s="104">
        <f t="shared" si="5"/>
        <v>188</v>
      </c>
      <c r="T204" s="516">
        <f>IF('LISTA TRABAJADORES'!F193&lt;50,"",B204)</f>
        <v>0</v>
      </c>
      <c r="U204" s="517"/>
      <c r="V204" s="105">
        <f>IF('LISTA TRABAJADORES'!F193&lt;50,"",'LISTA TRABAJADORES'!D193)</f>
        <v>0</v>
      </c>
      <c r="W204" s="106">
        <f>IF('LISTA TRABAJADORES'!F193&lt;50,"",E204)</f>
        <v>0</v>
      </c>
      <c r="X204" s="83" t="s">
        <v>444</v>
      </c>
      <c r="Y204" s="518">
        <f>IF('LISTA TRABAJADORES'!F193&lt;50,"",G204)</f>
        <v>0</v>
      </c>
      <c r="Z204" s="519"/>
      <c r="AA204" s="83"/>
      <c r="AB204" s="65" t="e">
        <f>IF(#REF!="Sí","Cada 6 meses",IF('LISTA TRABAJADORES'!AW196&lt;&gt;"",'LISTA TRABAJADORES'!AW196,IF(OR(#REF!="",#REF!&lt;50),"",IF(#REF!&gt;=1000,"Anualmente",IF(#REF!&lt;=100,"Cada 3 años","Cada 2 años")))))</f>
        <v>#REF!</v>
      </c>
      <c r="AC204" s="65" t="e">
        <f>IF(#REF!="Sí","Cada 6 meses",IF('LISTA TRABAJADORES'!AX196&lt;&gt;"",'LISTA TRABAJADORES'!AX196,IF(OR(#REF!="",#REF!&lt;50),"",IF(#REF!&gt;=1000,"Anualmente",IF(#REF!&lt;=100,"Cada 3 años","Cada 2 años")))))</f>
        <v>#REF!</v>
      </c>
    </row>
    <row r="205" spans="1:29">
      <c r="A205" s="66">
        <v>189</v>
      </c>
      <c r="B205" s="516">
        <f>IF('LISTA TRABAJADORES'!F194&lt;50,"",'LISTA TRABAJADORES'!C194)</f>
        <v>0</v>
      </c>
      <c r="C205" s="517"/>
      <c r="D205" s="107">
        <f>IF('LISTA TRABAJADORES'!F194&lt;50,"",'LISTA TRABAJADORES'!D194)</f>
        <v>0</v>
      </c>
      <c r="E205" s="106">
        <f>IF('LISTA TRABAJADORES'!F194&lt;50,"",'LISTA TRABAJADORES'!E194)</f>
        <v>0</v>
      </c>
      <c r="F205" s="160"/>
      <c r="G205" s="518">
        <f>IF('LISTA TRABAJADORES'!F194&lt;50,"",'LISTA TRABAJADORES'!B194)</f>
        <v>0</v>
      </c>
      <c r="H205" s="519"/>
      <c r="I205" s="83"/>
      <c r="J205" s="65" t="str">
        <f>IF('LISTA TRABAJADORES'!F194="","",IF('LISTA TRABAJADORES'!G194="Sí","Cada 6 meses",IF(M205&lt;&gt;"",M205,IF(OR('LISTA TRABAJADORES'!H194="no ingresa",'LISTA TRABAJADORES'!F194="BAJA"),"No Ingresa PVSA",IF('LISTA TRABAJADORES'!F194="MUY ALTA","Anualmente",IF('LISTA TRABAJADORES'!F194="MEDIA","Cada 3 años","Cada 2 años"))))))</f>
        <v/>
      </c>
      <c r="K205" s="76"/>
      <c r="L205" s="67"/>
      <c r="M205" s="68" t="str">
        <f t="shared" si="4"/>
        <v/>
      </c>
      <c r="N205" s="67"/>
      <c r="O205" s="63"/>
      <c r="P205" s="64"/>
      <c r="Q205" s="64"/>
      <c r="R205" s="2"/>
      <c r="S205" s="104">
        <f t="shared" si="5"/>
        <v>189</v>
      </c>
      <c r="T205" s="516">
        <f>IF('LISTA TRABAJADORES'!F194&lt;50,"",B205)</f>
        <v>0</v>
      </c>
      <c r="U205" s="517"/>
      <c r="V205" s="105">
        <f>IF('LISTA TRABAJADORES'!F194&lt;50,"",'LISTA TRABAJADORES'!D194)</f>
        <v>0</v>
      </c>
      <c r="W205" s="106">
        <f>IF('LISTA TRABAJADORES'!F194&lt;50,"",E205)</f>
        <v>0</v>
      </c>
      <c r="X205" s="83" t="s">
        <v>444</v>
      </c>
      <c r="Y205" s="518">
        <f>IF('LISTA TRABAJADORES'!F194&lt;50,"",G205)</f>
        <v>0</v>
      </c>
      <c r="Z205" s="519"/>
      <c r="AA205" s="83"/>
      <c r="AB205" s="65" t="e">
        <f>IF(#REF!="Sí","Cada 6 meses",IF('LISTA TRABAJADORES'!AW197&lt;&gt;"",'LISTA TRABAJADORES'!AW197,IF(OR(#REF!="",#REF!&lt;50),"",IF(#REF!&gt;=1000,"Anualmente",IF(#REF!&lt;=100,"Cada 3 años","Cada 2 años")))))</f>
        <v>#REF!</v>
      </c>
      <c r="AC205" s="65" t="e">
        <f>IF(#REF!="Sí","Cada 6 meses",IF('LISTA TRABAJADORES'!AX197&lt;&gt;"",'LISTA TRABAJADORES'!AX197,IF(OR(#REF!="",#REF!&lt;50),"",IF(#REF!&gt;=1000,"Anualmente",IF(#REF!&lt;=100,"Cada 3 años","Cada 2 años")))))</f>
        <v>#REF!</v>
      </c>
    </row>
    <row r="206" spans="1:29">
      <c r="A206" s="66">
        <v>190</v>
      </c>
      <c r="B206" s="516">
        <f>IF('LISTA TRABAJADORES'!F195&lt;50,"",'LISTA TRABAJADORES'!C195)</f>
        <v>0</v>
      </c>
      <c r="C206" s="517"/>
      <c r="D206" s="107">
        <f>IF('LISTA TRABAJADORES'!F195&lt;50,"",'LISTA TRABAJADORES'!D195)</f>
        <v>0</v>
      </c>
      <c r="E206" s="106">
        <f>IF('LISTA TRABAJADORES'!F195&lt;50,"",'LISTA TRABAJADORES'!E195)</f>
        <v>0</v>
      </c>
      <c r="F206" s="160"/>
      <c r="G206" s="518">
        <f>IF('LISTA TRABAJADORES'!F195&lt;50,"",'LISTA TRABAJADORES'!B195)</f>
        <v>0</v>
      </c>
      <c r="H206" s="519"/>
      <c r="I206" s="83"/>
      <c r="J206" s="65" t="str">
        <f>IF('LISTA TRABAJADORES'!F195="","",IF('LISTA TRABAJADORES'!G195="Sí","Cada 6 meses",IF(M206&lt;&gt;"",M206,IF(OR('LISTA TRABAJADORES'!H195="no ingresa",'LISTA TRABAJADORES'!F195="BAJA"),"No Ingresa PVSA",IF('LISTA TRABAJADORES'!F195="MUY ALTA","Anualmente",IF('LISTA TRABAJADORES'!F195="MEDIA","Cada 3 años","Cada 2 años"))))))</f>
        <v/>
      </c>
      <c r="K206" s="76"/>
      <c r="L206" s="67"/>
      <c r="M206" s="68" t="str">
        <f t="shared" si="4"/>
        <v/>
      </c>
      <c r="N206" s="67"/>
      <c r="O206" s="63"/>
      <c r="P206" s="64"/>
      <c r="Q206" s="64"/>
      <c r="R206" s="2"/>
      <c r="S206" s="104">
        <f t="shared" si="5"/>
        <v>190</v>
      </c>
      <c r="T206" s="516">
        <f>IF('LISTA TRABAJADORES'!F195&lt;50,"",B206)</f>
        <v>0</v>
      </c>
      <c r="U206" s="517"/>
      <c r="V206" s="105">
        <f>IF('LISTA TRABAJADORES'!F195&lt;50,"",'LISTA TRABAJADORES'!D195)</f>
        <v>0</v>
      </c>
      <c r="W206" s="106">
        <f>IF('LISTA TRABAJADORES'!F195&lt;50,"",E206)</f>
        <v>0</v>
      </c>
      <c r="X206" s="83" t="s">
        <v>444</v>
      </c>
      <c r="Y206" s="518">
        <f>IF('LISTA TRABAJADORES'!F195&lt;50,"",G206)</f>
        <v>0</v>
      </c>
      <c r="Z206" s="519"/>
      <c r="AA206" s="83"/>
      <c r="AB206" s="65" t="e">
        <f>IF(#REF!="Sí","Cada 6 meses",IF('LISTA TRABAJADORES'!AW198&lt;&gt;"",'LISTA TRABAJADORES'!AW198,IF(OR(#REF!="",#REF!&lt;50),"",IF(#REF!&gt;=1000,"Anualmente",IF(#REF!&lt;=100,"Cada 3 años","Cada 2 años")))))</f>
        <v>#REF!</v>
      </c>
      <c r="AC206" s="65" t="e">
        <f>IF(#REF!="Sí","Cada 6 meses",IF('LISTA TRABAJADORES'!AX198&lt;&gt;"",'LISTA TRABAJADORES'!AX198,IF(OR(#REF!="",#REF!&lt;50),"",IF(#REF!&gt;=1000,"Anualmente",IF(#REF!&lt;=100,"Cada 3 años","Cada 2 años")))))</f>
        <v>#REF!</v>
      </c>
    </row>
    <row r="207" spans="1:29">
      <c r="A207" s="66">
        <v>191</v>
      </c>
      <c r="B207" s="516">
        <f>IF('LISTA TRABAJADORES'!F196&lt;50,"",'LISTA TRABAJADORES'!C196)</f>
        <v>0</v>
      </c>
      <c r="C207" s="517"/>
      <c r="D207" s="107">
        <f>IF('LISTA TRABAJADORES'!F196&lt;50,"",'LISTA TRABAJADORES'!D196)</f>
        <v>0</v>
      </c>
      <c r="E207" s="106">
        <f>IF('LISTA TRABAJADORES'!F196&lt;50,"",'LISTA TRABAJADORES'!E196)</f>
        <v>0</v>
      </c>
      <c r="F207" s="160"/>
      <c r="G207" s="518">
        <f>IF('LISTA TRABAJADORES'!F196&lt;50,"",'LISTA TRABAJADORES'!B196)</f>
        <v>0</v>
      </c>
      <c r="H207" s="519"/>
      <c r="I207" s="83"/>
      <c r="J207" s="65" t="str">
        <f>IF('LISTA TRABAJADORES'!F196="","",IF('LISTA TRABAJADORES'!G196="Sí","Cada 6 meses",IF(M207&lt;&gt;"",M207,IF(OR('LISTA TRABAJADORES'!H196="no ingresa",'LISTA TRABAJADORES'!F196="BAJA"),"No Ingresa PVSA",IF('LISTA TRABAJADORES'!F196="MUY ALTA","Anualmente",IF('LISTA TRABAJADORES'!F196="MEDIA","Cada 3 años","Cada 2 años"))))))</f>
        <v/>
      </c>
      <c r="K207" s="76"/>
      <c r="L207" s="67"/>
      <c r="M207" s="68" t="str">
        <f t="shared" si="4"/>
        <v/>
      </c>
      <c r="N207" s="67"/>
      <c r="O207" s="63"/>
      <c r="P207" s="64"/>
      <c r="Q207" s="64"/>
      <c r="R207" s="2"/>
      <c r="S207" s="104">
        <f t="shared" si="5"/>
        <v>191</v>
      </c>
      <c r="T207" s="516">
        <f>IF('LISTA TRABAJADORES'!F196&lt;50,"",B207)</f>
        <v>0</v>
      </c>
      <c r="U207" s="517"/>
      <c r="V207" s="105">
        <f>IF('LISTA TRABAJADORES'!F196&lt;50,"",'LISTA TRABAJADORES'!D196)</f>
        <v>0</v>
      </c>
      <c r="W207" s="106">
        <f>IF('LISTA TRABAJADORES'!F196&lt;50,"",E207)</f>
        <v>0</v>
      </c>
      <c r="X207" s="83" t="s">
        <v>444</v>
      </c>
      <c r="Y207" s="518">
        <f>IF('LISTA TRABAJADORES'!F196&lt;50,"",G207)</f>
        <v>0</v>
      </c>
      <c r="Z207" s="519"/>
      <c r="AA207" s="83"/>
      <c r="AB207" s="65" t="e">
        <f>IF(#REF!="Sí","Cada 6 meses",IF('LISTA TRABAJADORES'!AW199&lt;&gt;"",'LISTA TRABAJADORES'!AW199,IF(OR(#REF!="",#REF!&lt;50),"",IF(#REF!&gt;=1000,"Anualmente",IF(#REF!&lt;=100,"Cada 3 años","Cada 2 años")))))</f>
        <v>#REF!</v>
      </c>
      <c r="AC207" s="65" t="e">
        <f>IF(#REF!="Sí","Cada 6 meses",IF('LISTA TRABAJADORES'!AX199&lt;&gt;"",'LISTA TRABAJADORES'!AX199,IF(OR(#REF!="",#REF!&lt;50),"",IF(#REF!&gt;=1000,"Anualmente",IF(#REF!&lt;=100,"Cada 3 años","Cada 2 años")))))</f>
        <v>#REF!</v>
      </c>
    </row>
    <row r="208" spans="1:29">
      <c r="A208" s="66">
        <v>192</v>
      </c>
      <c r="B208" s="516">
        <f>IF('LISTA TRABAJADORES'!F197&lt;50,"",'LISTA TRABAJADORES'!C197)</f>
        <v>0</v>
      </c>
      <c r="C208" s="517"/>
      <c r="D208" s="107">
        <f>IF('LISTA TRABAJADORES'!F197&lt;50,"",'LISTA TRABAJADORES'!D197)</f>
        <v>0</v>
      </c>
      <c r="E208" s="106">
        <f>IF('LISTA TRABAJADORES'!F197&lt;50,"",'LISTA TRABAJADORES'!E197)</f>
        <v>0</v>
      </c>
      <c r="F208" s="160"/>
      <c r="G208" s="518">
        <f>IF('LISTA TRABAJADORES'!F197&lt;50,"",'LISTA TRABAJADORES'!B197)</f>
        <v>0</v>
      </c>
      <c r="H208" s="519"/>
      <c r="I208" s="83"/>
      <c r="J208" s="65" t="str">
        <f>IF('LISTA TRABAJADORES'!F197="","",IF('LISTA TRABAJADORES'!G197="Sí","Cada 6 meses",IF(M208&lt;&gt;"",M208,IF(OR('LISTA TRABAJADORES'!H197="no ingresa",'LISTA TRABAJADORES'!F197="BAJA"),"No Ingresa PVSA",IF('LISTA TRABAJADORES'!F197="MUY ALTA","Anualmente",IF('LISTA TRABAJADORES'!F197="MEDIA","Cada 3 años","Cada 2 años"))))))</f>
        <v/>
      </c>
      <c r="K208" s="76"/>
      <c r="L208" s="67"/>
      <c r="M208" s="68" t="str">
        <f t="shared" si="4"/>
        <v/>
      </c>
      <c r="N208" s="67"/>
      <c r="O208" s="63"/>
      <c r="P208" s="64"/>
      <c r="Q208" s="64"/>
      <c r="R208" s="2"/>
      <c r="S208" s="104">
        <f t="shared" si="5"/>
        <v>192</v>
      </c>
      <c r="T208" s="516">
        <f>IF('LISTA TRABAJADORES'!F197&lt;50,"",B208)</f>
        <v>0</v>
      </c>
      <c r="U208" s="517"/>
      <c r="V208" s="105">
        <f>IF('LISTA TRABAJADORES'!F197&lt;50,"",'LISTA TRABAJADORES'!D197)</f>
        <v>0</v>
      </c>
      <c r="W208" s="106">
        <f>IF('LISTA TRABAJADORES'!F197&lt;50,"",E208)</f>
        <v>0</v>
      </c>
      <c r="X208" s="83" t="s">
        <v>444</v>
      </c>
      <c r="Y208" s="518">
        <f>IF('LISTA TRABAJADORES'!F197&lt;50,"",G208)</f>
        <v>0</v>
      </c>
      <c r="Z208" s="519"/>
      <c r="AA208" s="83"/>
      <c r="AB208" s="65" t="e">
        <f>IF(#REF!="Sí","Cada 6 meses",IF('LISTA TRABAJADORES'!AW200&lt;&gt;"",'LISTA TRABAJADORES'!AW200,IF(OR(#REF!="",#REF!&lt;50),"",IF(#REF!&gt;=1000,"Anualmente",IF(#REF!&lt;=100,"Cada 3 años","Cada 2 años")))))</f>
        <v>#REF!</v>
      </c>
      <c r="AC208" s="65" t="e">
        <f>IF(#REF!="Sí","Cada 6 meses",IF('LISTA TRABAJADORES'!AX200&lt;&gt;"",'LISTA TRABAJADORES'!AX200,IF(OR(#REF!="",#REF!&lt;50),"",IF(#REF!&gt;=1000,"Anualmente",IF(#REF!&lt;=100,"Cada 3 años","Cada 2 años")))))</f>
        <v>#REF!</v>
      </c>
    </row>
    <row r="209" spans="1:29">
      <c r="A209" s="66">
        <v>193</v>
      </c>
      <c r="B209" s="516">
        <f>IF('LISTA TRABAJADORES'!F198&lt;50,"",'LISTA TRABAJADORES'!C198)</f>
        <v>0</v>
      </c>
      <c r="C209" s="517"/>
      <c r="D209" s="107">
        <f>IF('LISTA TRABAJADORES'!F198&lt;50,"",'LISTA TRABAJADORES'!D198)</f>
        <v>0</v>
      </c>
      <c r="E209" s="106">
        <f>IF('LISTA TRABAJADORES'!F198&lt;50,"",'LISTA TRABAJADORES'!E198)</f>
        <v>0</v>
      </c>
      <c r="F209" s="160"/>
      <c r="G209" s="518">
        <f>IF('LISTA TRABAJADORES'!F198&lt;50,"",'LISTA TRABAJADORES'!B198)</f>
        <v>0</v>
      </c>
      <c r="H209" s="519"/>
      <c r="I209" s="83"/>
      <c r="J209" s="65" t="str">
        <f>IF('LISTA TRABAJADORES'!F198="","",IF('LISTA TRABAJADORES'!G198="Sí","Cada 6 meses",IF(M209&lt;&gt;"",M209,IF(OR('LISTA TRABAJADORES'!H198="no ingresa",'LISTA TRABAJADORES'!F198="BAJA"),"No Ingresa PVSA",IF('LISTA TRABAJADORES'!F198="MUY ALTA","Anualmente",IF('LISTA TRABAJADORES'!F198="MEDIA","Cada 3 años","Cada 2 años"))))))</f>
        <v/>
      </c>
      <c r="K209" s="76"/>
      <c r="L209" s="67"/>
      <c r="M209" s="68" t="str">
        <f t="shared" ref="M209:M272" si="6">IF(L209="","",VLOOKUP(L209,$Q$12:$R$13,2,FALSE))</f>
        <v/>
      </c>
      <c r="N209" s="67"/>
      <c r="O209" s="63"/>
      <c r="P209" s="64"/>
      <c r="Q209" s="64"/>
      <c r="R209" s="2"/>
      <c r="S209" s="104">
        <f t="shared" ref="S209:S272" si="7">A209</f>
        <v>193</v>
      </c>
      <c r="T209" s="516">
        <f>IF('LISTA TRABAJADORES'!F198&lt;50,"",B209)</f>
        <v>0</v>
      </c>
      <c r="U209" s="517"/>
      <c r="V209" s="105">
        <f>IF('LISTA TRABAJADORES'!F198&lt;50,"",'LISTA TRABAJADORES'!D198)</f>
        <v>0</v>
      </c>
      <c r="W209" s="106">
        <f>IF('LISTA TRABAJADORES'!F198&lt;50,"",E209)</f>
        <v>0</v>
      </c>
      <c r="X209" s="83" t="s">
        <v>444</v>
      </c>
      <c r="Y209" s="518">
        <f>IF('LISTA TRABAJADORES'!F198&lt;50,"",G209)</f>
        <v>0</v>
      </c>
      <c r="Z209" s="519"/>
      <c r="AA209" s="83"/>
      <c r="AB209" s="65" t="e">
        <f>IF(#REF!="Sí","Cada 6 meses",IF('LISTA TRABAJADORES'!AW201&lt;&gt;"",'LISTA TRABAJADORES'!AW201,IF(OR(#REF!="",#REF!&lt;50),"",IF(#REF!&gt;=1000,"Anualmente",IF(#REF!&lt;=100,"Cada 3 años","Cada 2 años")))))</f>
        <v>#REF!</v>
      </c>
      <c r="AC209" s="65" t="e">
        <f>IF(#REF!="Sí","Cada 6 meses",IF('LISTA TRABAJADORES'!AX201&lt;&gt;"",'LISTA TRABAJADORES'!AX201,IF(OR(#REF!="",#REF!&lt;50),"",IF(#REF!&gt;=1000,"Anualmente",IF(#REF!&lt;=100,"Cada 3 años","Cada 2 años")))))</f>
        <v>#REF!</v>
      </c>
    </row>
    <row r="210" spans="1:29">
      <c r="A210" s="66">
        <v>194</v>
      </c>
      <c r="B210" s="516">
        <f>IF('LISTA TRABAJADORES'!F199&lt;50,"",'LISTA TRABAJADORES'!C199)</f>
        <v>0</v>
      </c>
      <c r="C210" s="517"/>
      <c r="D210" s="107">
        <f>IF('LISTA TRABAJADORES'!F199&lt;50,"",'LISTA TRABAJADORES'!D199)</f>
        <v>0</v>
      </c>
      <c r="E210" s="106">
        <f>IF('LISTA TRABAJADORES'!F199&lt;50,"",'LISTA TRABAJADORES'!E199)</f>
        <v>0</v>
      </c>
      <c r="F210" s="160"/>
      <c r="G210" s="518">
        <f>IF('LISTA TRABAJADORES'!F199&lt;50,"",'LISTA TRABAJADORES'!B199)</f>
        <v>0</v>
      </c>
      <c r="H210" s="519"/>
      <c r="I210" s="83"/>
      <c r="J210" s="65" t="str">
        <f>IF('LISTA TRABAJADORES'!F199="","",IF('LISTA TRABAJADORES'!G199="Sí","Cada 6 meses",IF(M210&lt;&gt;"",M210,IF(OR('LISTA TRABAJADORES'!H199="no ingresa",'LISTA TRABAJADORES'!F199="BAJA"),"No Ingresa PVSA",IF('LISTA TRABAJADORES'!F199="MUY ALTA","Anualmente",IF('LISTA TRABAJADORES'!F199="MEDIA","Cada 3 años","Cada 2 años"))))))</f>
        <v/>
      </c>
      <c r="K210" s="76"/>
      <c r="L210" s="67"/>
      <c r="M210" s="68" t="str">
        <f t="shared" si="6"/>
        <v/>
      </c>
      <c r="N210" s="67"/>
      <c r="O210" s="63"/>
      <c r="P210" s="64"/>
      <c r="Q210" s="64"/>
      <c r="R210" s="2"/>
      <c r="S210" s="104">
        <f t="shared" si="7"/>
        <v>194</v>
      </c>
      <c r="T210" s="516">
        <f>IF('LISTA TRABAJADORES'!F199&lt;50,"",B210)</f>
        <v>0</v>
      </c>
      <c r="U210" s="517"/>
      <c r="V210" s="105">
        <f>IF('LISTA TRABAJADORES'!F199&lt;50,"",'LISTA TRABAJADORES'!D199)</f>
        <v>0</v>
      </c>
      <c r="W210" s="106">
        <f>IF('LISTA TRABAJADORES'!F199&lt;50,"",E210)</f>
        <v>0</v>
      </c>
      <c r="X210" s="83" t="s">
        <v>444</v>
      </c>
      <c r="Y210" s="518">
        <f>IF('LISTA TRABAJADORES'!F199&lt;50,"",G210)</f>
        <v>0</v>
      </c>
      <c r="Z210" s="519"/>
      <c r="AA210" s="83"/>
      <c r="AB210" s="65" t="e">
        <f>IF(#REF!="Sí","Cada 6 meses",IF('LISTA TRABAJADORES'!AW202&lt;&gt;"",'LISTA TRABAJADORES'!AW202,IF(OR(#REF!="",#REF!&lt;50),"",IF(#REF!&gt;=1000,"Anualmente",IF(#REF!&lt;=100,"Cada 3 años","Cada 2 años")))))</f>
        <v>#REF!</v>
      </c>
      <c r="AC210" s="65" t="e">
        <f>IF(#REF!="Sí","Cada 6 meses",IF('LISTA TRABAJADORES'!AX202&lt;&gt;"",'LISTA TRABAJADORES'!AX202,IF(OR(#REF!="",#REF!&lt;50),"",IF(#REF!&gt;=1000,"Anualmente",IF(#REF!&lt;=100,"Cada 3 años","Cada 2 años")))))</f>
        <v>#REF!</v>
      </c>
    </row>
    <row r="211" spans="1:29">
      <c r="A211" s="66">
        <v>195</v>
      </c>
      <c r="B211" s="516">
        <f>IF('LISTA TRABAJADORES'!F200&lt;50,"",'LISTA TRABAJADORES'!C200)</f>
        <v>0</v>
      </c>
      <c r="C211" s="517"/>
      <c r="D211" s="107">
        <f>IF('LISTA TRABAJADORES'!F200&lt;50,"",'LISTA TRABAJADORES'!D200)</f>
        <v>0</v>
      </c>
      <c r="E211" s="106">
        <f>IF('LISTA TRABAJADORES'!F200&lt;50,"",'LISTA TRABAJADORES'!E200)</f>
        <v>0</v>
      </c>
      <c r="F211" s="160"/>
      <c r="G211" s="518">
        <f>IF('LISTA TRABAJADORES'!F200&lt;50,"",'LISTA TRABAJADORES'!B200)</f>
        <v>0</v>
      </c>
      <c r="H211" s="519"/>
      <c r="I211" s="83"/>
      <c r="J211" s="65" t="str">
        <f>IF('LISTA TRABAJADORES'!F200="","",IF('LISTA TRABAJADORES'!G200="Sí","Cada 6 meses",IF(M211&lt;&gt;"",M211,IF(OR('LISTA TRABAJADORES'!H200="no ingresa",'LISTA TRABAJADORES'!F200="BAJA"),"No Ingresa PVSA",IF('LISTA TRABAJADORES'!F200="MUY ALTA","Anualmente",IF('LISTA TRABAJADORES'!F200="MEDIA","Cada 3 años","Cada 2 años"))))))</f>
        <v/>
      </c>
      <c r="K211" s="76"/>
      <c r="L211" s="67"/>
      <c r="M211" s="68" t="str">
        <f t="shared" si="6"/>
        <v/>
      </c>
      <c r="N211" s="67"/>
      <c r="O211" s="63"/>
      <c r="P211" s="64"/>
      <c r="Q211" s="64"/>
      <c r="R211" s="2"/>
      <c r="S211" s="104">
        <f t="shared" si="7"/>
        <v>195</v>
      </c>
      <c r="T211" s="516">
        <f>IF('LISTA TRABAJADORES'!F200&lt;50,"",B211)</f>
        <v>0</v>
      </c>
      <c r="U211" s="517"/>
      <c r="V211" s="105">
        <f>IF('LISTA TRABAJADORES'!F200&lt;50,"",'LISTA TRABAJADORES'!D200)</f>
        <v>0</v>
      </c>
      <c r="W211" s="106">
        <f>IF('LISTA TRABAJADORES'!F200&lt;50,"",E211)</f>
        <v>0</v>
      </c>
      <c r="X211" s="83" t="s">
        <v>444</v>
      </c>
      <c r="Y211" s="518">
        <f>IF('LISTA TRABAJADORES'!F200&lt;50,"",G211)</f>
        <v>0</v>
      </c>
      <c r="Z211" s="519"/>
      <c r="AA211" s="83"/>
      <c r="AB211" s="65" t="e">
        <f>IF(#REF!="Sí","Cada 6 meses",IF('LISTA TRABAJADORES'!AW203&lt;&gt;"",'LISTA TRABAJADORES'!AW203,IF(OR(#REF!="",#REF!&lt;50),"",IF(#REF!&gt;=1000,"Anualmente",IF(#REF!&lt;=100,"Cada 3 años","Cada 2 años")))))</f>
        <v>#REF!</v>
      </c>
      <c r="AC211" s="65" t="e">
        <f>IF(#REF!="Sí","Cada 6 meses",IF('LISTA TRABAJADORES'!AX203&lt;&gt;"",'LISTA TRABAJADORES'!AX203,IF(OR(#REF!="",#REF!&lt;50),"",IF(#REF!&gt;=1000,"Anualmente",IF(#REF!&lt;=100,"Cada 3 años","Cada 2 años")))))</f>
        <v>#REF!</v>
      </c>
    </row>
    <row r="212" spans="1:29">
      <c r="A212" s="66">
        <v>196</v>
      </c>
      <c r="B212" s="516">
        <f>IF('LISTA TRABAJADORES'!F201&lt;50,"",'LISTA TRABAJADORES'!C201)</f>
        <v>0</v>
      </c>
      <c r="C212" s="517"/>
      <c r="D212" s="107">
        <f>IF('LISTA TRABAJADORES'!F201&lt;50,"",'LISTA TRABAJADORES'!D201)</f>
        <v>0</v>
      </c>
      <c r="E212" s="106">
        <f>IF('LISTA TRABAJADORES'!F201&lt;50,"",'LISTA TRABAJADORES'!E201)</f>
        <v>0</v>
      </c>
      <c r="F212" s="160"/>
      <c r="G212" s="518">
        <f>IF('LISTA TRABAJADORES'!F201&lt;50,"",'LISTA TRABAJADORES'!B201)</f>
        <v>0</v>
      </c>
      <c r="H212" s="519"/>
      <c r="I212" s="83"/>
      <c r="J212" s="65" t="str">
        <f>IF('LISTA TRABAJADORES'!F201="","",IF('LISTA TRABAJADORES'!G201="Sí","Cada 6 meses",IF(M212&lt;&gt;"",M212,IF(OR('LISTA TRABAJADORES'!H201="no ingresa",'LISTA TRABAJADORES'!F201="BAJA"),"No Ingresa PVSA",IF('LISTA TRABAJADORES'!F201="MUY ALTA","Anualmente",IF('LISTA TRABAJADORES'!F201="MEDIA","Cada 3 años","Cada 2 años"))))))</f>
        <v/>
      </c>
      <c r="K212" s="76"/>
      <c r="L212" s="67"/>
      <c r="M212" s="68" t="str">
        <f t="shared" si="6"/>
        <v/>
      </c>
      <c r="N212" s="67"/>
      <c r="O212" s="63"/>
      <c r="P212" s="64"/>
      <c r="Q212" s="64"/>
      <c r="R212" s="2"/>
      <c r="S212" s="104">
        <f t="shared" si="7"/>
        <v>196</v>
      </c>
      <c r="T212" s="516">
        <f>IF('LISTA TRABAJADORES'!F201&lt;50,"",B212)</f>
        <v>0</v>
      </c>
      <c r="U212" s="517"/>
      <c r="V212" s="105">
        <f>IF('LISTA TRABAJADORES'!F201&lt;50,"",'LISTA TRABAJADORES'!D201)</f>
        <v>0</v>
      </c>
      <c r="W212" s="106">
        <f>IF('LISTA TRABAJADORES'!F201&lt;50,"",E212)</f>
        <v>0</v>
      </c>
      <c r="X212" s="83" t="s">
        <v>444</v>
      </c>
      <c r="Y212" s="518">
        <f>IF('LISTA TRABAJADORES'!F201&lt;50,"",G212)</f>
        <v>0</v>
      </c>
      <c r="Z212" s="519"/>
      <c r="AA212" s="83"/>
      <c r="AB212" s="65" t="e">
        <f>IF(#REF!="Sí","Cada 6 meses",IF('LISTA TRABAJADORES'!AW204&lt;&gt;"",'LISTA TRABAJADORES'!AW204,IF(OR(#REF!="",#REF!&lt;50),"",IF(#REF!&gt;=1000,"Anualmente",IF(#REF!&lt;=100,"Cada 3 años","Cada 2 años")))))</f>
        <v>#REF!</v>
      </c>
      <c r="AC212" s="65" t="e">
        <f>IF(#REF!="Sí","Cada 6 meses",IF('LISTA TRABAJADORES'!AX204&lt;&gt;"",'LISTA TRABAJADORES'!AX204,IF(OR(#REF!="",#REF!&lt;50),"",IF(#REF!&gt;=1000,"Anualmente",IF(#REF!&lt;=100,"Cada 3 años","Cada 2 años")))))</f>
        <v>#REF!</v>
      </c>
    </row>
    <row r="213" spans="1:29">
      <c r="A213" s="66">
        <v>197</v>
      </c>
      <c r="B213" s="516">
        <f>IF('LISTA TRABAJADORES'!F202&lt;50,"",'LISTA TRABAJADORES'!C202)</f>
        <v>0</v>
      </c>
      <c r="C213" s="517"/>
      <c r="D213" s="107">
        <f>IF('LISTA TRABAJADORES'!F202&lt;50,"",'LISTA TRABAJADORES'!D202)</f>
        <v>0</v>
      </c>
      <c r="E213" s="106">
        <f>IF('LISTA TRABAJADORES'!F202&lt;50,"",'LISTA TRABAJADORES'!E202)</f>
        <v>0</v>
      </c>
      <c r="F213" s="160"/>
      <c r="G213" s="518">
        <f>IF('LISTA TRABAJADORES'!F202&lt;50,"",'LISTA TRABAJADORES'!B202)</f>
        <v>0</v>
      </c>
      <c r="H213" s="519"/>
      <c r="I213" s="83"/>
      <c r="J213" s="65" t="str">
        <f>IF('LISTA TRABAJADORES'!F202="","",IF('LISTA TRABAJADORES'!G202="Sí","Cada 6 meses",IF(M213&lt;&gt;"",M213,IF(OR('LISTA TRABAJADORES'!H202="no ingresa",'LISTA TRABAJADORES'!F202="BAJA"),"No Ingresa PVSA",IF('LISTA TRABAJADORES'!F202="MUY ALTA","Anualmente",IF('LISTA TRABAJADORES'!F202="MEDIA","Cada 3 años","Cada 2 años"))))))</f>
        <v/>
      </c>
      <c r="K213" s="76"/>
      <c r="L213" s="67"/>
      <c r="M213" s="68" t="str">
        <f t="shared" si="6"/>
        <v/>
      </c>
      <c r="N213" s="67"/>
      <c r="O213" s="63"/>
      <c r="P213" s="64"/>
      <c r="Q213" s="64"/>
      <c r="R213" s="2"/>
      <c r="S213" s="104">
        <f t="shared" si="7"/>
        <v>197</v>
      </c>
      <c r="T213" s="516">
        <f>IF('LISTA TRABAJADORES'!F202&lt;50,"",B213)</f>
        <v>0</v>
      </c>
      <c r="U213" s="517"/>
      <c r="V213" s="105">
        <f>IF('LISTA TRABAJADORES'!F202&lt;50,"",'LISTA TRABAJADORES'!D202)</f>
        <v>0</v>
      </c>
      <c r="W213" s="106">
        <f>IF('LISTA TRABAJADORES'!F202&lt;50,"",E213)</f>
        <v>0</v>
      </c>
      <c r="X213" s="83" t="s">
        <v>444</v>
      </c>
      <c r="Y213" s="518">
        <f>IF('LISTA TRABAJADORES'!F202&lt;50,"",G213)</f>
        <v>0</v>
      </c>
      <c r="Z213" s="519"/>
      <c r="AA213" s="83"/>
      <c r="AB213" s="65" t="e">
        <f>IF(#REF!="Sí","Cada 6 meses",IF('LISTA TRABAJADORES'!AW205&lt;&gt;"",'LISTA TRABAJADORES'!AW205,IF(OR(#REF!="",#REF!&lt;50),"",IF(#REF!&gt;=1000,"Anualmente",IF(#REF!&lt;=100,"Cada 3 años","Cada 2 años")))))</f>
        <v>#REF!</v>
      </c>
      <c r="AC213" s="65" t="e">
        <f>IF(#REF!="Sí","Cada 6 meses",IF('LISTA TRABAJADORES'!AX205&lt;&gt;"",'LISTA TRABAJADORES'!AX205,IF(OR(#REF!="",#REF!&lt;50),"",IF(#REF!&gt;=1000,"Anualmente",IF(#REF!&lt;=100,"Cada 3 años","Cada 2 años")))))</f>
        <v>#REF!</v>
      </c>
    </row>
    <row r="214" spans="1:29">
      <c r="A214" s="66">
        <v>198</v>
      </c>
      <c r="B214" s="516">
        <f>IF('LISTA TRABAJADORES'!F203&lt;50,"",'LISTA TRABAJADORES'!C203)</f>
        <v>0</v>
      </c>
      <c r="C214" s="517"/>
      <c r="D214" s="107">
        <f>IF('LISTA TRABAJADORES'!F203&lt;50,"",'LISTA TRABAJADORES'!D203)</f>
        <v>0</v>
      </c>
      <c r="E214" s="106">
        <f>IF('LISTA TRABAJADORES'!F203&lt;50,"",'LISTA TRABAJADORES'!E203)</f>
        <v>0</v>
      </c>
      <c r="F214" s="160"/>
      <c r="G214" s="518">
        <f>IF('LISTA TRABAJADORES'!F203&lt;50,"",'LISTA TRABAJADORES'!B203)</f>
        <v>0</v>
      </c>
      <c r="H214" s="519"/>
      <c r="I214" s="83"/>
      <c r="J214" s="65" t="str">
        <f>IF('LISTA TRABAJADORES'!F203="","",IF('LISTA TRABAJADORES'!G203="Sí","Cada 6 meses",IF(M214&lt;&gt;"",M214,IF(OR('LISTA TRABAJADORES'!H203="no ingresa",'LISTA TRABAJADORES'!F203="BAJA"),"No Ingresa PVSA",IF('LISTA TRABAJADORES'!F203="MUY ALTA","Anualmente",IF('LISTA TRABAJADORES'!F203="MEDIA","Cada 3 años","Cada 2 años"))))))</f>
        <v/>
      </c>
      <c r="K214" s="76"/>
      <c r="L214" s="67"/>
      <c r="M214" s="68" t="str">
        <f t="shared" si="6"/>
        <v/>
      </c>
      <c r="N214" s="67"/>
      <c r="O214" s="63"/>
      <c r="P214" s="64"/>
      <c r="Q214" s="64"/>
      <c r="R214" s="2"/>
      <c r="S214" s="104">
        <f t="shared" si="7"/>
        <v>198</v>
      </c>
      <c r="T214" s="516">
        <f>IF('LISTA TRABAJADORES'!F203&lt;50,"",B214)</f>
        <v>0</v>
      </c>
      <c r="U214" s="517"/>
      <c r="V214" s="105">
        <f>IF('LISTA TRABAJADORES'!F203&lt;50,"",'LISTA TRABAJADORES'!D203)</f>
        <v>0</v>
      </c>
      <c r="W214" s="106">
        <f>IF('LISTA TRABAJADORES'!F203&lt;50,"",E214)</f>
        <v>0</v>
      </c>
      <c r="X214" s="83" t="s">
        <v>444</v>
      </c>
      <c r="Y214" s="518">
        <f>IF('LISTA TRABAJADORES'!F203&lt;50,"",G214)</f>
        <v>0</v>
      </c>
      <c r="Z214" s="519"/>
      <c r="AA214" s="83"/>
      <c r="AB214" s="65" t="e">
        <f>IF(#REF!="Sí","Cada 6 meses",IF('LISTA TRABAJADORES'!AW206&lt;&gt;"",'LISTA TRABAJADORES'!AW206,IF(OR(#REF!="",#REF!&lt;50),"",IF(#REF!&gt;=1000,"Anualmente",IF(#REF!&lt;=100,"Cada 3 años","Cada 2 años")))))</f>
        <v>#REF!</v>
      </c>
      <c r="AC214" s="65" t="e">
        <f>IF(#REF!="Sí","Cada 6 meses",IF('LISTA TRABAJADORES'!AX206&lt;&gt;"",'LISTA TRABAJADORES'!AX206,IF(OR(#REF!="",#REF!&lt;50),"",IF(#REF!&gt;=1000,"Anualmente",IF(#REF!&lt;=100,"Cada 3 años","Cada 2 años")))))</f>
        <v>#REF!</v>
      </c>
    </row>
    <row r="215" spans="1:29">
      <c r="A215" s="66">
        <v>199</v>
      </c>
      <c r="B215" s="516">
        <f>IF('LISTA TRABAJADORES'!F204&lt;50,"",'LISTA TRABAJADORES'!C204)</f>
        <v>0</v>
      </c>
      <c r="C215" s="517"/>
      <c r="D215" s="107">
        <f>IF('LISTA TRABAJADORES'!F204&lt;50,"",'LISTA TRABAJADORES'!D204)</f>
        <v>0</v>
      </c>
      <c r="E215" s="106">
        <f>IF('LISTA TRABAJADORES'!F204&lt;50,"",'LISTA TRABAJADORES'!E204)</f>
        <v>0</v>
      </c>
      <c r="F215" s="160"/>
      <c r="G215" s="518">
        <f>IF('LISTA TRABAJADORES'!F204&lt;50,"",'LISTA TRABAJADORES'!B204)</f>
        <v>0</v>
      </c>
      <c r="H215" s="519"/>
      <c r="I215" s="83"/>
      <c r="J215" s="65" t="str">
        <f>IF('LISTA TRABAJADORES'!F204="","",IF('LISTA TRABAJADORES'!G204="Sí","Cada 6 meses",IF(M215&lt;&gt;"",M215,IF(OR('LISTA TRABAJADORES'!H204="no ingresa",'LISTA TRABAJADORES'!F204="BAJA"),"No Ingresa PVSA",IF('LISTA TRABAJADORES'!F204="MUY ALTA","Anualmente",IF('LISTA TRABAJADORES'!F204="MEDIA","Cada 3 años","Cada 2 años"))))))</f>
        <v/>
      </c>
      <c r="K215" s="76"/>
      <c r="L215" s="67"/>
      <c r="M215" s="68" t="str">
        <f t="shared" si="6"/>
        <v/>
      </c>
      <c r="N215" s="67"/>
      <c r="O215" s="63"/>
      <c r="P215" s="64"/>
      <c r="Q215" s="64"/>
      <c r="R215" s="2"/>
      <c r="S215" s="104">
        <f t="shared" si="7"/>
        <v>199</v>
      </c>
      <c r="T215" s="516">
        <f>IF('LISTA TRABAJADORES'!F204&lt;50,"",B215)</f>
        <v>0</v>
      </c>
      <c r="U215" s="517"/>
      <c r="V215" s="105">
        <f>IF('LISTA TRABAJADORES'!F204&lt;50,"",'LISTA TRABAJADORES'!D204)</f>
        <v>0</v>
      </c>
      <c r="W215" s="106">
        <f>IF('LISTA TRABAJADORES'!F204&lt;50,"",E215)</f>
        <v>0</v>
      </c>
      <c r="X215" s="83" t="s">
        <v>444</v>
      </c>
      <c r="Y215" s="518">
        <f>IF('LISTA TRABAJADORES'!F204&lt;50,"",G215)</f>
        <v>0</v>
      </c>
      <c r="Z215" s="519"/>
      <c r="AA215" s="83"/>
      <c r="AB215" s="65" t="e">
        <f>IF(#REF!="Sí","Cada 6 meses",IF('LISTA TRABAJADORES'!AW207&lt;&gt;"",'LISTA TRABAJADORES'!AW207,IF(OR(#REF!="",#REF!&lt;50),"",IF(#REF!&gt;=1000,"Anualmente",IF(#REF!&lt;=100,"Cada 3 años","Cada 2 años")))))</f>
        <v>#REF!</v>
      </c>
      <c r="AC215" s="65" t="e">
        <f>IF(#REF!="Sí","Cada 6 meses",IF('LISTA TRABAJADORES'!AX207&lt;&gt;"",'LISTA TRABAJADORES'!AX207,IF(OR(#REF!="",#REF!&lt;50),"",IF(#REF!&gt;=1000,"Anualmente",IF(#REF!&lt;=100,"Cada 3 años","Cada 2 años")))))</f>
        <v>#REF!</v>
      </c>
    </row>
    <row r="216" spans="1:29">
      <c r="A216" s="66">
        <v>200</v>
      </c>
      <c r="B216" s="516">
        <f>IF('LISTA TRABAJADORES'!F205&lt;50,"",'LISTA TRABAJADORES'!C205)</f>
        <v>0</v>
      </c>
      <c r="C216" s="517"/>
      <c r="D216" s="107">
        <f>IF('LISTA TRABAJADORES'!F205&lt;50,"",'LISTA TRABAJADORES'!D205)</f>
        <v>0</v>
      </c>
      <c r="E216" s="106">
        <f>IF('LISTA TRABAJADORES'!F205&lt;50,"",'LISTA TRABAJADORES'!E205)</f>
        <v>0</v>
      </c>
      <c r="F216" s="160"/>
      <c r="G216" s="518">
        <f>IF('LISTA TRABAJADORES'!F205&lt;50,"",'LISTA TRABAJADORES'!B205)</f>
        <v>0</v>
      </c>
      <c r="H216" s="519"/>
      <c r="I216" s="83"/>
      <c r="J216" s="65" t="str">
        <f>IF('LISTA TRABAJADORES'!F205="","",IF('LISTA TRABAJADORES'!G205="Sí","Cada 6 meses",IF(M216&lt;&gt;"",M216,IF(OR('LISTA TRABAJADORES'!H205="no ingresa",'LISTA TRABAJADORES'!F205="BAJA"),"No Ingresa PVSA",IF('LISTA TRABAJADORES'!F205="MUY ALTA","Anualmente",IF('LISTA TRABAJADORES'!F205="MEDIA","Cada 3 años","Cada 2 años"))))))</f>
        <v/>
      </c>
      <c r="K216" s="76"/>
      <c r="L216" s="67"/>
      <c r="M216" s="68" t="str">
        <f t="shared" si="6"/>
        <v/>
      </c>
      <c r="N216" s="67"/>
      <c r="O216" s="63"/>
      <c r="P216" s="64"/>
      <c r="Q216" s="64"/>
      <c r="R216" s="2"/>
      <c r="S216" s="104">
        <f t="shared" si="7"/>
        <v>200</v>
      </c>
      <c r="T216" s="516">
        <f>IF('LISTA TRABAJADORES'!F205&lt;50,"",B216)</f>
        <v>0</v>
      </c>
      <c r="U216" s="517"/>
      <c r="V216" s="105">
        <f>IF('LISTA TRABAJADORES'!F205&lt;50,"",'LISTA TRABAJADORES'!D205)</f>
        <v>0</v>
      </c>
      <c r="W216" s="106">
        <f>IF('LISTA TRABAJADORES'!F205&lt;50,"",E216)</f>
        <v>0</v>
      </c>
      <c r="X216" s="83" t="s">
        <v>444</v>
      </c>
      <c r="Y216" s="518">
        <f>IF('LISTA TRABAJADORES'!F205&lt;50,"",G216)</f>
        <v>0</v>
      </c>
      <c r="Z216" s="519"/>
      <c r="AA216" s="83"/>
      <c r="AB216" s="65" t="e">
        <f>IF(#REF!="Sí","Cada 6 meses",IF('LISTA TRABAJADORES'!AW208&lt;&gt;"",'LISTA TRABAJADORES'!AW208,IF(OR(#REF!="",#REF!&lt;50),"",IF(#REF!&gt;=1000,"Anualmente",IF(#REF!&lt;=100,"Cada 3 años","Cada 2 años")))))</f>
        <v>#REF!</v>
      </c>
      <c r="AC216" s="65" t="e">
        <f>IF(#REF!="Sí","Cada 6 meses",IF('LISTA TRABAJADORES'!AX208&lt;&gt;"",'LISTA TRABAJADORES'!AX208,IF(OR(#REF!="",#REF!&lt;50),"",IF(#REF!&gt;=1000,"Anualmente",IF(#REF!&lt;=100,"Cada 3 años","Cada 2 años")))))</f>
        <v>#REF!</v>
      </c>
    </row>
    <row r="217" spans="1:29">
      <c r="A217" s="66">
        <v>201</v>
      </c>
      <c r="B217" s="516">
        <f>IF('LISTA TRABAJADORES'!F206&lt;50,"",'LISTA TRABAJADORES'!C206)</f>
        <v>0</v>
      </c>
      <c r="C217" s="517"/>
      <c r="D217" s="107">
        <f>IF('LISTA TRABAJADORES'!F206&lt;50,"",'LISTA TRABAJADORES'!D206)</f>
        <v>0</v>
      </c>
      <c r="E217" s="106">
        <f>IF('LISTA TRABAJADORES'!F206&lt;50,"",'LISTA TRABAJADORES'!E206)</f>
        <v>0</v>
      </c>
      <c r="F217" s="160"/>
      <c r="G217" s="518">
        <f>IF('LISTA TRABAJADORES'!F206&lt;50,"",'LISTA TRABAJADORES'!B206)</f>
        <v>0</v>
      </c>
      <c r="H217" s="519"/>
      <c r="I217" s="83"/>
      <c r="J217" s="65" t="str">
        <f>IF('LISTA TRABAJADORES'!F206="","",IF('LISTA TRABAJADORES'!G206="Sí","Cada 6 meses",IF(M217&lt;&gt;"",M217,IF(OR('LISTA TRABAJADORES'!H206="no ingresa",'LISTA TRABAJADORES'!F206="BAJA"),"No Ingresa PVSA",IF('LISTA TRABAJADORES'!F206="MUY ALTA","Anualmente",IF('LISTA TRABAJADORES'!F206="MEDIA","Cada 3 años","Cada 2 años"))))))</f>
        <v/>
      </c>
      <c r="K217" s="76"/>
      <c r="L217" s="67"/>
      <c r="M217" s="68" t="str">
        <f t="shared" si="6"/>
        <v/>
      </c>
      <c r="N217" s="67"/>
      <c r="O217" s="63"/>
      <c r="P217" s="64"/>
      <c r="Q217" s="64"/>
      <c r="R217" s="2"/>
      <c r="S217" s="104">
        <f t="shared" si="7"/>
        <v>201</v>
      </c>
      <c r="T217" s="516">
        <f>IF('LISTA TRABAJADORES'!F206&lt;50,"",B217)</f>
        <v>0</v>
      </c>
      <c r="U217" s="517"/>
      <c r="V217" s="105">
        <f>IF('LISTA TRABAJADORES'!F206&lt;50,"",'LISTA TRABAJADORES'!D206)</f>
        <v>0</v>
      </c>
      <c r="W217" s="106">
        <f>IF('LISTA TRABAJADORES'!F206&lt;50,"",E217)</f>
        <v>0</v>
      </c>
      <c r="X217" s="83" t="s">
        <v>444</v>
      </c>
      <c r="Y217" s="518">
        <f>IF('LISTA TRABAJADORES'!F206&lt;50,"",G217)</f>
        <v>0</v>
      </c>
      <c r="Z217" s="519"/>
      <c r="AA217" s="83"/>
      <c r="AB217" s="65" t="e">
        <f>IF(#REF!="Sí","Cada 6 meses",IF('LISTA TRABAJADORES'!AW209&lt;&gt;"",'LISTA TRABAJADORES'!AW209,IF(OR(#REF!="",#REF!&lt;50),"",IF(#REF!&gt;=1000,"Anualmente",IF(#REF!&lt;=100,"Cada 3 años","Cada 2 años")))))</f>
        <v>#REF!</v>
      </c>
      <c r="AC217" s="65" t="e">
        <f>IF(#REF!="Sí","Cada 6 meses",IF('LISTA TRABAJADORES'!AX209&lt;&gt;"",'LISTA TRABAJADORES'!AX209,IF(OR(#REF!="",#REF!&lt;50),"",IF(#REF!&gt;=1000,"Anualmente",IF(#REF!&lt;=100,"Cada 3 años","Cada 2 años")))))</f>
        <v>#REF!</v>
      </c>
    </row>
    <row r="218" spans="1:29">
      <c r="A218" s="66">
        <v>202</v>
      </c>
      <c r="B218" s="516">
        <f>IF('LISTA TRABAJADORES'!F207&lt;50,"",'LISTA TRABAJADORES'!C207)</f>
        <v>0</v>
      </c>
      <c r="C218" s="517"/>
      <c r="D218" s="107">
        <f>IF('LISTA TRABAJADORES'!F207&lt;50,"",'LISTA TRABAJADORES'!D207)</f>
        <v>0</v>
      </c>
      <c r="E218" s="106">
        <f>IF('LISTA TRABAJADORES'!F207&lt;50,"",'LISTA TRABAJADORES'!E207)</f>
        <v>0</v>
      </c>
      <c r="F218" s="160"/>
      <c r="G218" s="518">
        <f>IF('LISTA TRABAJADORES'!F207&lt;50,"",'LISTA TRABAJADORES'!B207)</f>
        <v>0</v>
      </c>
      <c r="H218" s="519"/>
      <c r="I218" s="83"/>
      <c r="J218" s="65" t="str">
        <f>IF('LISTA TRABAJADORES'!F207="","",IF('LISTA TRABAJADORES'!G207="Sí","Cada 6 meses",IF(M218&lt;&gt;"",M218,IF(OR('LISTA TRABAJADORES'!H207="no ingresa",'LISTA TRABAJADORES'!F207="BAJA"),"No Ingresa PVSA",IF('LISTA TRABAJADORES'!F207="MUY ALTA","Anualmente",IF('LISTA TRABAJADORES'!F207="MEDIA","Cada 3 años","Cada 2 años"))))))</f>
        <v/>
      </c>
      <c r="K218" s="76"/>
      <c r="L218" s="67"/>
      <c r="M218" s="68" t="str">
        <f t="shared" si="6"/>
        <v/>
      </c>
      <c r="N218" s="67"/>
      <c r="O218" s="63"/>
      <c r="P218" s="64"/>
      <c r="Q218" s="64"/>
      <c r="R218" s="2"/>
      <c r="S218" s="104">
        <f t="shared" si="7"/>
        <v>202</v>
      </c>
      <c r="T218" s="516">
        <f>IF('LISTA TRABAJADORES'!F207&lt;50,"",B218)</f>
        <v>0</v>
      </c>
      <c r="U218" s="517"/>
      <c r="V218" s="105">
        <f>IF('LISTA TRABAJADORES'!F207&lt;50,"",'LISTA TRABAJADORES'!D207)</f>
        <v>0</v>
      </c>
      <c r="W218" s="106">
        <f>IF('LISTA TRABAJADORES'!F207&lt;50,"",E218)</f>
        <v>0</v>
      </c>
      <c r="X218" s="83" t="s">
        <v>444</v>
      </c>
      <c r="Y218" s="518">
        <f>IF('LISTA TRABAJADORES'!F207&lt;50,"",G218)</f>
        <v>0</v>
      </c>
      <c r="Z218" s="519"/>
      <c r="AA218" s="83"/>
      <c r="AB218" s="65" t="e">
        <f>IF(#REF!="Sí","Cada 6 meses",IF('LISTA TRABAJADORES'!AW210&lt;&gt;"",'LISTA TRABAJADORES'!AW210,IF(OR(#REF!="",#REF!&lt;50),"",IF(#REF!&gt;=1000,"Anualmente",IF(#REF!&lt;=100,"Cada 3 años","Cada 2 años")))))</f>
        <v>#REF!</v>
      </c>
      <c r="AC218" s="65" t="e">
        <f>IF(#REF!="Sí","Cada 6 meses",IF('LISTA TRABAJADORES'!AX210&lt;&gt;"",'LISTA TRABAJADORES'!AX210,IF(OR(#REF!="",#REF!&lt;50),"",IF(#REF!&gt;=1000,"Anualmente",IF(#REF!&lt;=100,"Cada 3 años","Cada 2 años")))))</f>
        <v>#REF!</v>
      </c>
    </row>
    <row r="219" spans="1:29">
      <c r="A219" s="66">
        <v>203</v>
      </c>
      <c r="B219" s="516">
        <f>IF('LISTA TRABAJADORES'!F208&lt;50,"",'LISTA TRABAJADORES'!C208)</f>
        <v>0</v>
      </c>
      <c r="C219" s="517"/>
      <c r="D219" s="107">
        <f>IF('LISTA TRABAJADORES'!F208&lt;50,"",'LISTA TRABAJADORES'!D208)</f>
        <v>0</v>
      </c>
      <c r="E219" s="106">
        <f>IF('LISTA TRABAJADORES'!F208&lt;50,"",'LISTA TRABAJADORES'!E208)</f>
        <v>0</v>
      </c>
      <c r="F219" s="160"/>
      <c r="G219" s="518">
        <f>IF('LISTA TRABAJADORES'!F208&lt;50,"",'LISTA TRABAJADORES'!B208)</f>
        <v>0</v>
      </c>
      <c r="H219" s="519"/>
      <c r="I219" s="83"/>
      <c r="J219" s="65" t="str">
        <f>IF('LISTA TRABAJADORES'!F208="","",IF('LISTA TRABAJADORES'!G208="Sí","Cada 6 meses",IF(M219&lt;&gt;"",M219,IF(OR('LISTA TRABAJADORES'!H208="no ingresa",'LISTA TRABAJADORES'!F208="BAJA"),"No Ingresa PVSA",IF('LISTA TRABAJADORES'!F208="MUY ALTA","Anualmente",IF('LISTA TRABAJADORES'!F208="MEDIA","Cada 3 años","Cada 2 años"))))))</f>
        <v/>
      </c>
      <c r="K219" s="76"/>
      <c r="L219" s="67"/>
      <c r="M219" s="68" t="str">
        <f t="shared" si="6"/>
        <v/>
      </c>
      <c r="N219" s="67"/>
      <c r="O219" s="63"/>
      <c r="P219" s="64"/>
      <c r="Q219" s="64"/>
      <c r="R219" s="2"/>
      <c r="S219" s="104">
        <f t="shared" si="7"/>
        <v>203</v>
      </c>
      <c r="T219" s="516">
        <f>IF('LISTA TRABAJADORES'!F208&lt;50,"",B219)</f>
        <v>0</v>
      </c>
      <c r="U219" s="517"/>
      <c r="V219" s="105">
        <f>IF('LISTA TRABAJADORES'!F208&lt;50,"",'LISTA TRABAJADORES'!D208)</f>
        <v>0</v>
      </c>
      <c r="W219" s="106">
        <f>IF('LISTA TRABAJADORES'!F208&lt;50,"",E219)</f>
        <v>0</v>
      </c>
      <c r="X219" s="83" t="s">
        <v>444</v>
      </c>
      <c r="Y219" s="518">
        <f>IF('LISTA TRABAJADORES'!F208&lt;50,"",G219)</f>
        <v>0</v>
      </c>
      <c r="Z219" s="519"/>
      <c r="AA219" s="83"/>
      <c r="AB219" s="65" t="e">
        <f>IF(#REF!="Sí","Cada 6 meses",IF('LISTA TRABAJADORES'!AW211&lt;&gt;"",'LISTA TRABAJADORES'!AW211,IF(OR(#REF!="",#REF!&lt;50),"",IF(#REF!&gt;=1000,"Anualmente",IF(#REF!&lt;=100,"Cada 3 años","Cada 2 años")))))</f>
        <v>#REF!</v>
      </c>
      <c r="AC219" s="65" t="e">
        <f>IF(#REF!="Sí","Cada 6 meses",IF('LISTA TRABAJADORES'!AX211&lt;&gt;"",'LISTA TRABAJADORES'!AX211,IF(OR(#REF!="",#REF!&lt;50),"",IF(#REF!&gt;=1000,"Anualmente",IF(#REF!&lt;=100,"Cada 3 años","Cada 2 años")))))</f>
        <v>#REF!</v>
      </c>
    </row>
    <row r="220" spans="1:29">
      <c r="A220" s="66">
        <v>204</v>
      </c>
      <c r="B220" s="516">
        <f>IF('LISTA TRABAJADORES'!F209&lt;50,"",'LISTA TRABAJADORES'!C209)</f>
        <v>0</v>
      </c>
      <c r="C220" s="517"/>
      <c r="D220" s="107">
        <f>IF('LISTA TRABAJADORES'!F209&lt;50,"",'LISTA TRABAJADORES'!D209)</f>
        <v>0</v>
      </c>
      <c r="E220" s="106">
        <f>IF('LISTA TRABAJADORES'!F209&lt;50,"",'LISTA TRABAJADORES'!E209)</f>
        <v>0</v>
      </c>
      <c r="F220" s="160"/>
      <c r="G220" s="518">
        <f>IF('LISTA TRABAJADORES'!F209&lt;50,"",'LISTA TRABAJADORES'!B209)</f>
        <v>0</v>
      </c>
      <c r="H220" s="519"/>
      <c r="I220" s="83"/>
      <c r="J220" s="65" t="str">
        <f>IF('LISTA TRABAJADORES'!F209="","",IF('LISTA TRABAJADORES'!G209="Sí","Cada 6 meses",IF(M220&lt;&gt;"",M220,IF(OR('LISTA TRABAJADORES'!H209="no ingresa",'LISTA TRABAJADORES'!F209="BAJA"),"No Ingresa PVSA",IF('LISTA TRABAJADORES'!F209="MUY ALTA","Anualmente",IF('LISTA TRABAJADORES'!F209="MEDIA","Cada 3 años","Cada 2 años"))))))</f>
        <v/>
      </c>
      <c r="K220" s="76"/>
      <c r="L220" s="67"/>
      <c r="M220" s="68" t="str">
        <f t="shared" si="6"/>
        <v/>
      </c>
      <c r="N220" s="67"/>
      <c r="O220" s="63"/>
      <c r="P220" s="64"/>
      <c r="Q220" s="64"/>
      <c r="R220" s="2"/>
      <c r="S220" s="104">
        <f t="shared" si="7"/>
        <v>204</v>
      </c>
      <c r="T220" s="516">
        <f>IF('LISTA TRABAJADORES'!F209&lt;50,"",B220)</f>
        <v>0</v>
      </c>
      <c r="U220" s="517"/>
      <c r="V220" s="105">
        <f>IF('LISTA TRABAJADORES'!F209&lt;50,"",'LISTA TRABAJADORES'!D209)</f>
        <v>0</v>
      </c>
      <c r="W220" s="106">
        <f>IF('LISTA TRABAJADORES'!F209&lt;50,"",E220)</f>
        <v>0</v>
      </c>
      <c r="X220" s="83" t="s">
        <v>444</v>
      </c>
      <c r="Y220" s="518">
        <f>IF('LISTA TRABAJADORES'!F209&lt;50,"",G220)</f>
        <v>0</v>
      </c>
      <c r="Z220" s="519"/>
      <c r="AA220" s="83"/>
      <c r="AB220" s="65" t="e">
        <f>IF(#REF!="Sí","Cada 6 meses",IF('LISTA TRABAJADORES'!AW212&lt;&gt;"",'LISTA TRABAJADORES'!AW212,IF(OR(#REF!="",#REF!&lt;50),"",IF(#REF!&gt;=1000,"Anualmente",IF(#REF!&lt;=100,"Cada 3 años","Cada 2 años")))))</f>
        <v>#REF!</v>
      </c>
      <c r="AC220" s="65" t="e">
        <f>IF(#REF!="Sí","Cada 6 meses",IF('LISTA TRABAJADORES'!AX212&lt;&gt;"",'LISTA TRABAJADORES'!AX212,IF(OR(#REF!="",#REF!&lt;50),"",IF(#REF!&gt;=1000,"Anualmente",IF(#REF!&lt;=100,"Cada 3 años","Cada 2 años")))))</f>
        <v>#REF!</v>
      </c>
    </row>
    <row r="221" spans="1:29">
      <c r="A221" s="66">
        <v>205</v>
      </c>
      <c r="B221" s="516">
        <f>IF('LISTA TRABAJADORES'!F210&lt;50,"",'LISTA TRABAJADORES'!C210)</f>
        <v>0</v>
      </c>
      <c r="C221" s="517"/>
      <c r="D221" s="107">
        <f>IF('LISTA TRABAJADORES'!F210&lt;50,"",'LISTA TRABAJADORES'!D210)</f>
        <v>0</v>
      </c>
      <c r="E221" s="106">
        <f>IF('LISTA TRABAJADORES'!F210&lt;50,"",'LISTA TRABAJADORES'!E210)</f>
        <v>0</v>
      </c>
      <c r="F221" s="160"/>
      <c r="G221" s="518">
        <f>IF('LISTA TRABAJADORES'!F210&lt;50,"",'LISTA TRABAJADORES'!B210)</f>
        <v>0</v>
      </c>
      <c r="H221" s="519"/>
      <c r="I221" s="83"/>
      <c r="J221" s="65" t="str">
        <f>IF('LISTA TRABAJADORES'!F210="","",IF('LISTA TRABAJADORES'!G210="Sí","Cada 6 meses",IF(M221&lt;&gt;"",M221,IF(OR('LISTA TRABAJADORES'!H210="no ingresa",'LISTA TRABAJADORES'!F210="BAJA"),"No Ingresa PVSA",IF('LISTA TRABAJADORES'!F210="MUY ALTA","Anualmente",IF('LISTA TRABAJADORES'!F210="MEDIA","Cada 3 años","Cada 2 años"))))))</f>
        <v/>
      </c>
      <c r="K221" s="76"/>
      <c r="L221" s="67"/>
      <c r="M221" s="68" t="str">
        <f t="shared" si="6"/>
        <v/>
      </c>
      <c r="N221" s="67"/>
      <c r="O221" s="63"/>
      <c r="P221" s="64"/>
      <c r="Q221" s="64"/>
      <c r="R221" s="2"/>
      <c r="S221" s="104">
        <f t="shared" si="7"/>
        <v>205</v>
      </c>
      <c r="T221" s="516">
        <f>IF('LISTA TRABAJADORES'!F210&lt;50,"",B221)</f>
        <v>0</v>
      </c>
      <c r="U221" s="517"/>
      <c r="V221" s="105">
        <f>IF('LISTA TRABAJADORES'!F210&lt;50,"",'LISTA TRABAJADORES'!D210)</f>
        <v>0</v>
      </c>
      <c r="W221" s="106">
        <f>IF('LISTA TRABAJADORES'!F210&lt;50,"",E221)</f>
        <v>0</v>
      </c>
      <c r="X221" s="83" t="s">
        <v>444</v>
      </c>
      <c r="Y221" s="518">
        <f>IF('LISTA TRABAJADORES'!F210&lt;50,"",G221)</f>
        <v>0</v>
      </c>
      <c r="Z221" s="519"/>
      <c r="AA221" s="83"/>
      <c r="AB221" s="65" t="e">
        <f>IF(#REF!="Sí","Cada 6 meses",IF('LISTA TRABAJADORES'!AW213&lt;&gt;"",'LISTA TRABAJADORES'!AW213,IF(OR(#REF!="",#REF!&lt;50),"",IF(#REF!&gt;=1000,"Anualmente",IF(#REF!&lt;=100,"Cada 3 años","Cada 2 años")))))</f>
        <v>#REF!</v>
      </c>
      <c r="AC221" s="65" t="e">
        <f>IF(#REF!="Sí","Cada 6 meses",IF('LISTA TRABAJADORES'!AX213&lt;&gt;"",'LISTA TRABAJADORES'!AX213,IF(OR(#REF!="",#REF!&lt;50),"",IF(#REF!&gt;=1000,"Anualmente",IF(#REF!&lt;=100,"Cada 3 años","Cada 2 años")))))</f>
        <v>#REF!</v>
      </c>
    </row>
    <row r="222" spans="1:29">
      <c r="A222" s="66">
        <v>206</v>
      </c>
      <c r="B222" s="516">
        <f>IF('LISTA TRABAJADORES'!F211&lt;50,"",'LISTA TRABAJADORES'!C211)</f>
        <v>0</v>
      </c>
      <c r="C222" s="517"/>
      <c r="D222" s="107">
        <f>IF('LISTA TRABAJADORES'!F211&lt;50,"",'LISTA TRABAJADORES'!D211)</f>
        <v>0</v>
      </c>
      <c r="E222" s="106">
        <f>IF('LISTA TRABAJADORES'!F211&lt;50,"",'LISTA TRABAJADORES'!E211)</f>
        <v>0</v>
      </c>
      <c r="F222" s="160"/>
      <c r="G222" s="518">
        <f>IF('LISTA TRABAJADORES'!F211&lt;50,"",'LISTA TRABAJADORES'!B211)</f>
        <v>0</v>
      </c>
      <c r="H222" s="519"/>
      <c r="I222" s="83"/>
      <c r="J222" s="65" t="str">
        <f>IF('LISTA TRABAJADORES'!F211="","",IF('LISTA TRABAJADORES'!G211="Sí","Cada 6 meses",IF(M222&lt;&gt;"",M222,IF(OR('LISTA TRABAJADORES'!H211="no ingresa",'LISTA TRABAJADORES'!F211="BAJA"),"No Ingresa PVSA",IF('LISTA TRABAJADORES'!F211="MUY ALTA","Anualmente",IF('LISTA TRABAJADORES'!F211="MEDIA","Cada 3 años","Cada 2 años"))))))</f>
        <v/>
      </c>
      <c r="K222" s="76"/>
      <c r="L222" s="67"/>
      <c r="M222" s="68" t="str">
        <f t="shared" si="6"/>
        <v/>
      </c>
      <c r="N222" s="67"/>
      <c r="O222" s="63"/>
      <c r="P222" s="64"/>
      <c r="Q222" s="64"/>
      <c r="R222" s="2"/>
      <c r="S222" s="104">
        <f t="shared" si="7"/>
        <v>206</v>
      </c>
      <c r="T222" s="516">
        <f>IF('LISTA TRABAJADORES'!F211&lt;50,"",B222)</f>
        <v>0</v>
      </c>
      <c r="U222" s="517"/>
      <c r="V222" s="105">
        <f>IF('LISTA TRABAJADORES'!F211&lt;50,"",'LISTA TRABAJADORES'!D211)</f>
        <v>0</v>
      </c>
      <c r="W222" s="106">
        <f>IF('LISTA TRABAJADORES'!F211&lt;50,"",E222)</f>
        <v>0</v>
      </c>
      <c r="X222" s="83" t="s">
        <v>444</v>
      </c>
      <c r="Y222" s="518">
        <f>IF('LISTA TRABAJADORES'!F211&lt;50,"",G222)</f>
        <v>0</v>
      </c>
      <c r="Z222" s="519"/>
      <c r="AA222" s="83"/>
      <c r="AB222" s="65" t="e">
        <f>IF(#REF!="Sí","Cada 6 meses",IF('LISTA TRABAJADORES'!AW214&lt;&gt;"",'LISTA TRABAJADORES'!AW214,IF(OR(#REF!="",#REF!&lt;50),"",IF(#REF!&gt;=1000,"Anualmente",IF(#REF!&lt;=100,"Cada 3 años","Cada 2 años")))))</f>
        <v>#REF!</v>
      </c>
      <c r="AC222" s="65" t="e">
        <f>IF(#REF!="Sí","Cada 6 meses",IF('LISTA TRABAJADORES'!AX214&lt;&gt;"",'LISTA TRABAJADORES'!AX214,IF(OR(#REF!="",#REF!&lt;50),"",IF(#REF!&gt;=1000,"Anualmente",IF(#REF!&lt;=100,"Cada 3 años","Cada 2 años")))))</f>
        <v>#REF!</v>
      </c>
    </row>
    <row r="223" spans="1:29">
      <c r="A223" s="66">
        <v>207</v>
      </c>
      <c r="B223" s="516">
        <f>IF('LISTA TRABAJADORES'!F212&lt;50,"",'LISTA TRABAJADORES'!C212)</f>
        <v>0</v>
      </c>
      <c r="C223" s="517"/>
      <c r="D223" s="107">
        <f>IF('LISTA TRABAJADORES'!F212&lt;50,"",'LISTA TRABAJADORES'!D212)</f>
        <v>0</v>
      </c>
      <c r="E223" s="106">
        <f>IF('LISTA TRABAJADORES'!F212&lt;50,"",'LISTA TRABAJADORES'!E212)</f>
        <v>0</v>
      </c>
      <c r="F223" s="160"/>
      <c r="G223" s="518">
        <f>IF('LISTA TRABAJADORES'!F212&lt;50,"",'LISTA TRABAJADORES'!B212)</f>
        <v>0</v>
      </c>
      <c r="H223" s="519"/>
      <c r="I223" s="83"/>
      <c r="J223" s="65" t="str">
        <f>IF('LISTA TRABAJADORES'!F212="","",IF('LISTA TRABAJADORES'!G212="Sí","Cada 6 meses",IF(M223&lt;&gt;"",M223,IF(OR('LISTA TRABAJADORES'!H212="no ingresa",'LISTA TRABAJADORES'!F212="BAJA"),"No Ingresa PVSA",IF('LISTA TRABAJADORES'!F212="MUY ALTA","Anualmente",IF('LISTA TRABAJADORES'!F212="MEDIA","Cada 3 años","Cada 2 años"))))))</f>
        <v/>
      </c>
      <c r="K223" s="76"/>
      <c r="L223" s="67"/>
      <c r="M223" s="68" t="str">
        <f t="shared" si="6"/>
        <v/>
      </c>
      <c r="N223" s="67"/>
      <c r="O223" s="63"/>
      <c r="P223" s="64"/>
      <c r="Q223" s="64"/>
      <c r="R223" s="2"/>
      <c r="S223" s="104">
        <f t="shared" si="7"/>
        <v>207</v>
      </c>
      <c r="T223" s="516">
        <f>IF('LISTA TRABAJADORES'!F212&lt;50,"",B223)</f>
        <v>0</v>
      </c>
      <c r="U223" s="517"/>
      <c r="V223" s="105">
        <f>IF('LISTA TRABAJADORES'!F212&lt;50,"",'LISTA TRABAJADORES'!D212)</f>
        <v>0</v>
      </c>
      <c r="W223" s="106">
        <f>IF('LISTA TRABAJADORES'!F212&lt;50,"",E223)</f>
        <v>0</v>
      </c>
      <c r="X223" s="83" t="s">
        <v>444</v>
      </c>
      <c r="Y223" s="518">
        <f>IF('LISTA TRABAJADORES'!F212&lt;50,"",G223)</f>
        <v>0</v>
      </c>
      <c r="Z223" s="519"/>
      <c r="AA223" s="83"/>
      <c r="AB223" s="65" t="e">
        <f>IF(#REF!="Sí","Cada 6 meses",IF('LISTA TRABAJADORES'!AW215&lt;&gt;"",'LISTA TRABAJADORES'!AW215,IF(OR(#REF!="",#REF!&lt;50),"",IF(#REF!&gt;=1000,"Anualmente",IF(#REF!&lt;=100,"Cada 3 años","Cada 2 años")))))</f>
        <v>#REF!</v>
      </c>
      <c r="AC223" s="65" t="e">
        <f>IF(#REF!="Sí","Cada 6 meses",IF('LISTA TRABAJADORES'!AX215&lt;&gt;"",'LISTA TRABAJADORES'!AX215,IF(OR(#REF!="",#REF!&lt;50),"",IF(#REF!&gt;=1000,"Anualmente",IF(#REF!&lt;=100,"Cada 3 años","Cada 2 años")))))</f>
        <v>#REF!</v>
      </c>
    </row>
    <row r="224" spans="1:29">
      <c r="A224" s="66">
        <v>208</v>
      </c>
      <c r="B224" s="516">
        <f>IF('LISTA TRABAJADORES'!F213&lt;50,"",'LISTA TRABAJADORES'!C213)</f>
        <v>0</v>
      </c>
      <c r="C224" s="517"/>
      <c r="D224" s="107">
        <f>IF('LISTA TRABAJADORES'!F213&lt;50,"",'LISTA TRABAJADORES'!D213)</f>
        <v>0</v>
      </c>
      <c r="E224" s="106">
        <f>IF('LISTA TRABAJADORES'!F213&lt;50,"",'LISTA TRABAJADORES'!E213)</f>
        <v>0</v>
      </c>
      <c r="F224" s="160"/>
      <c r="G224" s="518">
        <f>IF('LISTA TRABAJADORES'!F213&lt;50,"",'LISTA TRABAJADORES'!B213)</f>
        <v>0</v>
      </c>
      <c r="H224" s="519"/>
      <c r="I224" s="83"/>
      <c r="J224" s="65" t="str">
        <f>IF('LISTA TRABAJADORES'!F213="","",IF('LISTA TRABAJADORES'!G213="Sí","Cada 6 meses",IF(M224&lt;&gt;"",M224,IF(OR('LISTA TRABAJADORES'!H213="no ingresa",'LISTA TRABAJADORES'!F213="BAJA"),"No Ingresa PVSA",IF('LISTA TRABAJADORES'!F213="MUY ALTA","Anualmente",IF('LISTA TRABAJADORES'!F213="MEDIA","Cada 3 años","Cada 2 años"))))))</f>
        <v/>
      </c>
      <c r="K224" s="76"/>
      <c r="L224" s="67"/>
      <c r="M224" s="68" t="str">
        <f t="shared" si="6"/>
        <v/>
      </c>
      <c r="N224" s="67"/>
      <c r="O224" s="63"/>
      <c r="P224" s="64"/>
      <c r="Q224" s="64"/>
      <c r="R224" s="2"/>
      <c r="S224" s="104">
        <f t="shared" si="7"/>
        <v>208</v>
      </c>
      <c r="T224" s="516">
        <f>IF('LISTA TRABAJADORES'!F213&lt;50,"",B224)</f>
        <v>0</v>
      </c>
      <c r="U224" s="517"/>
      <c r="V224" s="105">
        <f>IF('LISTA TRABAJADORES'!F213&lt;50,"",'LISTA TRABAJADORES'!D213)</f>
        <v>0</v>
      </c>
      <c r="W224" s="106">
        <f>IF('LISTA TRABAJADORES'!F213&lt;50,"",E224)</f>
        <v>0</v>
      </c>
      <c r="X224" s="83" t="s">
        <v>444</v>
      </c>
      <c r="Y224" s="518">
        <f>IF('LISTA TRABAJADORES'!F213&lt;50,"",G224)</f>
        <v>0</v>
      </c>
      <c r="Z224" s="519"/>
      <c r="AA224" s="83"/>
      <c r="AB224" s="65" t="e">
        <f>IF(#REF!="Sí","Cada 6 meses",IF('LISTA TRABAJADORES'!AW216&lt;&gt;"",'LISTA TRABAJADORES'!AW216,IF(OR(#REF!="",#REF!&lt;50),"",IF(#REF!&gt;=1000,"Anualmente",IF(#REF!&lt;=100,"Cada 3 años","Cada 2 años")))))</f>
        <v>#REF!</v>
      </c>
      <c r="AC224" s="65" t="e">
        <f>IF(#REF!="Sí","Cada 6 meses",IF('LISTA TRABAJADORES'!AX216&lt;&gt;"",'LISTA TRABAJADORES'!AX216,IF(OR(#REF!="",#REF!&lt;50),"",IF(#REF!&gt;=1000,"Anualmente",IF(#REF!&lt;=100,"Cada 3 años","Cada 2 años")))))</f>
        <v>#REF!</v>
      </c>
    </row>
    <row r="225" spans="1:29">
      <c r="A225" s="66">
        <v>209</v>
      </c>
      <c r="B225" s="516">
        <f>IF('LISTA TRABAJADORES'!F214&lt;50,"",'LISTA TRABAJADORES'!C214)</f>
        <v>0</v>
      </c>
      <c r="C225" s="517"/>
      <c r="D225" s="107">
        <f>IF('LISTA TRABAJADORES'!F214&lt;50,"",'LISTA TRABAJADORES'!D214)</f>
        <v>0</v>
      </c>
      <c r="E225" s="106">
        <f>IF('LISTA TRABAJADORES'!F214&lt;50,"",'LISTA TRABAJADORES'!E214)</f>
        <v>0</v>
      </c>
      <c r="F225" s="160"/>
      <c r="G225" s="518">
        <f>IF('LISTA TRABAJADORES'!F214&lt;50,"",'LISTA TRABAJADORES'!B214)</f>
        <v>0</v>
      </c>
      <c r="H225" s="519"/>
      <c r="I225" s="83"/>
      <c r="J225" s="65" t="str">
        <f>IF('LISTA TRABAJADORES'!F214="","",IF('LISTA TRABAJADORES'!G214="Sí","Cada 6 meses",IF(M225&lt;&gt;"",M225,IF(OR('LISTA TRABAJADORES'!H214="no ingresa",'LISTA TRABAJADORES'!F214="BAJA"),"No Ingresa PVSA",IF('LISTA TRABAJADORES'!F214="MUY ALTA","Anualmente",IF('LISTA TRABAJADORES'!F214="MEDIA","Cada 3 años","Cada 2 años"))))))</f>
        <v/>
      </c>
      <c r="K225" s="76"/>
      <c r="L225" s="67"/>
      <c r="M225" s="68" t="str">
        <f t="shared" si="6"/>
        <v/>
      </c>
      <c r="N225" s="67"/>
      <c r="O225" s="63"/>
      <c r="P225" s="64"/>
      <c r="Q225" s="64"/>
      <c r="R225" s="2"/>
      <c r="S225" s="104">
        <f t="shared" si="7"/>
        <v>209</v>
      </c>
      <c r="T225" s="516">
        <f>IF('LISTA TRABAJADORES'!F214&lt;50,"",B225)</f>
        <v>0</v>
      </c>
      <c r="U225" s="517"/>
      <c r="V225" s="105">
        <f>IF('LISTA TRABAJADORES'!F214&lt;50,"",'LISTA TRABAJADORES'!D214)</f>
        <v>0</v>
      </c>
      <c r="W225" s="106">
        <f>IF('LISTA TRABAJADORES'!F214&lt;50,"",E225)</f>
        <v>0</v>
      </c>
      <c r="X225" s="83" t="s">
        <v>444</v>
      </c>
      <c r="Y225" s="518">
        <f>IF('LISTA TRABAJADORES'!F214&lt;50,"",G225)</f>
        <v>0</v>
      </c>
      <c r="Z225" s="519"/>
      <c r="AA225" s="83"/>
      <c r="AB225" s="65" t="e">
        <f>IF(#REF!="Sí","Cada 6 meses",IF('LISTA TRABAJADORES'!AW217&lt;&gt;"",'LISTA TRABAJADORES'!AW217,IF(OR(#REF!="",#REF!&lt;50),"",IF(#REF!&gt;=1000,"Anualmente",IF(#REF!&lt;=100,"Cada 3 años","Cada 2 años")))))</f>
        <v>#REF!</v>
      </c>
      <c r="AC225" s="65" t="e">
        <f>IF(#REF!="Sí","Cada 6 meses",IF('LISTA TRABAJADORES'!AX217&lt;&gt;"",'LISTA TRABAJADORES'!AX217,IF(OR(#REF!="",#REF!&lt;50),"",IF(#REF!&gt;=1000,"Anualmente",IF(#REF!&lt;=100,"Cada 3 años","Cada 2 años")))))</f>
        <v>#REF!</v>
      </c>
    </row>
    <row r="226" spans="1:29">
      <c r="A226" s="66">
        <v>210</v>
      </c>
      <c r="B226" s="516">
        <f>IF('LISTA TRABAJADORES'!F215&lt;50,"",'LISTA TRABAJADORES'!C215)</f>
        <v>0</v>
      </c>
      <c r="C226" s="517"/>
      <c r="D226" s="107">
        <f>IF('LISTA TRABAJADORES'!F215&lt;50,"",'LISTA TRABAJADORES'!D215)</f>
        <v>0</v>
      </c>
      <c r="E226" s="106">
        <f>IF('LISTA TRABAJADORES'!F215&lt;50,"",'LISTA TRABAJADORES'!E215)</f>
        <v>0</v>
      </c>
      <c r="F226" s="160"/>
      <c r="G226" s="518">
        <f>IF('LISTA TRABAJADORES'!F215&lt;50,"",'LISTA TRABAJADORES'!B215)</f>
        <v>0</v>
      </c>
      <c r="H226" s="519"/>
      <c r="I226" s="83"/>
      <c r="J226" s="65" t="str">
        <f>IF('LISTA TRABAJADORES'!F215="","",IF('LISTA TRABAJADORES'!G215="Sí","Cada 6 meses",IF(M226&lt;&gt;"",M226,IF(OR('LISTA TRABAJADORES'!H215="no ingresa",'LISTA TRABAJADORES'!F215="BAJA"),"No Ingresa PVSA",IF('LISTA TRABAJADORES'!F215="MUY ALTA","Anualmente",IF('LISTA TRABAJADORES'!F215="MEDIA","Cada 3 años","Cada 2 años"))))))</f>
        <v/>
      </c>
      <c r="K226" s="76"/>
      <c r="L226" s="67"/>
      <c r="M226" s="68" t="str">
        <f t="shared" si="6"/>
        <v/>
      </c>
      <c r="N226" s="67"/>
      <c r="O226" s="63"/>
      <c r="P226" s="64"/>
      <c r="Q226" s="64"/>
      <c r="R226" s="2"/>
      <c r="S226" s="104">
        <f t="shared" si="7"/>
        <v>210</v>
      </c>
      <c r="T226" s="516">
        <f>IF('LISTA TRABAJADORES'!F215&lt;50,"",B226)</f>
        <v>0</v>
      </c>
      <c r="U226" s="517"/>
      <c r="V226" s="105">
        <f>IF('LISTA TRABAJADORES'!F215&lt;50,"",'LISTA TRABAJADORES'!D215)</f>
        <v>0</v>
      </c>
      <c r="W226" s="106">
        <f>IF('LISTA TRABAJADORES'!F215&lt;50,"",E226)</f>
        <v>0</v>
      </c>
      <c r="X226" s="83" t="s">
        <v>444</v>
      </c>
      <c r="Y226" s="518">
        <f>IF('LISTA TRABAJADORES'!F215&lt;50,"",G226)</f>
        <v>0</v>
      </c>
      <c r="Z226" s="519"/>
      <c r="AA226" s="83"/>
      <c r="AB226" s="65" t="e">
        <f>IF(#REF!="Sí","Cada 6 meses",IF('LISTA TRABAJADORES'!AW218&lt;&gt;"",'LISTA TRABAJADORES'!AW218,IF(OR(#REF!="",#REF!&lt;50),"",IF(#REF!&gt;=1000,"Anualmente",IF(#REF!&lt;=100,"Cada 3 años","Cada 2 años")))))</f>
        <v>#REF!</v>
      </c>
      <c r="AC226" s="65" t="e">
        <f>IF(#REF!="Sí","Cada 6 meses",IF('LISTA TRABAJADORES'!AX218&lt;&gt;"",'LISTA TRABAJADORES'!AX218,IF(OR(#REF!="",#REF!&lt;50),"",IF(#REF!&gt;=1000,"Anualmente",IF(#REF!&lt;=100,"Cada 3 años","Cada 2 años")))))</f>
        <v>#REF!</v>
      </c>
    </row>
    <row r="227" spans="1:29">
      <c r="A227" s="66">
        <v>211</v>
      </c>
      <c r="B227" s="516">
        <f>IF('LISTA TRABAJADORES'!F216&lt;50,"",'LISTA TRABAJADORES'!C216)</f>
        <v>0</v>
      </c>
      <c r="C227" s="517"/>
      <c r="D227" s="107">
        <f>IF('LISTA TRABAJADORES'!F216&lt;50,"",'LISTA TRABAJADORES'!D216)</f>
        <v>0</v>
      </c>
      <c r="E227" s="106">
        <f>IF('LISTA TRABAJADORES'!F216&lt;50,"",'LISTA TRABAJADORES'!E216)</f>
        <v>0</v>
      </c>
      <c r="F227" s="160"/>
      <c r="G227" s="518">
        <f>IF('LISTA TRABAJADORES'!F216&lt;50,"",'LISTA TRABAJADORES'!B216)</f>
        <v>0</v>
      </c>
      <c r="H227" s="519"/>
      <c r="I227" s="83"/>
      <c r="J227" s="65" t="str">
        <f>IF('LISTA TRABAJADORES'!F216="","",IF('LISTA TRABAJADORES'!G216="Sí","Cada 6 meses",IF(M227&lt;&gt;"",M227,IF(OR('LISTA TRABAJADORES'!H216="no ingresa",'LISTA TRABAJADORES'!F216="BAJA"),"No Ingresa PVSA",IF('LISTA TRABAJADORES'!F216="MUY ALTA","Anualmente",IF('LISTA TRABAJADORES'!F216="MEDIA","Cada 3 años","Cada 2 años"))))))</f>
        <v/>
      </c>
      <c r="K227" s="76"/>
      <c r="L227" s="67"/>
      <c r="M227" s="68" t="str">
        <f t="shared" si="6"/>
        <v/>
      </c>
      <c r="N227" s="67"/>
      <c r="O227" s="63"/>
      <c r="P227" s="64"/>
      <c r="Q227" s="64"/>
      <c r="R227" s="2"/>
      <c r="S227" s="104">
        <f t="shared" si="7"/>
        <v>211</v>
      </c>
      <c r="T227" s="516">
        <f>IF('LISTA TRABAJADORES'!F216&lt;50,"",B227)</f>
        <v>0</v>
      </c>
      <c r="U227" s="517"/>
      <c r="V227" s="105">
        <f>IF('LISTA TRABAJADORES'!F216&lt;50,"",'LISTA TRABAJADORES'!D216)</f>
        <v>0</v>
      </c>
      <c r="W227" s="106">
        <f>IF('LISTA TRABAJADORES'!F216&lt;50,"",E227)</f>
        <v>0</v>
      </c>
      <c r="X227" s="83" t="s">
        <v>444</v>
      </c>
      <c r="Y227" s="518">
        <f>IF('LISTA TRABAJADORES'!F216&lt;50,"",G227)</f>
        <v>0</v>
      </c>
      <c r="Z227" s="519"/>
      <c r="AA227" s="83"/>
      <c r="AB227" s="65" t="e">
        <f>IF(#REF!="Sí","Cada 6 meses",IF('LISTA TRABAJADORES'!AW219&lt;&gt;"",'LISTA TRABAJADORES'!AW219,IF(OR(#REF!="",#REF!&lt;50),"",IF(#REF!&gt;=1000,"Anualmente",IF(#REF!&lt;=100,"Cada 3 años","Cada 2 años")))))</f>
        <v>#REF!</v>
      </c>
      <c r="AC227" s="65" t="e">
        <f>IF(#REF!="Sí","Cada 6 meses",IF('LISTA TRABAJADORES'!AX219&lt;&gt;"",'LISTA TRABAJADORES'!AX219,IF(OR(#REF!="",#REF!&lt;50),"",IF(#REF!&gt;=1000,"Anualmente",IF(#REF!&lt;=100,"Cada 3 años","Cada 2 años")))))</f>
        <v>#REF!</v>
      </c>
    </row>
    <row r="228" spans="1:29">
      <c r="A228" s="66">
        <v>212</v>
      </c>
      <c r="B228" s="516">
        <f>IF('LISTA TRABAJADORES'!F217&lt;50,"",'LISTA TRABAJADORES'!C217)</f>
        <v>0</v>
      </c>
      <c r="C228" s="517"/>
      <c r="D228" s="107">
        <f>IF('LISTA TRABAJADORES'!F217&lt;50,"",'LISTA TRABAJADORES'!D217)</f>
        <v>0</v>
      </c>
      <c r="E228" s="106">
        <f>IF('LISTA TRABAJADORES'!F217&lt;50,"",'LISTA TRABAJADORES'!E217)</f>
        <v>0</v>
      </c>
      <c r="F228" s="160"/>
      <c r="G228" s="518">
        <f>IF('LISTA TRABAJADORES'!F217&lt;50,"",'LISTA TRABAJADORES'!B217)</f>
        <v>0</v>
      </c>
      <c r="H228" s="519"/>
      <c r="I228" s="83"/>
      <c r="J228" s="65" t="str">
        <f>IF('LISTA TRABAJADORES'!F217="","",IF('LISTA TRABAJADORES'!G217="Sí","Cada 6 meses",IF(M228&lt;&gt;"",M228,IF(OR('LISTA TRABAJADORES'!H217="no ingresa",'LISTA TRABAJADORES'!F217="BAJA"),"No Ingresa PVSA",IF('LISTA TRABAJADORES'!F217="MUY ALTA","Anualmente",IF('LISTA TRABAJADORES'!F217="MEDIA","Cada 3 años","Cada 2 años"))))))</f>
        <v/>
      </c>
      <c r="K228" s="76"/>
      <c r="L228" s="67"/>
      <c r="M228" s="68" t="str">
        <f t="shared" si="6"/>
        <v/>
      </c>
      <c r="N228" s="67"/>
      <c r="O228" s="63"/>
      <c r="P228" s="64"/>
      <c r="Q228" s="64"/>
      <c r="R228" s="2"/>
      <c r="S228" s="104">
        <f t="shared" si="7"/>
        <v>212</v>
      </c>
      <c r="T228" s="516">
        <f>IF('LISTA TRABAJADORES'!F217&lt;50,"",B228)</f>
        <v>0</v>
      </c>
      <c r="U228" s="517"/>
      <c r="V228" s="105">
        <f>IF('LISTA TRABAJADORES'!F217&lt;50,"",'LISTA TRABAJADORES'!D217)</f>
        <v>0</v>
      </c>
      <c r="W228" s="106">
        <f>IF('LISTA TRABAJADORES'!F217&lt;50,"",E228)</f>
        <v>0</v>
      </c>
      <c r="X228" s="83" t="s">
        <v>444</v>
      </c>
      <c r="Y228" s="518">
        <f>IF('LISTA TRABAJADORES'!F217&lt;50,"",G228)</f>
        <v>0</v>
      </c>
      <c r="Z228" s="519"/>
      <c r="AA228" s="83"/>
      <c r="AB228" s="65" t="e">
        <f>IF(#REF!="Sí","Cada 6 meses",IF('LISTA TRABAJADORES'!AW220&lt;&gt;"",'LISTA TRABAJADORES'!AW220,IF(OR(#REF!="",#REF!&lt;50),"",IF(#REF!&gt;=1000,"Anualmente",IF(#REF!&lt;=100,"Cada 3 años","Cada 2 años")))))</f>
        <v>#REF!</v>
      </c>
      <c r="AC228" s="65" t="e">
        <f>IF(#REF!="Sí","Cada 6 meses",IF('LISTA TRABAJADORES'!AX220&lt;&gt;"",'LISTA TRABAJADORES'!AX220,IF(OR(#REF!="",#REF!&lt;50),"",IF(#REF!&gt;=1000,"Anualmente",IF(#REF!&lt;=100,"Cada 3 años","Cada 2 años")))))</f>
        <v>#REF!</v>
      </c>
    </row>
    <row r="229" spans="1:29">
      <c r="A229" s="66">
        <v>213</v>
      </c>
      <c r="B229" s="516">
        <f>IF('LISTA TRABAJADORES'!F218&lt;50,"",'LISTA TRABAJADORES'!C218)</f>
        <v>0</v>
      </c>
      <c r="C229" s="517"/>
      <c r="D229" s="107">
        <f>IF('LISTA TRABAJADORES'!F218&lt;50,"",'LISTA TRABAJADORES'!D218)</f>
        <v>0</v>
      </c>
      <c r="E229" s="106">
        <f>IF('LISTA TRABAJADORES'!F218&lt;50,"",'LISTA TRABAJADORES'!E218)</f>
        <v>0</v>
      </c>
      <c r="F229" s="160"/>
      <c r="G229" s="518">
        <f>IF('LISTA TRABAJADORES'!F218&lt;50,"",'LISTA TRABAJADORES'!B218)</f>
        <v>0</v>
      </c>
      <c r="H229" s="519"/>
      <c r="I229" s="83"/>
      <c r="J229" s="65" t="str">
        <f>IF('LISTA TRABAJADORES'!F218="","",IF('LISTA TRABAJADORES'!G218="Sí","Cada 6 meses",IF(M229&lt;&gt;"",M229,IF(OR('LISTA TRABAJADORES'!H218="no ingresa",'LISTA TRABAJADORES'!F218="BAJA"),"No Ingresa PVSA",IF('LISTA TRABAJADORES'!F218="MUY ALTA","Anualmente",IF('LISTA TRABAJADORES'!F218="MEDIA","Cada 3 años","Cada 2 años"))))))</f>
        <v/>
      </c>
      <c r="K229" s="76"/>
      <c r="L229" s="67"/>
      <c r="M229" s="68" t="str">
        <f t="shared" si="6"/>
        <v/>
      </c>
      <c r="N229" s="67"/>
      <c r="O229" s="63"/>
      <c r="P229" s="64"/>
      <c r="Q229" s="64"/>
      <c r="R229" s="2"/>
      <c r="S229" s="104">
        <f t="shared" si="7"/>
        <v>213</v>
      </c>
      <c r="T229" s="516">
        <f>IF('LISTA TRABAJADORES'!F218&lt;50,"",B229)</f>
        <v>0</v>
      </c>
      <c r="U229" s="517"/>
      <c r="V229" s="105">
        <f>IF('LISTA TRABAJADORES'!F218&lt;50,"",'LISTA TRABAJADORES'!D218)</f>
        <v>0</v>
      </c>
      <c r="W229" s="106">
        <f>IF('LISTA TRABAJADORES'!F218&lt;50,"",E229)</f>
        <v>0</v>
      </c>
      <c r="X229" s="83" t="s">
        <v>444</v>
      </c>
      <c r="Y229" s="518">
        <f>IF('LISTA TRABAJADORES'!F218&lt;50,"",G229)</f>
        <v>0</v>
      </c>
      <c r="Z229" s="519"/>
      <c r="AA229" s="83"/>
      <c r="AB229" s="65" t="e">
        <f>IF(#REF!="Sí","Cada 6 meses",IF('LISTA TRABAJADORES'!AW221&lt;&gt;"",'LISTA TRABAJADORES'!AW221,IF(OR(#REF!="",#REF!&lt;50),"",IF(#REF!&gt;=1000,"Anualmente",IF(#REF!&lt;=100,"Cada 3 años","Cada 2 años")))))</f>
        <v>#REF!</v>
      </c>
      <c r="AC229" s="65" t="e">
        <f>IF(#REF!="Sí","Cada 6 meses",IF('LISTA TRABAJADORES'!AX221&lt;&gt;"",'LISTA TRABAJADORES'!AX221,IF(OR(#REF!="",#REF!&lt;50),"",IF(#REF!&gt;=1000,"Anualmente",IF(#REF!&lt;=100,"Cada 3 años","Cada 2 años")))))</f>
        <v>#REF!</v>
      </c>
    </row>
    <row r="230" spans="1:29">
      <c r="A230" s="66">
        <v>214</v>
      </c>
      <c r="B230" s="516">
        <f>IF('LISTA TRABAJADORES'!F219&lt;50,"",'LISTA TRABAJADORES'!C219)</f>
        <v>0</v>
      </c>
      <c r="C230" s="517"/>
      <c r="D230" s="107">
        <f>IF('LISTA TRABAJADORES'!F219&lt;50,"",'LISTA TRABAJADORES'!D219)</f>
        <v>0</v>
      </c>
      <c r="E230" s="106">
        <f>IF('LISTA TRABAJADORES'!F219&lt;50,"",'LISTA TRABAJADORES'!E219)</f>
        <v>0</v>
      </c>
      <c r="F230" s="160"/>
      <c r="G230" s="518">
        <f>IF('LISTA TRABAJADORES'!F219&lt;50,"",'LISTA TRABAJADORES'!B219)</f>
        <v>0</v>
      </c>
      <c r="H230" s="519"/>
      <c r="I230" s="83"/>
      <c r="J230" s="65" t="str">
        <f>IF('LISTA TRABAJADORES'!F219="","",IF('LISTA TRABAJADORES'!G219="Sí","Cada 6 meses",IF(M230&lt;&gt;"",M230,IF(OR('LISTA TRABAJADORES'!H219="no ingresa",'LISTA TRABAJADORES'!F219="BAJA"),"No Ingresa PVSA",IF('LISTA TRABAJADORES'!F219="MUY ALTA","Anualmente",IF('LISTA TRABAJADORES'!F219="MEDIA","Cada 3 años","Cada 2 años"))))))</f>
        <v/>
      </c>
      <c r="K230" s="76"/>
      <c r="L230" s="67"/>
      <c r="M230" s="68" t="str">
        <f t="shared" si="6"/>
        <v/>
      </c>
      <c r="N230" s="67"/>
      <c r="O230" s="63"/>
      <c r="P230" s="64"/>
      <c r="Q230" s="64"/>
      <c r="R230" s="2"/>
      <c r="S230" s="104">
        <f t="shared" si="7"/>
        <v>214</v>
      </c>
      <c r="T230" s="516">
        <f>IF('LISTA TRABAJADORES'!F219&lt;50,"",B230)</f>
        <v>0</v>
      </c>
      <c r="U230" s="517"/>
      <c r="V230" s="105">
        <f>IF('LISTA TRABAJADORES'!F219&lt;50,"",'LISTA TRABAJADORES'!D219)</f>
        <v>0</v>
      </c>
      <c r="W230" s="106">
        <f>IF('LISTA TRABAJADORES'!F219&lt;50,"",E230)</f>
        <v>0</v>
      </c>
      <c r="X230" s="83" t="s">
        <v>444</v>
      </c>
      <c r="Y230" s="518">
        <f>IF('LISTA TRABAJADORES'!F219&lt;50,"",G230)</f>
        <v>0</v>
      </c>
      <c r="Z230" s="519"/>
      <c r="AA230" s="83"/>
      <c r="AB230" s="65" t="e">
        <f>IF(#REF!="Sí","Cada 6 meses",IF('LISTA TRABAJADORES'!AW222&lt;&gt;"",'LISTA TRABAJADORES'!AW222,IF(OR(#REF!="",#REF!&lt;50),"",IF(#REF!&gt;=1000,"Anualmente",IF(#REF!&lt;=100,"Cada 3 años","Cada 2 años")))))</f>
        <v>#REF!</v>
      </c>
      <c r="AC230" s="65" t="e">
        <f>IF(#REF!="Sí","Cada 6 meses",IF('LISTA TRABAJADORES'!AX222&lt;&gt;"",'LISTA TRABAJADORES'!AX222,IF(OR(#REF!="",#REF!&lt;50),"",IF(#REF!&gt;=1000,"Anualmente",IF(#REF!&lt;=100,"Cada 3 años","Cada 2 años")))))</f>
        <v>#REF!</v>
      </c>
    </row>
    <row r="231" spans="1:29">
      <c r="A231" s="66">
        <v>215</v>
      </c>
      <c r="B231" s="516">
        <f>IF('LISTA TRABAJADORES'!F220&lt;50,"",'LISTA TRABAJADORES'!C220)</f>
        <v>0</v>
      </c>
      <c r="C231" s="517"/>
      <c r="D231" s="107">
        <f>IF('LISTA TRABAJADORES'!F220&lt;50,"",'LISTA TRABAJADORES'!D220)</f>
        <v>0</v>
      </c>
      <c r="E231" s="106">
        <f>IF('LISTA TRABAJADORES'!F220&lt;50,"",'LISTA TRABAJADORES'!E220)</f>
        <v>0</v>
      </c>
      <c r="F231" s="160"/>
      <c r="G231" s="518">
        <f>IF('LISTA TRABAJADORES'!F220&lt;50,"",'LISTA TRABAJADORES'!B220)</f>
        <v>0</v>
      </c>
      <c r="H231" s="519"/>
      <c r="I231" s="83"/>
      <c r="J231" s="65" t="str">
        <f>IF('LISTA TRABAJADORES'!F220="","",IF('LISTA TRABAJADORES'!G220="Sí","Cada 6 meses",IF(M231&lt;&gt;"",M231,IF(OR('LISTA TRABAJADORES'!H220="no ingresa",'LISTA TRABAJADORES'!F220="BAJA"),"No Ingresa PVSA",IF('LISTA TRABAJADORES'!F220="MUY ALTA","Anualmente",IF('LISTA TRABAJADORES'!F220="MEDIA","Cada 3 años","Cada 2 años"))))))</f>
        <v/>
      </c>
      <c r="K231" s="76"/>
      <c r="L231" s="67"/>
      <c r="M231" s="68" t="str">
        <f t="shared" si="6"/>
        <v/>
      </c>
      <c r="N231" s="67"/>
      <c r="O231" s="63"/>
      <c r="P231" s="64"/>
      <c r="Q231" s="64"/>
      <c r="R231" s="2"/>
      <c r="S231" s="104">
        <f t="shared" si="7"/>
        <v>215</v>
      </c>
      <c r="T231" s="516">
        <f>IF('LISTA TRABAJADORES'!F220&lt;50,"",B231)</f>
        <v>0</v>
      </c>
      <c r="U231" s="517"/>
      <c r="V231" s="105">
        <f>IF('LISTA TRABAJADORES'!F220&lt;50,"",'LISTA TRABAJADORES'!D220)</f>
        <v>0</v>
      </c>
      <c r="W231" s="106">
        <f>IF('LISTA TRABAJADORES'!F220&lt;50,"",E231)</f>
        <v>0</v>
      </c>
      <c r="X231" s="83" t="s">
        <v>444</v>
      </c>
      <c r="Y231" s="518">
        <f>IF('LISTA TRABAJADORES'!F220&lt;50,"",G231)</f>
        <v>0</v>
      </c>
      <c r="Z231" s="519"/>
      <c r="AA231" s="83"/>
      <c r="AB231" s="65" t="e">
        <f>IF(#REF!="Sí","Cada 6 meses",IF('LISTA TRABAJADORES'!AW223&lt;&gt;"",'LISTA TRABAJADORES'!AW223,IF(OR(#REF!="",#REF!&lt;50),"",IF(#REF!&gt;=1000,"Anualmente",IF(#REF!&lt;=100,"Cada 3 años","Cada 2 años")))))</f>
        <v>#REF!</v>
      </c>
      <c r="AC231" s="65" t="e">
        <f>IF(#REF!="Sí","Cada 6 meses",IF('LISTA TRABAJADORES'!AX223&lt;&gt;"",'LISTA TRABAJADORES'!AX223,IF(OR(#REF!="",#REF!&lt;50),"",IF(#REF!&gt;=1000,"Anualmente",IF(#REF!&lt;=100,"Cada 3 años","Cada 2 años")))))</f>
        <v>#REF!</v>
      </c>
    </row>
    <row r="232" spans="1:29">
      <c r="A232" s="66">
        <v>216</v>
      </c>
      <c r="B232" s="516">
        <f>IF('LISTA TRABAJADORES'!F221&lt;50,"",'LISTA TRABAJADORES'!C221)</f>
        <v>0</v>
      </c>
      <c r="C232" s="517"/>
      <c r="D232" s="107">
        <f>IF('LISTA TRABAJADORES'!F221&lt;50,"",'LISTA TRABAJADORES'!D221)</f>
        <v>0</v>
      </c>
      <c r="E232" s="106">
        <f>IF('LISTA TRABAJADORES'!F221&lt;50,"",'LISTA TRABAJADORES'!E221)</f>
        <v>0</v>
      </c>
      <c r="F232" s="160"/>
      <c r="G232" s="518">
        <f>IF('LISTA TRABAJADORES'!F221&lt;50,"",'LISTA TRABAJADORES'!B221)</f>
        <v>0</v>
      </c>
      <c r="H232" s="519"/>
      <c r="I232" s="83"/>
      <c r="J232" s="65" t="str">
        <f>IF('LISTA TRABAJADORES'!F221="","",IF('LISTA TRABAJADORES'!G221="Sí","Cada 6 meses",IF(M232&lt;&gt;"",M232,IF(OR('LISTA TRABAJADORES'!H221="no ingresa",'LISTA TRABAJADORES'!F221="BAJA"),"No Ingresa PVSA",IF('LISTA TRABAJADORES'!F221="MUY ALTA","Anualmente",IF('LISTA TRABAJADORES'!F221="MEDIA","Cada 3 años","Cada 2 años"))))))</f>
        <v/>
      </c>
      <c r="K232" s="76"/>
      <c r="L232" s="67"/>
      <c r="M232" s="68" t="str">
        <f t="shared" si="6"/>
        <v/>
      </c>
      <c r="N232" s="67"/>
      <c r="O232" s="63"/>
      <c r="P232" s="64"/>
      <c r="Q232" s="64"/>
      <c r="R232" s="2"/>
      <c r="S232" s="104">
        <f t="shared" si="7"/>
        <v>216</v>
      </c>
      <c r="T232" s="516">
        <f>IF('LISTA TRABAJADORES'!F221&lt;50,"",B232)</f>
        <v>0</v>
      </c>
      <c r="U232" s="517"/>
      <c r="V232" s="105">
        <f>IF('LISTA TRABAJADORES'!F221&lt;50,"",'LISTA TRABAJADORES'!D221)</f>
        <v>0</v>
      </c>
      <c r="W232" s="106">
        <f>IF('LISTA TRABAJADORES'!F221&lt;50,"",E232)</f>
        <v>0</v>
      </c>
      <c r="X232" s="83" t="s">
        <v>444</v>
      </c>
      <c r="Y232" s="518">
        <f>IF('LISTA TRABAJADORES'!F221&lt;50,"",G232)</f>
        <v>0</v>
      </c>
      <c r="Z232" s="519"/>
      <c r="AA232" s="83"/>
      <c r="AB232" s="65" t="e">
        <f>IF(#REF!="Sí","Cada 6 meses",IF('LISTA TRABAJADORES'!AW224&lt;&gt;"",'LISTA TRABAJADORES'!AW224,IF(OR(#REF!="",#REF!&lt;50),"",IF(#REF!&gt;=1000,"Anualmente",IF(#REF!&lt;=100,"Cada 3 años","Cada 2 años")))))</f>
        <v>#REF!</v>
      </c>
      <c r="AC232" s="65" t="e">
        <f>IF(#REF!="Sí","Cada 6 meses",IF('LISTA TRABAJADORES'!AX224&lt;&gt;"",'LISTA TRABAJADORES'!AX224,IF(OR(#REF!="",#REF!&lt;50),"",IF(#REF!&gt;=1000,"Anualmente",IF(#REF!&lt;=100,"Cada 3 años","Cada 2 años")))))</f>
        <v>#REF!</v>
      </c>
    </row>
    <row r="233" spans="1:29">
      <c r="A233" s="66">
        <v>217</v>
      </c>
      <c r="B233" s="516">
        <f>IF('LISTA TRABAJADORES'!F222&lt;50,"",'LISTA TRABAJADORES'!C222)</f>
        <v>0</v>
      </c>
      <c r="C233" s="517"/>
      <c r="D233" s="107">
        <f>IF('LISTA TRABAJADORES'!F222&lt;50,"",'LISTA TRABAJADORES'!D222)</f>
        <v>0</v>
      </c>
      <c r="E233" s="106">
        <f>IF('LISTA TRABAJADORES'!F222&lt;50,"",'LISTA TRABAJADORES'!E222)</f>
        <v>0</v>
      </c>
      <c r="F233" s="160"/>
      <c r="G233" s="518">
        <f>IF('LISTA TRABAJADORES'!F222&lt;50,"",'LISTA TRABAJADORES'!B222)</f>
        <v>0</v>
      </c>
      <c r="H233" s="519"/>
      <c r="I233" s="83"/>
      <c r="J233" s="65" t="str">
        <f>IF('LISTA TRABAJADORES'!F222="","",IF('LISTA TRABAJADORES'!G222="Sí","Cada 6 meses",IF(M233&lt;&gt;"",M233,IF(OR('LISTA TRABAJADORES'!H222="no ingresa",'LISTA TRABAJADORES'!F222="BAJA"),"No Ingresa PVSA",IF('LISTA TRABAJADORES'!F222="MUY ALTA","Anualmente",IF('LISTA TRABAJADORES'!F222="MEDIA","Cada 3 años","Cada 2 años"))))))</f>
        <v/>
      </c>
      <c r="K233" s="76"/>
      <c r="L233" s="67"/>
      <c r="M233" s="68" t="str">
        <f t="shared" si="6"/>
        <v/>
      </c>
      <c r="N233" s="67"/>
      <c r="O233" s="63"/>
      <c r="P233" s="64"/>
      <c r="Q233" s="64"/>
      <c r="R233" s="2"/>
      <c r="S233" s="104">
        <f t="shared" si="7"/>
        <v>217</v>
      </c>
      <c r="T233" s="516">
        <f>IF('LISTA TRABAJADORES'!F222&lt;50,"",B233)</f>
        <v>0</v>
      </c>
      <c r="U233" s="517"/>
      <c r="V233" s="105">
        <f>IF('LISTA TRABAJADORES'!F222&lt;50,"",'LISTA TRABAJADORES'!D222)</f>
        <v>0</v>
      </c>
      <c r="W233" s="106">
        <f>IF('LISTA TRABAJADORES'!F222&lt;50,"",E233)</f>
        <v>0</v>
      </c>
      <c r="X233" s="83" t="s">
        <v>444</v>
      </c>
      <c r="Y233" s="518">
        <f>IF('LISTA TRABAJADORES'!F222&lt;50,"",G233)</f>
        <v>0</v>
      </c>
      <c r="Z233" s="519"/>
      <c r="AA233" s="83"/>
      <c r="AB233" s="65" t="e">
        <f>IF(#REF!="Sí","Cada 6 meses",IF('LISTA TRABAJADORES'!AW225&lt;&gt;"",'LISTA TRABAJADORES'!AW225,IF(OR(#REF!="",#REF!&lt;50),"",IF(#REF!&gt;=1000,"Anualmente",IF(#REF!&lt;=100,"Cada 3 años","Cada 2 años")))))</f>
        <v>#REF!</v>
      </c>
      <c r="AC233" s="65" t="e">
        <f>IF(#REF!="Sí","Cada 6 meses",IF('LISTA TRABAJADORES'!AX225&lt;&gt;"",'LISTA TRABAJADORES'!AX225,IF(OR(#REF!="",#REF!&lt;50),"",IF(#REF!&gt;=1000,"Anualmente",IF(#REF!&lt;=100,"Cada 3 años","Cada 2 años")))))</f>
        <v>#REF!</v>
      </c>
    </row>
    <row r="234" spans="1:29">
      <c r="A234" s="66">
        <v>218</v>
      </c>
      <c r="B234" s="516">
        <f>IF('LISTA TRABAJADORES'!F223&lt;50,"",'LISTA TRABAJADORES'!C223)</f>
        <v>0</v>
      </c>
      <c r="C234" s="517"/>
      <c r="D234" s="107">
        <f>IF('LISTA TRABAJADORES'!F223&lt;50,"",'LISTA TRABAJADORES'!D223)</f>
        <v>0</v>
      </c>
      <c r="E234" s="106">
        <f>IF('LISTA TRABAJADORES'!F223&lt;50,"",'LISTA TRABAJADORES'!E223)</f>
        <v>0</v>
      </c>
      <c r="F234" s="160"/>
      <c r="G234" s="518">
        <f>IF('LISTA TRABAJADORES'!F223&lt;50,"",'LISTA TRABAJADORES'!B223)</f>
        <v>0</v>
      </c>
      <c r="H234" s="519"/>
      <c r="I234" s="83"/>
      <c r="J234" s="65" t="str">
        <f>IF('LISTA TRABAJADORES'!F223="","",IF('LISTA TRABAJADORES'!G223="Sí","Cada 6 meses",IF(M234&lt;&gt;"",M234,IF(OR('LISTA TRABAJADORES'!H223="no ingresa",'LISTA TRABAJADORES'!F223="BAJA"),"No Ingresa PVSA",IF('LISTA TRABAJADORES'!F223="MUY ALTA","Anualmente",IF('LISTA TRABAJADORES'!F223="MEDIA","Cada 3 años","Cada 2 años"))))))</f>
        <v/>
      </c>
      <c r="K234" s="76"/>
      <c r="L234" s="67"/>
      <c r="M234" s="68" t="str">
        <f t="shared" si="6"/>
        <v/>
      </c>
      <c r="N234" s="67"/>
      <c r="O234" s="63"/>
      <c r="P234" s="64"/>
      <c r="Q234" s="64"/>
      <c r="R234" s="2"/>
      <c r="S234" s="104">
        <f t="shared" si="7"/>
        <v>218</v>
      </c>
      <c r="T234" s="516">
        <f>IF('LISTA TRABAJADORES'!F223&lt;50,"",B234)</f>
        <v>0</v>
      </c>
      <c r="U234" s="517"/>
      <c r="V234" s="105">
        <f>IF('LISTA TRABAJADORES'!F223&lt;50,"",'LISTA TRABAJADORES'!D223)</f>
        <v>0</v>
      </c>
      <c r="W234" s="106">
        <f>IF('LISTA TRABAJADORES'!F223&lt;50,"",E234)</f>
        <v>0</v>
      </c>
      <c r="X234" s="83" t="s">
        <v>444</v>
      </c>
      <c r="Y234" s="518">
        <f>IF('LISTA TRABAJADORES'!F223&lt;50,"",G234)</f>
        <v>0</v>
      </c>
      <c r="Z234" s="519"/>
      <c r="AA234" s="83"/>
      <c r="AB234" s="65" t="e">
        <f>IF(#REF!="Sí","Cada 6 meses",IF('LISTA TRABAJADORES'!AW226&lt;&gt;"",'LISTA TRABAJADORES'!AW226,IF(OR(#REF!="",#REF!&lt;50),"",IF(#REF!&gt;=1000,"Anualmente",IF(#REF!&lt;=100,"Cada 3 años","Cada 2 años")))))</f>
        <v>#REF!</v>
      </c>
      <c r="AC234" s="65" t="e">
        <f>IF(#REF!="Sí","Cada 6 meses",IF('LISTA TRABAJADORES'!AX226&lt;&gt;"",'LISTA TRABAJADORES'!AX226,IF(OR(#REF!="",#REF!&lt;50),"",IF(#REF!&gt;=1000,"Anualmente",IF(#REF!&lt;=100,"Cada 3 años","Cada 2 años")))))</f>
        <v>#REF!</v>
      </c>
    </row>
    <row r="235" spans="1:29">
      <c r="A235" s="66">
        <v>219</v>
      </c>
      <c r="B235" s="516">
        <f>IF('LISTA TRABAJADORES'!F224&lt;50,"",'LISTA TRABAJADORES'!C224)</f>
        <v>0</v>
      </c>
      <c r="C235" s="517"/>
      <c r="D235" s="107">
        <f>IF('LISTA TRABAJADORES'!F224&lt;50,"",'LISTA TRABAJADORES'!D224)</f>
        <v>0</v>
      </c>
      <c r="E235" s="106">
        <f>IF('LISTA TRABAJADORES'!F224&lt;50,"",'LISTA TRABAJADORES'!E224)</f>
        <v>0</v>
      </c>
      <c r="F235" s="160"/>
      <c r="G235" s="518">
        <f>IF('LISTA TRABAJADORES'!F224&lt;50,"",'LISTA TRABAJADORES'!B224)</f>
        <v>0</v>
      </c>
      <c r="H235" s="519"/>
      <c r="I235" s="83"/>
      <c r="J235" s="65" t="str">
        <f>IF('LISTA TRABAJADORES'!F224="","",IF('LISTA TRABAJADORES'!G224="Sí","Cada 6 meses",IF(M235&lt;&gt;"",M235,IF(OR('LISTA TRABAJADORES'!H224="no ingresa",'LISTA TRABAJADORES'!F224="BAJA"),"No Ingresa PVSA",IF('LISTA TRABAJADORES'!F224="MUY ALTA","Anualmente",IF('LISTA TRABAJADORES'!F224="MEDIA","Cada 3 años","Cada 2 años"))))))</f>
        <v/>
      </c>
      <c r="K235" s="76"/>
      <c r="L235" s="67"/>
      <c r="M235" s="68" t="str">
        <f t="shared" si="6"/>
        <v/>
      </c>
      <c r="N235" s="67"/>
      <c r="O235" s="63"/>
      <c r="P235" s="64"/>
      <c r="Q235" s="64"/>
      <c r="R235" s="2"/>
      <c r="S235" s="104">
        <f t="shared" si="7"/>
        <v>219</v>
      </c>
      <c r="T235" s="516">
        <f>IF('LISTA TRABAJADORES'!F224&lt;50,"",B235)</f>
        <v>0</v>
      </c>
      <c r="U235" s="517"/>
      <c r="V235" s="105">
        <f>IF('LISTA TRABAJADORES'!F224&lt;50,"",'LISTA TRABAJADORES'!D224)</f>
        <v>0</v>
      </c>
      <c r="W235" s="106">
        <f>IF('LISTA TRABAJADORES'!F224&lt;50,"",E235)</f>
        <v>0</v>
      </c>
      <c r="X235" s="83" t="s">
        <v>444</v>
      </c>
      <c r="Y235" s="518">
        <f>IF('LISTA TRABAJADORES'!F224&lt;50,"",G235)</f>
        <v>0</v>
      </c>
      <c r="Z235" s="519"/>
      <c r="AA235" s="83"/>
      <c r="AB235" s="65" t="e">
        <f>IF(#REF!="Sí","Cada 6 meses",IF('LISTA TRABAJADORES'!AW227&lt;&gt;"",'LISTA TRABAJADORES'!AW227,IF(OR(#REF!="",#REF!&lt;50),"",IF(#REF!&gt;=1000,"Anualmente",IF(#REF!&lt;=100,"Cada 3 años","Cada 2 años")))))</f>
        <v>#REF!</v>
      </c>
      <c r="AC235" s="65" t="e">
        <f>IF(#REF!="Sí","Cada 6 meses",IF('LISTA TRABAJADORES'!AX227&lt;&gt;"",'LISTA TRABAJADORES'!AX227,IF(OR(#REF!="",#REF!&lt;50),"",IF(#REF!&gt;=1000,"Anualmente",IF(#REF!&lt;=100,"Cada 3 años","Cada 2 años")))))</f>
        <v>#REF!</v>
      </c>
    </row>
    <row r="236" spans="1:29">
      <c r="A236" s="66">
        <v>220</v>
      </c>
      <c r="B236" s="516">
        <f>IF('LISTA TRABAJADORES'!F225&lt;50,"",'LISTA TRABAJADORES'!C225)</f>
        <v>0</v>
      </c>
      <c r="C236" s="517"/>
      <c r="D236" s="107">
        <f>IF('LISTA TRABAJADORES'!F225&lt;50,"",'LISTA TRABAJADORES'!D225)</f>
        <v>0</v>
      </c>
      <c r="E236" s="106">
        <f>IF('LISTA TRABAJADORES'!F225&lt;50,"",'LISTA TRABAJADORES'!E225)</f>
        <v>0</v>
      </c>
      <c r="F236" s="160"/>
      <c r="G236" s="518">
        <f>IF('LISTA TRABAJADORES'!F225&lt;50,"",'LISTA TRABAJADORES'!B225)</f>
        <v>0</v>
      </c>
      <c r="H236" s="519"/>
      <c r="I236" s="83"/>
      <c r="J236" s="65" t="str">
        <f>IF('LISTA TRABAJADORES'!F225="","",IF('LISTA TRABAJADORES'!G225="Sí","Cada 6 meses",IF(M236&lt;&gt;"",M236,IF(OR('LISTA TRABAJADORES'!H225="no ingresa",'LISTA TRABAJADORES'!F225="BAJA"),"No Ingresa PVSA",IF('LISTA TRABAJADORES'!F225="MUY ALTA","Anualmente",IF('LISTA TRABAJADORES'!F225="MEDIA","Cada 3 años","Cada 2 años"))))))</f>
        <v/>
      </c>
      <c r="K236" s="76"/>
      <c r="L236" s="67"/>
      <c r="M236" s="68" t="str">
        <f t="shared" si="6"/>
        <v/>
      </c>
      <c r="N236" s="67"/>
      <c r="O236" s="63"/>
      <c r="P236" s="64"/>
      <c r="Q236" s="64"/>
      <c r="R236" s="2"/>
      <c r="S236" s="104">
        <f t="shared" si="7"/>
        <v>220</v>
      </c>
      <c r="T236" s="516">
        <f>IF('LISTA TRABAJADORES'!F225&lt;50,"",B236)</f>
        <v>0</v>
      </c>
      <c r="U236" s="517"/>
      <c r="V236" s="105">
        <f>IF('LISTA TRABAJADORES'!F225&lt;50,"",'LISTA TRABAJADORES'!D225)</f>
        <v>0</v>
      </c>
      <c r="W236" s="106">
        <f>IF('LISTA TRABAJADORES'!F225&lt;50,"",E236)</f>
        <v>0</v>
      </c>
      <c r="X236" s="83" t="s">
        <v>444</v>
      </c>
      <c r="Y236" s="518">
        <f>IF('LISTA TRABAJADORES'!F225&lt;50,"",G236)</f>
        <v>0</v>
      </c>
      <c r="Z236" s="519"/>
      <c r="AA236" s="83"/>
      <c r="AB236" s="65" t="e">
        <f>IF(#REF!="Sí","Cada 6 meses",IF('LISTA TRABAJADORES'!AW228&lt;&gt;"",'LISTA TRABAJADORES'!AW228,IF(OR(#REF!="",#REF!&lt;50),"",IF(#REF!&gt;=1000,"Anualmente",IF(#REF!&lt;=100,"Cada 3 años","Cada 2 años")))))</f>
        <v>#REF!</v>
      </c>
      <c r="AC236" s="65" t="e">
        <f>IF(#REF!="Sí","Cada 6 meses",IF('LISTA TRABAJADORES'!AX228&lt;&gt;"",'LISTA TRABAJADORES'!AX228,IF(OR(#REF!="",#REF!&lt;50),"",IF(#REF!&gt;=1000,"Anualmente",IF(#REF!&lt;=100,"Cada 3 años","Cada 2 años")))))</f>
        <v>#REF!</v>
      </c>
    </row>
    <row r="237" spans="1:29">
      <c r="A237" s="66">
        <v>221</v>
      </c>
      <c r="B237" s="516">
        <f>IF('LISTA TRABAJADORES'!F226&lt;50,"",'LISTA TRABAJADORES'!C226)</f>
        <v>0</v>
      </c>
      <c r="C237" s="517"/>
      <c r="D237" s="107">
        <f>IF('LISTA TRABAJADORES'!F226&lt;50,"",'LISTA TRABAJADORES'!D226)</f>
        <v>0</v>
      </c>
      <c r="E237" s="106">
        <f>IF('LISTA TRABAJADORES'!F226&lt;50,"",'LISTA TRABAJADORES'!E226)</f>
        <v>0</v>
      </c>
      <c r="F237" s="160"/>
      <c r="G237" s="518">
        <f>IF('LISTA TRABAJADORES'!F226&lt;50,"",'LISTA TRABAJADORES'!B226)</f>
        <v>0</v>
      </c>
      <c r="H237" s="519"/>
      <c r="I237" s="83"/>
      <c r="J237" s="65" t="str">
        <f>IF('LISTA TRABAJADORES'!F226="","",IF('LISTA TRABAJADORES'!G226="Sí","Cada 6 meses",IF(M237&lt;&gt;"",M237,IF(OR('LISTA TRABAJADORES'!H226="no ingresa",'LISTA TRABAJADORES'!F226="BAJA"),"No Ingresa PVSA",IF('LISTA TRABAJADORES'!F226="MUY ALTA","Anualmente",IF('LISTA TRABAJADORES'!F226="MEDIA","Cada 3 años","Cada 2 años"))))))</f>
        <v/>
      </c>
      <c r="K237" s="76"/>
      <c r="L237" s="67"/>
      <c r="M237" s="68" t="str">
        <f t="shared" si="6"/>
        <v/>
      </c>
      <c r="N237" s="67"/>
      <c r="O237" s="63"/>
      <c r="P237" s="64"/>
      <c r="Q237" s="64"/>
      <c r="R237" s="2"/>
      <c r="S237" s="104">
        <f t="shared" si="7"/>
        <v>221</v>
      </c>
      <c r="T237" s="516">
        <f>IF('LISTA TRABAJADORES'!F226&lt;50,"",B237)</f>
        <v>0</v>
      </c>
      <c r="U237" s="517"/>
      <c r="V237" s="105">
        <f>IF('LISTA TRABAJADORES'!F226&lt;50,"",'LISTA TRABAJADORES'!D226)</f>
        <v>0</v>
      </c>
      <c r="W237" s="106">
        <f>IF('LISTA TRABAJADORES'!F226&lt;50,"",E237)</f>
        <v>0</v>
      </c>
      <c r="X237" s="83" t="s">
        <v>444</v>
      </c>
      <c r="Y237" s="518">
        <f>IF('LISTA TRABAJADORES'!F226&lt;50,"",G237)</f>
        <v>0</v>
      </c>
      <c r="Z237" s="519"/>
      <c r="AA237" s="83"/>
      <c r="AB237" s="65" t="e">
        <f>IF(#REF!="Sí","Cada 6 meses",IF('LISTA TRABAJADORES'!AW229&lt;&gt;"",'LISTA TRABAJADORES'!AW229,IF(OR(#REF!="",#REF!&lt;50),"",IF(#REF!&gt;=1000,"Anualmente",IF(#REF!&lt;=100,"Cada 3 años","Cada 2 años")))))</f>
        <v>#REF!</v>
      </c>
      <c r="AC237" s="65" t="e">
        <f>IF(#REF!="Sí","Cada 6 meses",IF('LISTA TRABAJADORES'!AX229&lt;&gt;"",'LISTA TRABAJADORES'!AX229,IF(OR(#REF!="",#REF!&lt;50),"",IF(#REF!&gt;=1000,"Anualmente",IF(#REF!&lt;=100,"Cada 3 años","Cada 2 años")))))</f>
        <v>#REF!</v>
      </c>
    </row>
    <row r="238" spans="1:29">
      <c r="A238" s="66">
        <v>222</v>
      </c>
      <c r="B238" s="516">
        <f>IF('LISTA TRABAJADORES'!F227&lt;50,"",'LISTA TRABAJADORES'!C227)</f>
        <v>0</v>
      </c>
      <c r="C238" s="517"/>
      <c r="D238" s="107">
        <f>IF('LISTA TRABAJADORES'!F227&lt;50,"",'LISTA TRABAJADORES'!D227)</f>
        <v>0</v>
      </c>
      <c r="E238" s="106">
        <f>IF('LISTA TRABAJADORES'!F227&lt;50,"",'LISTA TRABAJADORES'!E227)</f>
        <v>0</v>
      </c>
      <c r="F238" s="160"/>
      <c r="G238" s="518">
        <f>IF('LISTA TRABAJADORES'!F227&lt;50,"",'LISTA TRABAJADORES'!B227)</f>
        <v>0</v>
      </c>
      <c r="H238" s="519"/>
      <c r="I238" s="83"/>
      <c r="J238" s="65" t="str">
        <f>IF('LISTA TRABAJADORES'!F227="","",IF('LISTA TRABAJADORES'!G227="Sí","Cada 6 meses",IF(M238&lt;&gt;"",M238,IF(OR('LISTA TRABAJADORES'!H227="no ingresa",'LISTA TRABAJADORES'!F227="BAJA"),"No Ingresa PVSA",IF('LISTA TRABAJADORES'!F227="MUY ALTA","Anualmente",IF('LISTA TRABAJADORES'!F227="MEDIA","Cada 3 años","Cada 2 años"))))))</f>
        <v/>
      </c>
      <c r="K238" s="76"/>
      <c r="L238" s="67"/>
      <c r="M238" s="68" t="str">
        <f t="shared" si="6"/>
        <v/>
      </c>
      <c r="N238" s="67"/>
      <c r="O238" s="63"/>
      <c r="P238" s="64"/>
      <c r="Q238" s="64"/>
      <c r="R238" s="2"/>
      <c r="S238" s="104">
        <f t="shared" si="7"/>
        <v>222</v>
      </c>
      <c r="T238" s="516">
        <f>IF('LISTA TRABAJADORES'!F227&lt;50,"",B238)</f>
        <v>0</v>
      </c>
      <c r="U238" s="517"/>
      <c r="V238" s="105">
        <f>IF('LISTA TRABAJADORES'!F227&lt;50,"",'LISTA TRABAJADORES'!D227)</f>
        <v>0</v>
      </c>
      <c r="W238" s="106">
        <f>IF('LISTA TRABAJADORES'!F227&lt;50,"",E238)</f>
        <v>0</v>
      </c>
      <c r="X238" s="83" t="s">
        <v>444</v>
      </c>
      <c r="Y238" s="518">
        <f>IF('LISTA TRABAJADORES'!F227&lt;50,"",G238)</f>
        <v>0</v>
      </c>
      <c r="Z238" s="519"/>
      <c r="AA238" s="83"/>
      <c r="AB238" s="65" t="e">
        <f>IF(#REF!="Sí","Cada 6 meses",IF('LISTA TRABAJADORES'!AW230&lt;&gt;"",'LISTA TRABAJADORES'!AW230,IF(OR(#REF!="",#REF!&lt;50),"",IF(#REF!&gt;=1000,"Anualmente",IF(#REF!&lt;=100,"Cada 3 años","Cada 2 años")))))</f>
        <v>#REF!</v>
      </c>
      <c r="AC238" s="65" t="e">
        <f>IF(#REF!="Sí","Cada 6 meses",IF('LISTA TRABAJADORES'!AX230&lt;&gt;"",'LISTA TRABAJADORES'!AX230,IF(OR(#REF!="",#REF!&lt;50),"",IF(#REF!&gt;=1000,"Anualmente",IF(#REF!&lt;=100,"Cada 3 años","Cada 2 años")))))</f>
        <v>#REF!</v>
      </c>
    </row>
    <row r="239" spans="1:29">
      <c r="A239" s="66">
        <v>223</v>
      </c>
      <c r="B239" s="516">
        <f>IF('LISTA TRABAJADORES'!F228&lt;50,"",'LISTA TRABAJADORES'!C228)</f>
        <v>0</v>
      </c>
      <c r="C239" s="517"/>
      <c r="D239" s="107">
        <f>IF('LISTA TRABAJADORES'!F228&lt;50,"",'LISTA TRABAJADORES'!D228)</f>
        <v>0</v>
      </c>
      <c r="E239" s="106">
        <f>IF('LISTA TRABAJADORES'!F228&lt;50,"",'LISTA TRABAJADORES'!E228)</f>
        <v>0</v>
      </c>
      <c r="F239" s="160"/>
      <c r="G239" s="518">
        <f>IF('LISTA TRABAJADORES'!F228&lt;50,"",'LISTA TRABAJADORES'!B228)</f>
        <v>0</v>
      </c>
      <c r="H239" s="519"/>
      <c r="I239" s="83"/>
      <c r="J239" s="65" t="str">
        <f>IF('LISTA TRABAJADORES'!F228="","",IF('LISTA TRABAJADORES'!G228="Sí","Cada 6 meses",IF(M239&lt;&gt;"",M239,IF(OR('LISTA TRABAJADORES'!H228="no ingresa",'LISTA TRABAJADORES'!F228="BAJA"),"No Ingresa PVSA",IF('LISTA TRABAJADORES'!F228="MUY ALTA","Anualmente",IF('LISTA TRABAJADORES'!F228="MEDIA","Cada 3 años","Cada 2 años"))))))</f>
        <v/>
      </c>
      <c r="K239" s="76"/>
      <c r="L239" s="67"/>
      <c r="M239" s="68" t="str">
        <f t="shared" si="6"/>
        <v/>
      </c>
      <c r="N239" s="67"/>
      <c r="O239" s="63"/>
      <c r="P239" s="64"/>
      <c r="Q239" s="64"/>
      <c r="R239" s="2"/>
      <c r="S239" s="104">
        <f t="shared" si="7"/>
        <v>223</v>
      </c>
      <c r="T239" s="516">
        <f>IF('LISTA TRABAJADORES'!F228&lt;50,"",B239)</f>
        <v>0</v>
      </c>
      <c r="U239" s="517"/>
      <c r="V239" s="105">
        <f>IF('LISTA TRABAJADORES'!F228&lt;50,"",'LISTA TRABAJADORES'!D228)</f>
        <v>0</v>
      </c>
      <c r="W239" s="106">
        <f>IF('LISTA TRABAJADORES'!F228&lt;50,"",E239)</f>
        <v>0</v>
      </c>
      <c r="X239" s="83" t="s">
        <v>444</v>
      </c>
      <c r="Y239" s="518">
        <f>IF('LISTA TRABAJADORES'!F228&lt;50,"",G239)</f>
        <v>0</v>
      </c>
      <c r="Z239" s="519"/>
      <c r="AA239" s="83"/>
      <c r="AB239" s="65" t="e">
        <f>IF(#REF!="Sí","Cada 6 meses",IF('LISTA TRABAJADORES'!AW231&lt;&gt;"",'LISTA TRABAJADORES'!AW231,IF(OR(#REF!="",#REF!&lt;50),"",IF(#REF!&gt;=1000,"Anualmente",IF(#REF!&lt;=100,"Cada 3 años","Cada 2 años")))))</f>
        <v>#REF!</v>
      </c>
      <c r="AC239" s="65" t="e">
        <f>IF(#REF!="Sí","Cada 6 meses",IF('LISTA TRABAJADORES'!AX231&lt;&gt;"",'LISTA TRABAJADORES'!AX231,IF(OR(#REF!="",#REF!&lt;50),"",IF(#REF!&gt;=1000,"Anualmente",IF(#REF!&lt;=100,"Cada 3 años","Cada 2 años")))))</f>
        <v>#REF!</v>
      </c>
    </row>
    <row r="240" spans="1:29">
      <c r="A240" s="66">
        <v>224</v>
      </c>
      <c r="B240" s="516">
        <f>IF('LISTA TRABAJADORES'!F229&lt;50,"",'LISTA TRABAJADORES'!C229)</f>
        <v>0</v>
      </c>
      <c r="C240" s="517"/>
      <c r="D240" s="107">
        <f>IF('LISTA TRABAJADORES'!F229&lt;50,"",'LISTA TRABAJADORES'!D229)</f>
        <v>0</v>
      </c>
      <c r="E240" s="106">
        <f>IF('LISTA TRABAJADORES'!F229&lt;50,"",'LISTA TRABAJADORES'!E229)</f>
        <v>0</v>
      </c>
      <c r="F240" s="160"/>
      <c r="G240" s="518">
        <f>IF('LISTA TRABAJADORES'!F229&lt;50,"",'LISTA TRABAJADORES'!B229)</f>
        <v>0</v>
      </c>
      <c r="H240" s="519"/>
      <c r="I240" s="83"/>
      <c r="J240" s="65" t="str">
        <f>IF('LISTA TRABAJADORES'!F229="","",IF('LISTA TRABAJADORES'!G229="Sí","Cada 6 meses",IF(M240&lt;&gt;"",M240,IF(OR('LISTA TRABAJADORES'!H229="no ingresa",'LISTA TRABAJADORES'!F229="BAJA"),"No Ingresa PVSA",IF('LISTA TRABAJADORES'!F229="MUY ALTA","Anualmente",IF('LISTA TRABAJADORES'!F229="MEDIA","Cada 3 años","Cada 2 años"))))))</f>
        <v/>
      </c>
      <c r="K240" s="76"/>
      <c r="L240" s="67"/>
      <c r="M240" s="68" t="str">
        <f t="shared" si="6"/>
        <v/>
      </c>
      <c r="N240" s="67"/>
      <c r="O240" s="63"/>
      <c r="P240" s="64"/>
      <c r="Q240" s="64"/>
      <c r="R240" s="2"/>
      <c r="S240" s="104">
        <f t="shared" si="7"/>
        <v>224</v>
      </c>
      <c r="T240" s="516">
        <f>IF('LISTA TRABAJADORES'!F229&lt;50,"",B240)</f>
        <v>0</v>
      </c>
      <c r="U240" s="517"/>
      <c r="V240" s="105">
        <f>IF('LISTA TRABAJADORES'!F229&lt;50,"",'LISTA TRABAJADORES'!D229)</f>
        <v>0</v>
      </c>
      <c r="W240" s="106">
        <f>IF('LISTA TRABAJADORES'!F229&lt;50,"",E240)</f>
        <v>0</v>
      </c>
      <c r="X240" s="83" t="s">
        <v>444</v>
      </c>
      <c r="Y240" s="518">
        <f>IF('LISTA TRABAJADORES'!F229&lt;50,"",G240)</f>
        <v>0</v>
      </c>
      <c r="Z240" s="519"/>
      <c r="AA240" s="83"/>
      <c r="AB240" s="65" t="e">
        <f>IF(#REF!="Sí","Cada 6 meses",IF('LISTA TRABAJADORES'!AW232&lt;&gt;"",'LISTA TRABAJADORES'!AW232,IF(OR(#REF!="",#REF!&lt;50),"",IF(#REF!&gt;=1000,"Anualmente",IF(#REF!&lt;=100,"Cada 3 años","Cada 2 años")))))</f>
        <v>#REF!</v>
      </c>
      <c r="AC240" s="65" t="e">
        <f>IF(#REF!="Sí","Cada 6 meses",IF('LISTA TRABAJADORES'!AX232&lt;&gt;"",'LISTA TRABAJADORES'!AX232,IF(OR(#REF!="",#REF!&lt;50),"",IF(#REF!&gt;=1000,"Anualmente",IF(#REF!&lt;=100,"Cada 3 años","Cada 2 años")))))</f>
        <v>#REF!</v>
      </c>
    </row>
    <row r="241" spans="1:29">
      <c r="A241" s="66">
        <v>225</v>
      </c>
      <c r="B241" s="516">
        <f>IF('LISTA TRABAJADORES'!F230&lt;50,"",'LISTA TRABAJADORES'!C230)</f>
        <v>0</v>
      </c>
      <c r="C241" s="517"/>
      <c r="D241" s="107">
        <f>IF('LISTA TRABAJADORES'!F230&lt;50,"",'LISTA TRABAJADORES'!D230)</f>
        <v>0</v>
      </c>
      <c r="E241" s="106">
        <f>IF('LISTA TRABAJADORES'!F230&lt;50,"",'LISTA TRABAJADORES'!E230)</f>
        <v>0</v>
      </c>
      <c r="F241" s="160"/>
      <c r="G241" s="518">
        <f>IF('LISTA TRABAJADORES'!F230&lt;50,"",'LISTA TRABAJADORES'!B230)</f>
        <v>0</v>
      </c>
      <c r="H241" s="519"/>
      <c r="I241" s="83"/>
      <c r="J241" s="65" t="str">
        <f>IF('LISTA TRABAJADORES'!F230="","",IF('LISTA TRABAJADORES'!G230="Sí","Cada 6 meses",IF(M241&lt;&gt;"",M241,IF(OR('LISTA TRABAJADORES'!H230="no ingresa",'LISTA TRABAJADORES'!F230="BAJA"),"No Ingresa PVSA",IF('LISTA TRABAJADORES'!F230="MUY ALTA","Anualmente",IF('LISTA TRABAJADORES'!F230="MEDIA","Cada 3 años","Cada 2 años"))))))</f>
        <v/>
      </c>
      <c r="K241" s="76"/>
      <c r="L241" s="67"/>
      <c r="M241" s="68" t="str">
        <f t="shared" si="6"/>
        <v/>
      </c>
      <c r="N241" s="67"/>
      <c r="O241" s="63"/>
      <c r="P241" s="64"/>
      <c r="Q241" s="64"/>
      <c r="R241" s="2"/>
      <c r="S241" s="104">
        <f t="shared" si="7"/>
        <v>225</v>
      </c>
      <c r="T241" s="516">
        <f>IF('LISTA TRABAJADORES'!F230&lt;50,"",B241)</f>
        <v>0</v>
      </c>
      <c r="U241" s="517"/>
      <c r="V241" s="105">
        <f>IF('LISTA TRABAJADORES'!F230&lt;50,"",'LISTA TRABAJADORES'!D230)</f>
        <v>0</v>
      </c>
      <c r="W241" s="106">
        <f>IF('LISTA TRABAJADORES'!F230&lt;50,"",E241)</f>
        <v>0</v>
      </c>
      <c r="X241" s="83" t="s">
        <v>444</v>
      </c>
      <c r="Y241" s="518">
        <f>IF('LISTA TRABAJADORES'!F230&lt;50,"",G241)</f>
        <v>0</v>
      </c>
      <c r="Z241" s="519"/>
      <c r="AA241" s="83"/>
      <c r="AB241" s="65" t="e">
        <f>IF(#REF!="Sí","Cada 6 meses",IF('LISTA TRABAJADORES'!AW233&lt;&gt;"",'LISTA TRABAJADORES'!AW233,IF(OR(#REF!="",#REF!&lt;50),"",IF(#REF!&gt;=1000,"Anualmente",IF(#REF!&lt;=100,"Cada 3 años","Cada 2 años")))))</f>
        <v>#REF!</v>
      </c>
      <c r="AC241" s="65" t="e">
        <f>IF(#REF!="Sí","Cada 6 meses",IF('LISTA TRABAJADORES'!AX233&lt;&gt;"",'LISTA TRABAJADORES'!AX233,IF(OR(#REF!="",#REF!&lt;50),"",IF(#REF!&gt;=1000,"Anualmente",IF(#REF!&lt;=100,"Cada 3 años","Cada 2 años")))))</f>
        <v>#REF!</v>
      </c>
    </row>
    <row r="242" spans="1:29">
      <c r="A242" s="66">
        <v>226</v>
      </c>
      <c r="B242" s="516">
        <f>IF('LISTA TRABAJADORES'!F231&lt;50,"",'LISTA TRABAJADORES'!C231)</f>
        <v>0</v>
      </c>
      <c r="C242" s="517"/>
      <c r="D242" s="107">
        <f>IF('LISTA TRABAJADORES'!F231&lt;50,"",'LISTA TRABAJADORES'!D231)</f>
        <v>0</v>
      </c>
      <c r="E242" s="106">
        <f>IF('LISTA TRABAJADORES'!F231&lt;50,"",'LISTA TRABAJADORES'!E231)</f>
        <v>0</v>
      </c>
      <c r="F242" s="160"/>
      <c r="G242" s="518">
        <f>IF('LISTA TRABAJADORES'!F231&lt;50,"",'LISTA TRABAJADORES'!B231)</f>
        <v>0</v>
      </c>
      <c r="H242" s="519"/>
      <c r="I242" s="83"/>
      <c r="J242" s="65" t="str">
        <f>IF('LISTA TRABAJADORES'!F231="","",IF('LISTA TRABAJADORES'!G231="Sí","Cada 6 meses",IF(M242&lt;&gt;"",M242,IF(OR('LISTA TRABAJADORES'!H231="no ingresa",'LISTA TRABAJADORES'!F231="BAJA"),"No Ingresa PVSA",IF('LISTA TRABAJADORES'!F231="MUY ALTA","Anualmente",IF('LISTA TRABAJADORES'!F231="MEDIA","Cada 3 años","Cada 2 años"))))))</f>
        <v/>
      </c>
      <c r="K242" s="76"/>
      <c r="L242" s="67"/>
      <c r="M242" s="68" t="str">
        <f t="shared" si="6"/>
        <v/>
      </c>
      <c r="N242" s="67"/>
      <c r="O242" s="63"/>
      <c r="P242" s="64"/>
      <c r="Q242" s="64"/>
      <c r="R242" s="2"/>
      <c r="S242" s="104">
        <f t="shared" si="7"/>
        <v>226</v>
      </c>
      <c r="T242" s="516">
        <f>IF('LISTA TRABAJADORES'!F231&lt;50,"",B242)</f>
        <v>0</v>
      </c>
      <c r="U242" s="517"/>
      <c r="V242" s="105">
        <f>IF('LISTA TRABAJADORES'!F231&lt;50,"",'LISTA TRABAJADORES'!D231)</f>
        <v>0</v>
      </c>
      <c r="W242" s="106">
        <f>IF('LISTA TRABAJADORES'!F231&lt;50,"",E242)</f>
        <v>0</v>
      </c>
      <c r="X242" s="83" t="s">
        <v>444</v>
      </c>
      <c r="Y242" s="518">
        <f>IF('LISTA TRABAJADORES'!F231&lt;50,"",G242)</f>
        <v>0</v>
      </c>
      <c r="Z242" s="519"/>
      <c r="AA242" s="83"/>
      <c r="AB242" s="65" t="e">
        <f>IF(#REF!="Sí","Cada 6 meses",IF('LISTA TRABAJADORES'!AW234&lt;&gt;"",'LISTA TRABAJADORES'!AW234,IF(OR(#REF!="",#REF!&lt;50),"",IF(#REF!&gt;=1000,"Anualmente",IF(#REF!&lt;=100,"Cada 3 años","Cada 2 años")))))</f>
        <v>#REF!</v>
      </c>
      <c r="AC242" s="65" t="e">
        <f>IF(#REF!="Sí","Cada 6 meses",IF('LISTA TRABAJADORES'!AX234&lt;&gt;"",'LISTA TRABAJADORES'!AX234,IF(OR(#REF!="",#REF!&lt;50),"",IF(#REF!&gt;=1000,"Anualmente",IF(#REF!&lt;=100,"Cada 3 años","Cada 2 años")))))</f>
        <v>#REF!</v>
      </c>
    </row>
    <row r="243" spans="1:29">
      <c r="A243" s="66">
        <v>227</v>
      </c>
      <c r="B243" s="516">
        <f>IF('LISTA TRABAJADORES'!F232&lt;50,"",'LISTA TRABAJADORES'!C232)</f>
        <v>0</v>
      </c>
      <c r="C243" s="517"/>
      <c r="D243" s="107">
        <f>IF('LISTA TRABAJADORES'!F232&lt;50,"",'LISTA TRABAJADORES'!D232)</f>
        <v>0</v>
      </c>
      <c r="E243" s="106">
        <f>IF('LISTA TRABAJADORES'!F232&lt;50,"",'LISTA TRABAJADORES'!E232)</f>
        <v>0</v>
      </c>
      <c r="F243" s="160"/>
      <c r="G243" s="518">
        <f>IF('LISTA TRABAJADORES'!F232&lt;50,"",'LISTA TRABAJADORES'!B232)</f>
        <v>0</v>
      </c>
      <c r="H243" s="519"/>
      <c r="I243" s="83"/>
      <c r="J243" s="65" t="str">
        <f>IF('LISTA TRABAJADORES'!F232="","",IF('LISTA TRABAJADORES'!G232="Sí","Cada 6 meses",IF(M243&lt;&gt;"",M243,IF(OR('LISTA TRABAJADORES'!H232="no ingresa",'LISTA TRABAJADORES'!F232="BAJA"),"No Ingresa PVSA",IF('LISTA TRABAJADORES'!F232="MUY ALTA","Anualmente",IF('LISTA TRABAJADORES'!F232="MEDIA","Cada 3 años","Cada 2 años"))))))</f>
        <v/>
      </c>
      <c r="K243" s="76"/>
      <c r="L243" s="67"/>
      <c r="M243" s="68" t="str">
        <f t="shared" si="6"/>
        <v/>
      </c>
      <c r="N243" s="67"/>
      <c r="O243" s="63"/>
      <c r="P243" s="64"/>
      <c r="Q243" s="64"/>
      <c r="R243" s="2"/>
      <c r="S243" s="104">
        <f t="shared" si="7"/>
        <v>227</v>
      </c>
      <c r="T243" s="516">
        <f>IF('LISTA TRABAJADORES'!F232&lt;50,"",B243)</f>
        <v>0</v>
      </c>
      <c r="U243" s="517"/>
      <c r="V243" s="105">
        <f>IF('LISTA TRABAJADORES'!F232&lt;50,"",'LISTA TRABAJADORES'!D232)</f>
        <v>0</v>
      </c>
      <c r="W243" s="106">
        <f>IF('LISTA TRABAJADORES'!F232&lt;50,"",E243)</f>
        <v>0</v>
      </c>
      <c r="X243" s="83" t="s">
        <v>444</v>
      </c>
      <c r="Y243" s="518">
        <f>IF('LISTA TRABAJADORES'!F232&lt;50,"",G243)</f>
        <v>0</v>
      </c>
      <c r="Z243" s="519"/>
      <c r="AA243" s="83"/>
      <c r="AB243" s="65" t="e">
        <f>IF(#REF!="Sí","Cada 6 meses",IF('LISTA TRABAJADORES'!AW235&lt;&gt;"",'LISTA TRABAJADORES'!AW235,IF(OR(#REF!="",#REF!&lt;50),"",IF(#REF!&gt;=1000,"Anualmente",IF(#REF!&lt;=100,"Cada 3 años","Cada 2 años")))))</f>
        <v>#REF!</v>
      </c>
      <c r="AC243" s="65" t="e">
        <f>IF(#REF!="Sí","Cada 6 meses",IF('LISTA TRABAJADORES'!AX235&lt;&gt;"",'LISTA TRABAJADORES'!AX235,IF(OR(#REF!="",#REF!&lt;50),"",IF(#REF!&gt;=1000,"Anualmente",IF(#REF!&lt;=100,"Cada 3 años","Cada 2 años")))))</f>
        <v>#REF!</v>
      </c>
    </row>
    <row r="244" spans="1:29">
      <c r="A244" s="66">
        <v>228</v>
      </c>
      <c r="B244" s="516">
        <f>IF('LISTA TRABAJADORES'!F233&lt;50,"",'LISTA TRABAJADORES'!C233)</f>
        <v>0</v>
      </c>
      <c r="C244" s="517"/>
      <c r="D244" s="107">
        <f>IF('LISTA TRABAJADORES'!F233&lt;50,"",'LISTA TRABAJADORES'!D233)</f>
        <v>0</v>
      </c>
      <c r="E244" s="106">
        <f>IF('LISTA TRABAJADORES'!F233&lt;50,"",'LISTA TRABAJADORES'!E233)</f>
        <v>0</v>
      </c>
      <c r="F244" s="160"/>
      <c r="G244" s="518">
        <f>IF('LISTA TRABAJADORES'!F233&lt;50,"",'LISTA TRABAJADORES'!B233)</f>
        <v>0</v>
      </c>
      <c r="H244" s="519"/>
      <c r="I244" s="83"/>
      <c r="J244" s="65" t="str">
        <f>IF('LISTA TRABAJADORES'!F233="","",IF('LISTA TRABAJADORES'!G233="Sí","Cada 6 meses",IF(M244&lt;&gt;"",M244,IF(OR('LISTA TRABAJADORES'!H233="no ingresa",'LISTA TRABAJADORES'!F233="BAJA"),"No Ingresa PVSA",IF('LISTA TRABAJADORES'!F233="MUY ALTA","Anualmente",IF('LISTA TRABAJADORES'!F233="MEDIA","Cada 3 años","Cada 2 años"))))))</f>
        <v/>
      </c>
      <c r="K244" s="76"/>
      <c r="L244" s="67"/>
      <c r="M244" s="68" t="str">
        <f t="shared" si="6"/>
        <v/>
      </c>
      <c r="N244" s="67"/>
      <c r="O244" s="63"/>
      <c r="P244" s="64"/>
      <c r="Q244" s="64"/>
      <c r="R244" s="2"/>
      <c r="S244" s="104">
        <f t="shared" si="7"/>
        <v>228</v>
      </c>
      <c r="T244" s="516">
        <f>IF('LISTA TRABAJADORES'!F233&lt;50,"",B244)</f>
        <v>0</v>
      </c>
      <c r="U244" s="517"/>
      <c r="V244" s="105">
        <f>IF('LISTA TRABAJADORES'!F233&lt;50,"",'LISTA TRABAJADORES'!D233)</f>
        <v>0</v>
      </c>
      <c r="W244" s="106">
        <f>IF('LISTA TRABAJADORES'!F233&lt;50,"",E244)</f>
        <v>0</v>
      </c>
      <c r="X244" s="83" t="s">
        <v>444</v>
      </c>
      <c r="Y244" s="518">
        <f>IF('LISTA TRABAJADORES'!F233&lt;50,"",G244)</f>
        <v>0</v>
      </c>
      <c r="Z244" s="519"/>
      <c r="AA244" s="83"/>
      <c r="AB244" s="65" t="e">
        <f>IF(#REF!="Sí","Cada 6 meses",IF('LISTA TRABAJADORES'!AW236&lt;&gt;"",'LISTA TRABAJADORES'!AW236,IF(OR(#REF!="",#REF!&lt;50),"",IF(#REF!&gt;=1000,"Anualmente",IF(#REF!&lt;=100,"Cada 3 años","Cada 2 años")))))</f>
        <v>#REF!</v>
      </c>
      <c r="AC244" s="65" t="e">
        <f>IF(#REF!="Sí","Cada 6 meses",IF('LISTA TRABAJADORES'!AX236&lt;&gt;"",'LISTA TRABAJADORES'!AX236,IF(OR(#REF!="",#REF!&lt;50),"",IF(#REF!&gt;=1000,"Anualmente",IF(#REF!&lt;=100,"Cada 3 años","Cada 2 años")))))</f>
        <v>#REF!</v>
      </c>
    </row>
    <row r="245" spans="1:29">
      <c r="A245" s="66">
        <v>229</v>
      </c>
      <c r="B245" s="516">
        <f>IF('LISTA TRABAJADORES'!F234&lt;50,"",'LISTA TRABAJADORES'!C234)</f>
        <v>0</v>
      </c>
      <c r="C245" s="517"/>
      <c r="D245" s="107">
        <f>IF('LISTA TRABAJADORES'!F234&lt;50,"",'LISTA TRABAJADORES'!D234)</f>
        <v>0</v>
      </c>
      <c r="E245" s="106">
        <f>IF('LISTA TRABAJADORES'!F234&lt;50,"",'LISTA TRABAJADORES'!E234)</f>
        <v>0</v>
      </c>
      <c r="F245" s="160"/>
      <c r="G245" s="518">
        <f>IF('LISTA TRABAJADORES'!F234&lt;50,"",'LISTA TRABAJADORES'!B234)</f>
        <v>0</v>
      </c>
      <c r="H245" s="519"/>
      <c r="I245" s="83"/>
      <c r="J245" s="65" t="str">
        <f>IF('LISTA TRABAJADORES'!F234="","",IF('LISTA TRABAJADORES'!G234="Sí","Cada 6 meses",IF(M245&lt;&gt;"",M245,IF(OR('LISTA TRABAJADORES'!H234="no ingresa",'LISTA TRABAJADORES'!F234="BAJA"),"No Ingresa PVSA",IF('LISTA TRABAJADORES'!F234="MUY ALTA","Anualmente",IF('LISTA TRABAJADORES'!F234="MEDIA","Cada 3 años","Cada 2 años"))))))</f>
        <v/>
      </c>
      <c r="K245" s="76"/>
      <c r="L245" s="67"/>
      <c r="M245" s="68" t="str">
        <f t="shared" si="6"/>
        <v/>
      </c>
      <c r="N245" s="67"/>
      <c r="O245" s="63"/>
      <c r="P245" s="64"/>
      <c r="Q245" s="64"/>
      <c r="R245" s="2"/>
      <c r="S245" s="104">
        <f t="shared" si="7"/>
        <v>229</v>
      </c>
      <c r="T245" s="516">
        <f>IF('LISTA TRABAJADORES'!F234&lt;50,"",B245)</f>
        <v>0</v>
      </c>
      <c r="U245" s="517"/>
      <c r="V245" s="105">
        <f>IF('LISTA TRABAJADORES'!F234&lt;50,"",'LISTA TRABAJADORES'!D234)</f>
        <v>0</v>
      </c>
      <c r="W245" s="106">
        <f>IF('LISTA TRABAJADORES'!F234&lt;50,"",E245)</f>
        <v>0</v>
      </c>
      <c r="X245" s="83" t="s">
        <v>444</v>
      </c>
      <c r="Y245" s="518">
        <f>IF('LISTA TRABAJADORES'!F234&lt;50,"",G245)</f>
        <v>0</v>
      </c>
      <c r="Z245" s="519"/>
      <c r="AA245" s="83"/>
      <c r="AB245" s="65" t="e">
        <f>IF(#REF!="Sí","Cada 6 meses",IF('LISTA TRABAJADORES'!AW237&lt;&gt;"",'LISTA TRABAJADORES'!AW237,IF(OR(#REF!="",#REF!&lt;50),"",IF(#REF!&gt;=1000,"Anualmente",IF(#REF!&lt;=100,"Cada 3 años","Cada 2 años")))))</f>
        <v>#REF!</v>
      </c>
      <c r="AC245" s="65" t="e">
        <f>IF(#REF!="Sí","Cada 6 meses",IF('LISTA TRABAJADORES'!AX237&lt;&gt;"",'LISTA TRABAJADORES'!AX237,IF(OR(#REF!="",#REF!&lt;50),"",IF(#REF!&gt;=1000,"Anualmente",IF(#REF!&lt;=100,"Cada 3 años","Cada 2 años")))))</f>
        <v>#REF!</v>
      </c>
    </row>
    <row r="246" spans="1:29">
      <c r="A246" s="66">
        <v>230</v>
      </c>
      <c r="B246" s="516">
        <f>IF('LISTA TRABAJADORES'!F235&lt;50,"",'LISTA TRABAJADORES'!C235)</f>
        <v>0</v>
      </c>
      <c r="C246" s="517"/>
      <c r="D246" s="107">
        <f>IF('LISTA TRABAJADORES'!F235&lt;50,"",'LISTA TRABAJADORES'!D235)</f>
        <v>0</v>
      </c>
      <c r="E246" s="106">
        <f>IF('LISTA TRABAJADORES'!F235&lt;50,"",'LISTA TRABAJADORES'!E235)</f>
        <v>0</v>
      </c>
      <c r="F246" s="160"/>
      <c r="G246" s="518">
        <f>IF('LISTA TRABAJADORES'!F235&lt;50,"",'LISTA TRABAJADORES'!B235)</f>
        <v>0</v>
      </c>
      <c r="H246" s="519"/>
      <c r="I246" s="83"/>
      <c r="J246" s="65" t="str">
        <f>IF('LISTA TRABAJADORES'!F235="","",IF('LISTA TRABAJADORES'!G235="Sí","Cada 6 meses",IF(M246&lt;&gt;"",M246,IF(OR('LISTA TRABAJADORES'!H235="no ingresa",'LISTA TRABAJADORES'!F235="BAJA"),"No Ingresa PVSA",IF('LISTA TRABAJADORES'!F235="MUY ALTA","Anualmente",IF('LISTA TRABAJADORES'!F235="MEDIA","Cada 3 años","Cada 2 años"))))))</f>
        <v/>
      </c>
      <c r="K246" s="76"/>
      <c r="L246" s="67"/>
      <c r="M246" s="68" t="str">
        <f t="shared" si="6"/>
        <v/>
      </c>
      <c r="N246" s="67"/>
      <c r="O246" s="63"/>
      <c r="P246" s="64"/>
      <c r="Q246" s="64"/>
      <c r="R246" s="2"/>
      <c r="S246" s="104">
        <f t="shared" si="7"/>
        <v>230</v>
      </c>
      <c r="T246" s="516">
        <f>IF('LISTA TRABAJADORES'!F235&lt;50,"",B246)</f>
        <v>0</v>
      </c>
      <c r="U246" s="517"/>
      <c r="V246" s="105">
        <f>IF('LISTA TRABAJADORES'!F235&lt;50,"",'LISTA TRABAJADORES'!D235)</f>
        <v>0</v>
      </c>
      <c r="W246" s="106">
        <f>IF('LISTA TRABAJADORES'!F235&lt;50,"",E246)</f>
        <v>0</v>
      </c>
      <c r="X246" s="83" t="s">
        <v>444</v>
      </c>
      <c r="Y246" s="518">
        <f>IF('LISTA TRABAJADORES'!F235&lt;50,"",G246)</f>
        <v>0</v>
      </c>
      <c r="Z246" s="519"/>
      <c r="AA246" s="83"/>
      <c r="AB246" s="65" t="e">
        <f>IF(#REF!="Sí","Cada 6 meses",IF('LISTA TRABAJADORES'!AW238&lt;&gt;"",'LISTA TRABAJADORES'!AW238,IF(OR(#REF!="",#REF!&lt;50),"",IF(#REF!&gt;=1000,"Anualmente",IF(#REF!&lt;=100,"Cada 3 años","Cada 2 años")))))</f>
        <v>#REF!</v>
      </c>
      <c r="AC246" s="65" t="e">
        <f>IF(#REF!="Sí","Cada 6 meses",IF('LISTA TRABAJADORES'!AX238&lt;&gt;"",'LISTA TRABAJADORES'!AX238,IF(OR(#REF!="",#REF!&lt;50),"",IF(#REF!&gt;=1000,"Anualmente",IF(#REF!&lt;=100,"Cada 3 años","Cada 2 años")))))</f>
        <v>#REF!</v>
      </c>
    </row>
    <row r="247" spans="1:29">
      <c r="A247" s="66">
        <v>231</v>
      </c>
      <c r="B247" s="516">
        <f>IF('LISTA TRABAJADORES'!F236&lt;50,"",'LISTA TRABAJADORES'!C236)</f>
        <v>0</v>
      </c>
      <c r="C247" s="517"/>
      <c r="D247" s="107">
        <f>IF('LISTA TRABAJADORES'!F236&lt;50,"",'LISTA TRABAJADORES'!D236)</f>
        <v>0</v>
      </c>
      <c r="E247" s="106">
        <f>IF('LISTA TRABAJADORES'!F236&lt;50,"",'LISTA TRABAJADORES'!E236)</f>
        <v>0</v>
      </c>
      <c r="F247" s="160"/>
      <c r="G247" s="518">
        <f>IF('LISTA TRABAJADORES'!F236&lt;50,"",'LISTA TRABAJADORES'!B236)</f>
        <v>0</v>
      </c>
      <c r="H247" s="519"/>
      <c r="I247" s="83"/>
      <c r="J247" s="65" t="str">
        <f>IF('LISTA TRABAJADORES'!F236="","",IF('LISTA TRABAJADORES'!G236="Sí","Cada 6 meses",IF(M247&lt;&gt;"",M247,IF(OR('LISTA TRABAJADORES'!H236="no ingresa",'LISTA TRABAJADORES'!F236="BAJA"),"No Ingresa PVSA",IF('LISTA TRABAJADORES'!F236="MUY ALTA","Anualmente",IF('LISTA TRABAJADORES'!F236="MEDIA","Cada 3 años","Cada 2 años"))))))</f>
        <v/>
      </c>
      <c r="K247" s="76"/>
      <c r="L247" s="67"/>
      <c r="M247" s="68" t="str">
        <f t="shared" si="6"/>
        <v/>
      </c>
      <c r="N247" s="67"/>
      <c r="O247" s="63"/>
      <c r="P247" s="64"/>
      <c r="Q247" s="64"/>
      <c r="R247" s="2"/>
      <c r="S247" s="104">
        <f t="shared" si="7"/>
        <v>231</v>
      </c>
      <c r="T247" s="516">
        <f>IF('LISTA TRABAJADORES'!F236&lt;50,"",B247)</f>
        <v>0</v>
      </c>
      <c r="U247" s="517"/>
      <c r="V247" s="105">
        <f>IF('LISTA TRABAJADORES'!F236&lt;50,"",'LISTA TRABAJADORES'!D236)</f>
        <v>0</v>
      </c>
      <c r="W247" s="106">
        <f>IF('LISTA TRABAJADORES'!F236&lt;50,"",E247)</f>
        <v>0</v>
      </c>
      <c r="X247" s="83" t="s">
        <v>444</v>
      </c>
      <c r="Y247" s="518">
        <f>IF('LISTA TRABAJADORES'!F236&lt;50,"",G247)</f>
        <v>0</v>
      </c>
      <c r="Z247" s="519"/>
      <c r="AA247" s="83"/>
      <c r="AB247" s="65" t="e">
        <f>IF(#REF!="Sí","Cada 6 meses",IF('LISTA TRABAJADORES'!AW239&lt;&gt;"",'LISTA TRABAJADORES'!AW239,IF(OR(#REF!="",#REF!&lt;50),"",IF(#REF!&gt;=1000,"Anualmente",IF(#REF!&lt;=100,"Cada 3 años","Cada 2 años")))))</f>
        <v>#REF!</v>
      </c>
      <c r="AC247" s="65" t="e">
        <f>IF(#REF!="Sí","Cada 6 meses",IF('LISTA TRABAJADORES'!AX239&lt;&gt;"",'LISTA TRABAJADORES'!AX239,IF(OR(#REF!="",#REF!&lt;50),"",IF(#REF!&gt;=1000,"Anualmente",IF(#REF!&lt;=100,"Cada 3 años","Cada 2 años")))))</f>
        <v>#REF!</v>
      </c>
    </row>
    <row r="248" spans="1:29">
      <c r="A248" s="66">
        <v>232</v>
      </c>
      <c r="B248" s="516">
        <f>IF('LISTA TRABAJADORES'!F237&lt;50,"",'LISTA TRABAJADORES'!C237)</f>
        <v>0</v>
      </c>
      <c r="C248" s="517"/>
      <c r="D248" s="107">
        <f>IF('LISTA TRABAJADORES'!F237&lt;50,"",'LISTA TRABAJADORES'!D237)</f>
        <v>0</v>
      </c>
      <c r="E248" s="106">
        <f>IF('LISTA TRABAJADORES'!F237&lt;50,"",'LISTA TRABAJADORES'!E237)</f>
        <v>0</v>
      </c>
      <c r="F248" s="160"/>
      <c r="G248" s="518">
        <f>IF('LISTA TRABAJADORES'!F237&lt;50,"",'LISTA TRABAJADORES'!B237)</f>
        <v>0</v>
      </c>
      <c r="H248" s="519"/>
      <c r="I248" s="83"/>
      <c r="J248" s="65" t="str">
        <f>IF('LISTA TRABAJADORES'!F237="","",IF('LISTA TRABAJADORES'!G237="Sí","Cada 6 meses",IF(M248&lt;&gt;"",M248,IF(OR('LISTA TRABAJADORES'!H237="no ingresa",'LISTA TRABAJADORES'!F237="BAJA"),"No Ingresa PVSA",IF('LISTA TRABAJADORES'!F237="MUY ALTA","Anualmente",IF('LISTA TRABAJADORES'!F237="MEDIA","Cada 3 años","Cada 2 años"))))))</f>
        <v/>
      </c>
      <c r="K248" s="76"/>
      <c r="L248" s="67"/>
      <c r="M248" s="68" t="str">
        <f t="shared" si="6"/>
        <v/>
      </c>
      <c r="N248" s="67"/>
      <c r="O248" s="63"/>
      <c r="P248" s="64"/>
      <c r="Q248" s="64"/>
      <c r="R248" s="2"/>
      <c r="S248" s="104">
        <f t="shared" si="7"/>
        <v>232</v>
      </c>
      <c r="T248" s="516">
        <f>IF('LISTA TRABAJADORES'!F237&lt;50,"",B248)</f>
        <v>0</v>
      </c>
      <c r="U248" s="517"/>
      <c r="V248" s="105">
        <f>IF('LISTA TRABAJADORES'!F237&lt;50,"",'LISTA TRABAJADORES'!D237)</f>
        <v>0</v>
      </c>
      <c r="W248" s="106">
        <f>IF('LISTA TRABAJADORES'!F237&lt;50,"",E248)</f>
        <v>0</v>
      </c>
      <c r="X248" s="83" t="s">
        <v>444</v>
      </c>
      <c r="Y248" s="518">
        <f>IF('LISTA TRABAJADORES'!F237&lt;50,"",G248)</f>
        <v>0</v>
      </c>
      <c r="Z248" s="519"/>
      <c r="AA248" s="83"/>
      <c r="AB248" s="65" t="e">
        <f>IF(#REF!="Sí","Cada 6 meses",IF('LISTA TRABAJADORES'!AW240&lt;&gt;"",'LISTA TRABAJADORES'!AW240,IF(OR(#REF!="",#REF!&lt;50),"",IF(#REF!&gt;=1000,"Anualmente",IF(#REF!&lt;=100,"Cada 3 años","Cada 2 años")))))</f>
        <v>#REF!</v>
      </c>
      <c r="AC248" s="65" t="e">
        <f>IF(#REF!="Sí","Cada 6 meses",IF('LISTA TRABAJADORES'!AX240&lt;&gt;"",'LISTA TRABAJADORES'!AX240,IF(OR(#REF!="",#REF!&lt;50),"",IF(#REF!&gt;=1000,"Anualmente",IF(#REF!&lt;=100,"Cada 3 años","Cada 2 años")))))</f>
        <v>#REF!</v>
      </c>
    </row>
    <row r="249" spans="1:29">
      <c r="A249" s="66">
        <v>233</v>
      </c>
      <c r="B249" s="516">
        <f>IF('LISTA TRABAJADORES'!F238&lt;50,"",'LISTA TRABAJADORES'!C238)</f>
        <v>0</v>
      </c>
      <c r="C249" s="517"/>
      <c r="D249" s="107">
        <f>IF('LISTA TRABAJADORES'!F238&lt;50,"",'LISTA TRABAJADORES'!D238)</f>
        <v>0</v>
      </c>
      <c r="E249" s="106">
        <f>IF('LISTA TRABAJADORES'!F238&lt;50,"",'LISTA TRABAJADORES'!E238)</f>
        <v>0</v>
      </c>
      <c r="F249" s="160"/>
      <c r="G249" s="518">
        <f>IF('LISTA TRABAJADORES'!F238&lt;50,"",'LISTA TRABAJADORES'!B238)</f>
        <v>0</v>
      </c>
      <c r="H249" s="519"/>
      <c r="I249" s="83"/>
      <c r="J249" s="65" t="str">
        <f>IF('LISTA TRABAJADORES'!F238="","",IF('LISTA TRABAJADORES'!G238="Sí","Cada 6 meses",IF(M249&lt;&gt;"",M249,IF(OR('LISTA TRABAJADORES'!H238="no ingresa",'LISTA TRABAJADORES'!F238="BAJA"),"No Ingresa PVSA",IF('LISTA TRABAJADORES'!F238="MUY ALTA","Anualmente",IF('LISTA TRABAJADORES'!F238="MEDIA","Cada 3 años","Cada 2 años"))))))</f>
        <v/>
      </c>
      <c r="K249" s="76"/>
      <c r="L249" s="67"/>
      <c r="M249" s="68" t="str">
        <f t="shared" si="6"/>
        <v/>
      </c>
      <c r="N249" s="67"/>
      <c r="O249" s="63"/>
      <c r="P249" s="64"/>
      <c r="Q249" s="64"/>
      <c r="R249" s="2"/>
      <c r="S249" s="104">
        <f t="shared" si="7"/>
        <v>233</v>
      </c>
      <c r="T249" s="516">
        <f>IF('LISTA TRABAJADORES'!F238&lt;50,"",B249)</f>
        <v>0</v>
      </c>
      <c r="U249" s="517"/>
      <c r="V249" s="105">
        <f>IF('LISTA TRABAJADORES'!F238&lt;50,"",'LISTA TRABAJADORES'!D238)</f>
        <v>0</v>
      </c>
      <c r="W249" s="106">
        <f>IF('LISTA TRABAJADORES'!F238&lt;50,"",E249)</f>
        <v>0</v>
      </c>
      <c r="X249" s="83" t="s">
        <v>444</v>
      </c>
      <c r="Y249" s="518">
        <f>IF('LISTA TRABAJADORES'!F238&lt;50,"",G249)</f>
        <v>0</v>
      </c>
      <c r="Z249" s="519"/>
      <c r="AA249" s="83"/>
      <c r="AB249" s="65" t="e">
        <f>IF(#REF!="Sí","Cada 6 meses",IF('LISTA TRABAJADORES'!AW241&lt;&gt;"",'LISTA TRABAJADORES'!AW241,IF(OR(#REF!="",#REF!&lt;50),"",IF(#REF!&gt;=1000,"Anualmente",IF(#REF!&lt;=100,"Cada 3 años","Cada 2 años")))))</f>
        <v>#REF!</v>
      </c>
      <c r="AC249" s="65" t="e">
        <f>IF(#REF!="Sí","Cada 6 meses",IF('LISTA TRABAJADORES'!AX241&lt;&gt;"",'LISTA TRABAJADORES'!AX241,IF(OR(#REF!="",#REF!&lt;50),"",IF(#REF!&gt;=1000,"Anualmente",IF(#REF!&lt;=100,"Cada 3 años","Cada 2 años")))))</f>
        <v>#REF!</v>
      </c>
    </row>
    <row r="250" spans="1:29">
      <c r="A250" s="66">
        <v>234</v>
      </c>
      <c r="B250" s="516">
        <f>IF('LISTA TRABAJADORES'!F239&lt;50,"",'LISTA TRABAJADORES'!C239)</f>
        <v>0</v>
      </c>
      <c r="C250" s="517"/>
      <c r="D250" s="107">
        <f>IF('LISTA TRABAJADORES'!F239&lt;50,"",'LISTA TRABAJADORES'!D239)</f>
        <v>0</v>
      </c>
      <c r="E250" s="106">
        <f>IF('LISTA TRABAJADORES'!F239&lt;50,"",'LISTA TRABAJADORES'!E239)</f>
        <v>0</v>
      </c>
      <c r="F250" s="160"/>
      <c r="G250" s="518">
        <f>IF('LISTA TRABAJADORES'!F239&lt;50,"",'LISTA TRABAJADORES'!B239)</f>
        <v>0</v>
      </c>
      <c r="H250" s="519"/>
      <c r="I250" s="83"/>
      <c r="J250" s="65" t="str">
        <f>IF('LISTA TRABAJADORES'!F239="","",IF('LISTA TRABAJADORES'!G239="Sí","Cada 6 meses",IF(M250&lt;&gt;"",M250,IF(OR('LISTA TRABAJADORES'!H239="no ingresa",'LISTA TRABAJADORES'!F239="BAJA"),"No Ingresa PVSA",IF('LISTA TRABAJADORES'!F239="MUY ALTA","Anualmente",IF('LISTA TRABAJADORES'!F239="MEDIA","Cada 3 años","Cada 2 años"))))))</f>
        <v/>
      </c>
      <c r="K250" s="76"/>
      <c r="L250" s="67"/>
      <c r="M250" s="68" t="str">
        <f t="shared" si="6"/>
        <v/>
      </c>
      <c r="N250" s="67"/>
      <c r="O250" s="63"/>
      <c r="P250" s="64"/>
      <c r="Q250" s="64"/>
      <c r="R250" s="2"/>
      <c r="S250" s="104">
        <f t="shared" si="7"/>
        <v>234</v>
      </c>
      <c r="T250" s="516">
        <f>IF('LISTA TRABAJADORES'!F239&lt;50,"",B250)</f>
        <v>0</v>
      </c>
      <c r="U250" s="517"/>
      <c r="V250" s="105">
        <f>IF('LISTA TRABAJADORES'!F239&lt;50,"",'LISTA TRABAJADORES'!D239)</f>
        <v>0</v>
      </c>
      <c r="W250" s="106">
        <f>IF('LISTA TRABAJADORES'!F239&lt;50,"",E250)</f>
        <v>0</v>
      </c>
      <c r="X250" s="83" t="s">
        <v>444</v>
      </c>
      <c r="Y250" s="518">
        <f>IF('LISTA TRABAJADORES'!F239&lt;50,"",G250)</f>
        <v>0</v>
      </c>
      <c r="Z250" s="519"/>
      <c r="AA250" s="83"/>
      <c r="AB250" s="65" t="e">
        <f>IF(#REF!="Sí","Cada 6 meses",IF('LISTA TRABAJADORES'!AW242&lt;&gt;"",'LISTA TRABAJADORES'!AW242,IF(OR(#REF!="",#REF!&lt;50),"",IF(#REF!&gt;=1000,"Anualmente",IF(#REF!&lt;=100,"Cada 3 años","Cada 2 años")))))</f>
        <v>#REF!</v>
      </c>
      <c r="AC250" s="65" t="e">
        <f>IF(#REF!="Sí","Cada 6 meses",IF('LISTA TRABAJADORES'!AX242&lt;&gt;"",'LISTA TRABAJADORES'!AX242,IF(OR(#REF!="",#REF!&lt;50),"",IF(#REF!&gt;=1000,"Anualmente",IF(#REF!&lt;=100,"Cada 3 años","Cada 2 años")))))</f>
        <v>#REF!</v>
      </c>
    </row>
    <row r="251" spans="1:29">
      <c r="A251" s="66">
        <v>235</v>
      </c>
      <c r="B251" s="516">
        <f>IF('LISTA TRABAJADORES'!F240&lt;50,"",'LISTA TRABAJADORES'!C240)</f>
        <v>0</v>
      </c>
      <c r="C251" s="517"/>
      <c r="D251" s="107">
        <f>IF('LISTA TRABAJADORES'!F240&lt;50,"",'LISTA TRABAJADORES'!D240)</f>
        <v>0</v>
      </c>
      <c r="E251" s="106">
        <f>IF('LISTA TRABAJADORES'!F240&lt;50,"",'LISTA TRABAJADORES'!E240)</f>
        <v>0</v>
      </c>
      <c r="F251" s="160"/>
      <c r="G251" s="518">
        <f>IF('LISTA TRABAJADORES'!F240&lt;50,"",'LISTA TRABAJADORES'!B240)</f>
        <v>0</v>
      </c>
      <c r="H251" s="519"/>
      <c r="I251" s="83"/>
      <c r="J251" s="65" t="str">
        <f>IF('LISTA TRABAJADORES'!F240="","",IF('LISTA TRABAJADORES'!G240="Sí","Cada 6 meses",IF(M251&lt;&gt;"",M251,IF(OR('LISTA TRABAJADORES'!H240="no ingresa",'LISTA TRABAJADORES'!F240="BAJA"),"No Ingresa PVSA",IF('LISTA TRABAJADORES'!F240="MUY ALTA","Anualmente",IF('LISTA TRABAJADORES'!F240="MEDIA","Cada 3 años","Cada 2 años"))))))</f>
        <v/>
      </c>
      <c r="K251" s="76"/>
      <c r="L251" s="67"/>
      <c r="M251" s="68" t="str">
        <f t="shared" si="6"/>
        <v/>
      </c>
      <c r="N251" s="67"/>
      <c r="O251" s="63"/>
      <c r="P251" s="64"/>
      <c r="Q251" s="64"/>
      <c r="R251" s="2"/>
      <c r="S251" s="104">
        <f t="shared" si="7"/>
        <v>235</v>
      </c>
      <c r="T251" s="516">
        <f>IF('LISTA TRABAJADORES'!F240&lt;50,"",B251)</f>
        <v>0</v>
      </c>
      <c r="U251" s="517"/>
      <c r="V251" s="105">
        <f>IF('LISTA TRABAJADORES'!F240&lt;50,"",'LISTA TRABAJADORES'!D240)</f>
        <v>0</v>
      </c>
      <c r="W251" s="106">
        <f>IF('LISTA TRABAJADORES'!F240&lt;50,"",E251)</f>
        <v>0</v>
      </c>
      <c r="X251" s="83" t="s">
        <v>444</v>
      </c>
      <c r="Y251" s="518">
        <f>IF('LISTA TRABAJADORES'!F240&lt;50,"",G251)</f>
        <v>0</v>
      </c>
      <c r="Z251" s="519"/>
      <c r="AA251" s="83"/>
      <c r="AB251" s="65" t="e">
        <f>IF(#REF!="Sí","Cada 6 meses",IF('LISTA TRABAJADORES'!AW243&lt;&gt;"",'LISTA TRABAJADORES'!AW243,IF(OR(#REF!="",#REF!&lt;50),"",IF(#REF!&gt;=1000,"Anualmente",IF(#REF!&lt;=100,"Cada 3 años","Cada 2 años")))))</f>
        <v>#REF!</v>
      </c>
      <c r="AC251" s="65" t="e">
        <f>IF(#REF!="Sí","Cada 6 meses",IF('LISTA TRABAJADORES'!AX243&lt;&gt;"",'LISTA TRABAJADORES'!AX243,IF(OR(#REF!="",#REF!&lt;50),"",IF(#REF!&gt;=1000,"Anualmente",IF(#REF!&lt;=100,"Cada 3 años","Cada 2 años")))))</f>
        <v>#REF!</v>
      </c>
    </row>
    <row r="252" spans="1:29">
      <c r="A252" s="66">
        <v>236</v>
      </c>
      <c r="B252" s="516">
        <f>IF('LISTA TRABAJADORES'!F241&lt;50,"",'LISTA TRABAJADORES'!C241)</f>
        <v>0</v>
      </c>
      <c r="C252" s="517"/>
      <c r="D252" s="107">
        <f>IF('LISTA TRABAJADORES'!F241&lt;50,"",'LISTA TRABAJADORES'!D241)</f>
        <v>0</v>
      </c>
      <c r="E252" s="106">
        <f>IF('LISTA TRABAJADORES'!F241&lt;50,"",'LISTA TRABAJADORES'!E241)</f>
        <v>0</v>
      </c>
      <c r="F252" s="160"/>
      <c r="G252" s="518">
        <f>IF('LISTA TRABAJADORES'!F241&lt;50,"",'LISTA TRABAJADORES'!B241)</f>
        <v>0</v>
      </c>
      <c r="H252" s="519"/>
      <c r="I252" s="83"/>
      <c r="J252" s="65" t="str">
        <f>IF('LISTA TRABAJADORES'!F241="","",IF('LISTA TRABAJADORES'!G241="Sí","Cada 6 meses",IF(M252&lt;&gt;"",M252,IF(OR('LISTA TRABAJADORES'!H241="no ingresa",'LISTA TRABAJADORES'!F241="BAJA"),"No Ingresa PVSA",IF('LISTA TRABAJADORES'!F241="MUY ALTA","Anualmente",IF('LISTA TRABAJADORES'!F241="MEDIA","Cada 3 años","Cada 2 años"))))))</f>
        <v/>
      </c>
      <c r="K252" s="76"/>
      <c r="L252" s="67"/>
      <c r="M252" s="68" t="str">
        <f t="shared" si="6"/>
        <v/>
      </c>
      <c r="N252" s="67"/>
      <c r="O252" s="63"/>
      <c r="P252" s="64"/>
      <c r="Q252" s="64"/>
      <c r="R252" s="2"/>
      <c r="S252" s="104">
        <f t="shared" si="7"/>
        <v>236</v>
      </c>
      <c r="T252" s="516">
        <f>IF('LISTA TRABAJADORES'!F241&lt;50,"",B252)</f>
        <v>0</v>
      </c>
      <c r="U252" s="517"/>
      <c r="V252" s="105">
        <f>IF('LISTA TRABAJADORES'!F241&lt;50,"",'LISTA TRABAJADORES'!D241)</f>
        <v>0</v>
      </c>
      <c r="W252" s="106">
        <f>IF('LISTA TRABAJADORES'!F241&lt;50,"",E252)</f>
        <v>0</v>
      </c>
      <c r="X252" s="83" t="s">
        <v>444</v>
      </c>
      <c r="Y252" s="518">
        <f>IF('LISTA TRABAJADORES'!F241&lt;50,"",G252)</f>
        <v>0</v>
      </c>
      <c r="Z252" s="519"/>
      <c r="AA252" s="83"/>
      <c r="AB252" s="65" t="e">
        <f>IF(#REF!="Sí","Cada 6 meses",IF('LISTA TRABAJADORES'!AW244&lt;&gt;"",'LISTA TRABAJADORES'!AW244,IF(OR(#REF!="",#REF!&lt;50),"",IF(#REF!&gt;=1000,"Anualmente",IF(#REF!&lt;=100,"Cada 3 años","Cada 2 años")))))</f>
        <v>#REF!</v>
      </c>
      <c r="AC252" s="65" t="e">
        <f>IF(#REF!="Sí","Cada 6 meses",IF('LISTA TRABAJADORES'!AX244&lt;&gt;"",'LISTA TRABAJADORES'!AX244,IF(OR(#REF!="",#REF!&lt;50),"",IF(#REF!&gt;=1000,"Anualmente",IF(#REF!&lt;=100,"Cada 3 años","Cada 2 años")))))</f>
        <v>#REF!</v>
      </c>
    </row>
    <row r="253" spans="1:29">
      <c r="A253" s="66">
        <v>237</v>
      </c>
      <c r="B253" s="516">
        <f>IF('LISTA TRABAJADORES'!F242&lt;50,"",'LISTA TRABAJADORES'!C242)</f>
        <v>0</v>
      </c>
      <c r="C253" s="517"/>
      <c r="D253" s="107">
        <f>IF('LISTA TRABAJADORES'!F242&lt;50,"",'LISTA TRABAJADORES'!D242)</f>
        <v>0</v>
      </c>
      <c r="E253" s="106">
        <f>IF('LISTA TRABAJADORES'!F242&lt;50,"",'LISTA TRABAJADORES'!E242)</f>
        <v>0</v>
      </c>
      <c r="F253" s="160"/>
      <c r="G253" s="518">
        <f>IF('LISTA TRABAJADORES'!F242&lt;50,"",'LISTA TRABAJADORES'!B242)</f>
        <v>0</v>
      </c>
      <c r="H253" s="519"/>
      <c r="I253" s="83"/>
      <c r="J253" s="65" t="str">
        <f>IF('LISTA TRABAJADORES'!F242="","",IF('LISTA TRABAJADORES'!G242="Sí","Cada 6 meses",IF(M253&lt;&gt;"",M253,IF(OR('LISTA TRABAJADORES'!H242="no ingresa",'LISTA TRABAJADORES'!F242="BAJA"),"No Ingresa PVSA",IF('LISTA TRABAJADORES'!F242="MUY ALTA","Anualmente",IF('LISTA TRABAJADORES'!F242="MEDIA","Cada 3 años","Cada 2 años"))))))</f>
        <v/>
      </c>
      <c r="K253" s="76"/>
      <c r="L253" s="67"/>
      <c r="M253" s="68" t="str">
        <f t="shared" si="6"/>
        <v/>
      </c>
      <c r="N253" s="67"/>
      <c r="O253" s="63"/>
      <c r="P253" s="64"/>
      <c r="Q253" s="64"/>
      <c r="R253" s="2"/>
      <c r="S253" s="104">
        <f t="shared" si="7"/>
        <v>237</v>
      </c>
      <c r="T253" s="516">
        <f>IF('LISTA TRABAJADORES'!F242&lt;50,"",B253)</f>
        <v>0</v>
      </c>
      <c r="U253" s="517"/>
      <c r="V253" s="105">
        <f>IF('LISTA TRABAJADORES'!F242&lt;50,"",'LISTA TRABAJADORES'!D242)</f>
        <v>0</v>
      </c>
      <c r="W253" s="106">
        <f>IF('LISTA TRABAJADORES'!F242&lt;50,"",E253)</f>
        <v>0</v>
      </c>
      <c r="X253" s="83" t="s">
        <v>444</v>
      </c>
      <c r="Y253" s="518">
        <f>IF('LISTA TRABAJADORES'!F242&lt;50,"",G253)</f>
        <v>0</v>
      </c>
      <c r="Z253" s="519"/>
      <c r="AA253" s="83"/>
      <c r="AB253" s="65" t="e">
        <f>IF(#REF!="Sí","Cada 6 meses",IF('LISTA TRABAJADORES'!AW245&lt;&gt;"",'LISTA TRABAJADORES'!AW245,IF(OR(#REF!="",#REF!&lt;50),"",IF(#REF!&gt;=1000,"Anualmente",IF(#REF!&lt;=100,"Cada 3 años","Cada 2 años")))))</f>
        <v>#REF!</v>
      </c>
      <c r="AC253" s="65" t="e">
        <f>IF(#REF!="Sí","Cada 6 meses",IF('LISTA TRABAJADORES'!AX245&lt;&gt;"",'LISTA TRABAJADORES'!AX245,IF(OR(#REF!="",#REF!&lt;50),"",IF(#REF!&gt;=1000,"Anualmente",IF(#REF!&lt;=100,"Cada 3 años","Cada 2 años")))))</f>
        <v>#REF!</v>
      </c>
    </row>
    <row r="254" spans="1:29">
      <c r="A254" s="66">
        <v>238</v>
      </c>
      <c r="B254" s="516">
        <f>IF('LISTA TRABAJADORES'!F243&lt;50,"",'LISTA TRABAJADORES'!C243)</f>
        <v>0</v>
      </c>
      <c r="C254" s="517"/>
      <c r="D254" s="107">
        <f>IF('LISTA TRABAJADORES'!F243&lt;50,"",'LISTA TRABAJADORES'!D243)</f>
        <v>0</v>
      </c>
      <c r="E254" s="106">
        <f>IF('LISTA TRABAJADORES'!F243&lt;50,"",'LISTA TRABAJADORES'!E243)</f>
        <v>0</v>
      </c>
      <c r="F254" s="160"/>
      <c r="G254" s="518">
        <f>IF('LISTA TRABAJADORES'!F243&lt;50,"",'LISTA TRABAJADORES'!B243)</f>
        <v>0</v>
      </c>
      <c r="H254" s="519"/>
      <c r="I254" s="83"/>
      <c r="J254" s="65" t="str">
        <f>IF('LISTA TRABAJADORES'!F243="","",IF('LISTA TRABAJADORES'!G243="Sí","Cada 6 meses",IF(M254&lt;&gt;"",M254,IF(OR('LISTA TRABAJADORES'!H243="no ingresa",'LISTA TRABAJADORES'!F243="BAJA"),"No Ingresa PVSA",IF('LISTA TRABAJADORES'!F243="MUY ALTA","Anualmente",IF('LISTA TRABAJADORES'!F243="MEDIA","Cada 3 años","Cada 2 años"))))))</f>
        <v/>
      </c>
      <c r="K254" s="76"/>
      <c r="L254" s="67"/>
      <c r="M254" s="68" t="str">
        <f t="shared" si="6"/>
        <v/>
      </c>
      <c r="N254" s="67"/>
      <c r="O254" s="63"/>
      <c r="P254" s="64"/>
      <c r="Q254" s="64"/>
      <c r="R254" s="2"/>
      <c r="S254" s="104">
        <f t="shared" si="7"/>
        <v>238</v>
      </c>
      <c r="T254" s="516">
        <f>IF('LISTA TRABAJADORES'!F243&lt;50,"",B254)</f>
        <v>0</v>
      </c>
      <c r="U254" s="517"/>
      <c r="V254" s="105">
        <f>IF('LISTA TRABAJADORES'!F243&lt;50,"",'LISTA TRABAJADORES'!D243)</f>
        <v>0</v>
      </c>
      <c r="W254" s="106">
        <f>IF('LISTA TRABAJADORES'!F243&lt;50,"",E254)</f>
        <v>0</v>
      </c>
      <c r="X254" s="83" t="s">
        <v>444</v>
      </c>
      <c r="Y254" s="518">
        <f>IF('LISTA TRABAJADORES'!F243&lt;50,"",G254)</f>
        <v>0</v>
      </c>
      <c r="Z254" s="519"/>
      <c r="AA254" s="83"/>
      <c r="AB254" s="65" t="e">
        <f>IF(#REF!="Sí","Cada 6 meses",IF('LISTA TRABAJADORES'!AW246&lt;&gt;"",'LISTA TRABAJADORES'!AW246,IF(OR(#REF!="",#REF!&lt;50),"",IF(#REF!&gt;=1000,"Anualmente",IF(#REF!&lt;=100,"Cada 3 años","Cada 2 años")))))</f>
        <v>#REF!</v>
      </c>
      <c r="AC254" s="65" t="e">
        <f>IF(#REF!="Sí","Cada 6 meses",IF('LISTA TRABAJADORES'!AX246&lt;&gt;"",'LISTA TRABAJADORES'!AX246,IF(OR(#REF!="",#REF!&lt;50),"",IF(#REF!&gt;=1000,"Anualmente",IF(#REF!&lt;=100,"Cada 3 años","Cada 2 años")))))</f>
        <v>#REF!</v>
      </c>
    </row>
    <row r="255" spans="1:29">
      <c r="A255" s="66">
        <v>239</v>
      </c>
      <c r="B255" s="516">
        <f>IF('LISTA TRABAJADORES'!F244&lt;50,"",'LISTA TRABAJADORES'!C244)</f>
        <v>0</v>
      </c>
      <c r="C255" s="517"/>
      <c r="D255" s="107">
        <f>IF('LISTA TRABAJADORES'!F244&lt;50,"",'LISTA TRABAJADORES'!D244)</f>
        <v>0</v>
      </c>
      <c r="E255" s="106">
        <f>IF('LISTA TRABAJADORES'!F244&lt;50,"",'LISTA TRABAJADORES'!E244)</f>
        <v>0</v>
      </c>
      <c r="F255" s="160"/>
      <c r="G255" s="518">
        <f>IF('LISTA TRABAJADORES'!F244&lt;50,"",'LISTA TRABAJADORES'!B244)</f>
        <v>0</v>
      </c>
      <c r="H255" s="519"/>
      <c r="I255" s="83"/>
      <c r="J255" s="65" t="str">
        <f>IF('LISTA TRABAJADORES'!F244="","",IF('LISTA TRABAJADORES'!G244="Sí","Cada 6 meses",IF(M255&lt;&gt;"",M255,IF(OR('LISTA TRABAJADORES'!H244="no ingresa",'LISTA TRABAJADORES'!F244="BAJA"),"No Ingresa PVSA",IF('LISTA TRABAJADORES'!F244="MUY ALTA","Anualmente",IF('LISTA TRABAJADORES'!F244="MEDIA","Cada 3 años","Cada 2 años"))))))</f>
        <v/>
      </c>
      <c r="K255" s="76"/>
      <c r="L255" s="67"/>
      <c r="M255" s="68" t="str">
        <f t="shared" si="6"/>
        <v/>
      </c>
      <c r="N255" s="67"/>
      <c r="O255" s="63"/>
      <c r="P255" s="64"/>
      <c r="Q255" s="64"/>
      <c r="R255" s="2"/>
      <c r="S255" s="104">
        <f t="shared" si="7"/>
        <v>239</v>
      </c>
      <c r="T255" s="516">
        <f>IF('LISTA TRABAJADORES'!F244&lt;50,"",B255)</f>
        <v>0</v>
      </c>
      <c r="U255" s="517"/>
      <c r="V255" s="105">
        <f>IF('LISTA TRABAJADORES'!F244&lt;50,"",'LISTA TRABAJADORES'!D244)</f>
        <v>0</v>
      </c>
      <c r="W255" s="106">
        <f>IF('LISTA TRABAJADORES'!F244&lt;50,"",E255)</f>
        <v>0</v>
      </c>
      <c r="X255" s="83" t="s">
        <v>444</v>
      </c>
      <c r="Y255" s="518">
        <f>IF('LISTA TRABAJADORES'!F244&lt;50,"",G255)</f>
        <v>0</v>
      </c>
      <c r="Z255" s="519"/>
      <c r="AA255" s="83"/>
      <c r="AB255" s="65" t="e">
        <f>IF(#REF!="Sí","Cada 6 meses",IF('LISTA TRABAJADORES'!AW247&lt;&gt;"",'LISTA TRABAJADORES'!AW247,IF(OR(#REF!="",#REF!&lt;50),"",IF(#REF!&gt;=1000,"Anualmente",IF(#REF!&lt;=100,"Cada 3 años","Cada 2 años")))))</f>
        <v>#REF!</v>
      </c>
      <c r="AC255" s="65" t="e">
        <f>IF(#REF!="Sí","Cada 6 meses",IF('LISTA TRABAJADORES'!AX247&lt;&gt;"",'LISTA TRABAJADORES'!AX247,IF(OR(#REF!="",#REF!&lt;50),"",IF(#REF!&gt;=1000,"Anualmente",IF(#REF!&lt;=100,"Cada 3 años","Cada 2 años")))))</f>
        <v>#REF!</v>
      </c>
    </row>
    <row r="256" spans="1:29">
      <c r="A256" s="66">
        <v>240</v>
      </c>
      <c r="B256" s="516">
        <f>IF('LISTA TRABAJADORES'!F245&lt;50,"",'LISTA TRABAJADORES'!C245)</f>
        <v>0</v>
      </c>
      <c r="C256" s="517"/>
      <c r="D256" s="107">
        <f>IF('LISTA TRABAJADORES'!F245&lt;50,"",'LISTA TRABAJADORES'!D245)</f>
        <v>0</v>
      </c>
      <c r="E256" s="106">
        <f>IF('LISTA TRABAJADORES'!F245&lt;50,"",'LISTA TRABAJADORES'!E245)</f>
        <v>0</v>
      </c>
      <c r="F256" s="160"/>
      <c r="G256" s="518">
        <f>IF('LISTA TRABAJADORES'!F245&lt;50,"",'LISTA TRABAJADORES'!B245)</f>
        <v>0</v>
      </c>
      <c r="H256" s="519"/>
      <c r="I256" s="83"/>
      <c r="J256" s="65" t="str">
        <f>IF('LISTA TRABAJADORES'!F245="","",IF('LISTA TRABAJADORES'!G245="Sí","Cada 6 meses",IF(M256&lt;&gt;"",M256,IF(OR('LISTA TRABAJADORES'!H245="no ingresa",'LISTA TRABAJADORES'!F245="BAJA"),"No Ingresa PVSA",IF('LISTA TRABAJADORES'!F245="MUY ALTA","Anualmente",IF('LISTA TRABAJADORES'!F245="MEDIA","Cada 3 años","Cada 2 años"))))))</f>
        <v/>
      </c>
      <c r="K256" s="76"/>
      <c r="L256" s="67"/>
      <c r="M256" s="68" t="str">
        <f t="shared" si="6"/>
        <v/>
      </c>
      <c r="N256" s="67"/>
      <c r="O256" s="63"/>
      <c r="P256" s="64"/>
      <c r="Q256" s="64"/>
      <c r="R256" s="2"/>
      <c r="S256" s="104">
        <f t="shared" si="7"/>
        <v>240</v>
      </c>
      <c r="T256" s="516">
        <f>IF('LISTA TRABAJADORES'!F245&lt;50,"",B256)</f>
        <v>0</v>
      </c>
      <c r="U256" s="517"/>
      <c r="V256" s="105">
        <f>IF('LISTA TRABAJADORES'!F245&lt;50,"",'LISTA TRABAJADORES'!D245)</f>
        <v>0</v>
      </c>
      <c r="W256" s="106">
        <f>IF('LISTA TRABAJADORES'!F245&lt;50,"",E256)</f>
        <v>0</v>
      </c>
      <c r="X256" s="83" t="s">
        <v>444</v>
      </c>
      <c r="Y256" s="518">
        <f>IF('LISTA TRABAJADORES'!F245&lt;50,"",G256)</f>
        <v>0</v>
      </c>
      <c r="Z256" s="519"/>
      <c r="AA256" s="83"/>
      <c r="AB256" s="65" t="e">
        <f>IF(#REF!="Sí","Cada 6 meses",IF('LISTA TRABAJADORES'!AW248&lt;&gt;"",'LISTA TRABAJADORES'!AW248,IF(OR(#REF!="",#REF!&lt;50),"",IF(#REF!&gt;=1000,"Anualmente",IF(#REF!&lt;=100,"Cada 3 años","Cada 2 años")))))</f>
        <v>#REF!</v>
      </c>
      <c r="AC256" s="65" t="e">
        <f>IF(#REF!="Sí","Cada 6 meses",IF('LISTA TRABAJADORES'!AX248&lt;&gt;"",'LISTA TRABAJADORES'!AX248,IF(OR(#REF!="",#REF!&lt;50),"",IF(#REF!&gt;=1000,"Anualmente",IF(#REF!&lt;=100,"Cada 3 años","Cada 2 años")))))</f>
        <v>#REF!</v>
      </c>
    </row>
    <row r="257" spans="1:29">
      <c r="A257" s="66">
        <v>241</v>
      </c>
      <c r="B257" s="516">
        <f>IF('LISTA TRABAJADORES'!F246&lt;50,"",'LISTA TRABAJADORES'!C246)</f>
        <v>0</v>
      </c>
      <c r="C257" s="517"/>
      <c r="D257" s="107">
        <f>IF('LISTA TRABAJADORES'!F246&lt;50,"",'LISTA TRABAJADORES'!D246)</f>
        <v>0</v>
      </c>
      <c r="E257" s="106">
        <f>IF('LISTA TRABAJADORES'!F246&lt;50,"",'LISTA TRABAJADORES'!E246)</f>
        <v>0</v>
      </c>
      <c r="F257" s="160"/>
      <c r="G257" s="518">
        <f>IF('LISTA TRABAJADORES'!F246&lt;50,"",'LISTA TRABAJADORES'!B246)</f>
        <v>0</v>
      </c>
      <c r="H257" s="519"/>
      <c r="I257" s="83"/>
      <c r="J257" s="65" t="str">
        <f>IF('LISTA TRABAJADORES'!F246="","",IF('LISTA TRABAJADORES'!G246="Sí","Cada 6 meses",IF(M257&lt;&gt;"",M257,IF(OR('LISTA TRABAJADORES'!H246="no ingresa",'LISTA TRABAJADORES'!F246="BAJA"),"No Ingresa PVSA",IF('LISTA TRABAJADORES'!F246="MUY ALTA","Anualmente",IF('LISTA TRABAJADORES'!F246="MEDIA","Cada 3 años","Cada 2 años"))))))</f>
        <v/>
      </c>
      <c r="K257" s="76"/>
      <c r="L257" s="67"/>
      <c r="M257" s="68" t="str">
        <f t="shared" si="6"/>
        <v/>
      </c>
      <c r="N257" s="67"/>
      <c r="O257" s="63"/>
      <c r="P257" s="64"/>
      <c r="Q257" s="64"/>
      <c r="R257" s="2"/>
      <c r="S257" s="104">
        <f t="shared" si="7"/>
        <v>241</v>
      </c>
      <c r="T257" s="516">
        <f>IF('LISTA TRABAJADORES'!F246&lt;50,"",B257)</f>
        <v>0</v>
      </c>
      <c r="U257" s="517"/>
      <c r="V257" s="105">
        <f>IF('LISTA TRABAJADORES'!F246&lt;50,"",'LISTA TRABAJADORES'!D246)</f>
        <v>0</v>
      </c>
      <c r="W257" s="106">
        <f>IF('LISTA TRABAJADORES'!F246&lt;50,"",E257)</f>
        <v>0</v>
      </c>
      <c r="X257" s="83" t="s">
        <v>444</v>
      </c>
      <c r="Y257" s="518">
        <f>IF('LISTA TRABAJADORES'!F246&lt;50,"",G257)</f>
        <v>0</v>
      </c>
      <c r="Z257" s="519"/>
      <c r="AA257" s="83"/>
      <c r="AB257" s="65" t="e">
        <f>IF(#REF!="Sí","Cada 6 meses",IF('LISTA TRABAJADORES'!AW249&lt;&gt;"",'LISTA TRABAJADORES'!AW249,IF(OR(#REF!="",#REF!&lt;50),"",IF(#REF!&gt;=1000,"Anualmente",IF(#REF!&lt;=100,"Cada 3 años","Cada 2 años")))))</f>
        <v>#REF!</v>
      </c>
      <c r="AC257" s="65" t="e">
        <f>IF(#REF!="Sí","Cada 6 meses",IF('LISTA TRABAJADORES'!AX249&lt;&gt;"",'LISTA TRABAJADORES'!AX249,IF(OR(#REF!="",#REF!&lt;50),"",IF(#REF!&gt;=1000,"Anualmente",IF(#REF!&lt;=100,"Cada 3 años","Cada 2 años")))))</f>
        <v>#REF!</v>
      </c>
    </row>
    <row r="258" spans="1:29">
      <c r="A258" s="66">
        <v>242</v>
      </c>
      <c r="B258" s="516">
        <f>IF('LISTA TRABAJADORES'!F247&lt;50,"",'LISTA TRABAJADORES'!C247)</f>
        <v>0</v>
      </c>
      <c r="C258" s="517"/>
      <c r="D258" s="107">
        <f>IF('LISTA TRABAJADORES'!F247&lt;50,"",'LISTA TRABAJADORES'!D247)</f>
        <v>0</v>
      </c>
      <c r="E258" s="106">
        <f>IF('LISTA TRABAJADORES'!F247&lt;50,"",'LISTA TRABAJADORES'!E247)</f>
        <v>0</v>
      </c>
      <c r="F258" s="160"/>
      <c r="G258" s="518">
        <f>IF('LISTA TRABAJADORES'!F247&lt;50,"",'LISTA TRABAJADORES'!B247)</f>
        <v>0</v>
      </c>
      <c r="H258" s="519"/>
      <c r="I258" s="83"/>
      <c r="J258" s="65" t="str">
        <f>IF('LISTA TRABAJADORES'!F247="","",IF('LISTA TRABAJADORES'!G247="Sí","Cada 6 meses",IF(M258&lt;&gt;"",M258,IF(OR('LISTA TRABAJADORES'!H247="no ingresa",'LISTA TRABAJADORES'!F247="BAJA"),"No Ingresa PVSA",IF('LISTA TRABAJADORES'!F247="MUY ALTA","Anualmente",IF('LISTA TRABAJADORES'!F247="MEDIA","Cada 3 años","Cada 2 años"))))))</f>
        <v/>
      </c>
      <c r="K258" s="76"/>
      <c r="L258" s="67"/>
      <c r="M258" s="68" t="str">
        <f t="shared" si="6"/>
        <v/>
      </c>
      <c r="N258" s="67"/>
      <c r="O258" s="63"/>
      <c r="P258" s="64"/>
      <c r="Q258" s="64"/>
      <c r="R258" s="2"/>
      <c r="S258" s="104">
        <f t="shared" si="7"/>
        <v>242</v>
      </c>
      <c r="T258" s="516">
        <f>IF('LISTA TRABAJADORES'!F247&lt;50,"",B258)</f>
        <v>0</v>
      </c>
      <c r="U258" s="517"/>
      <c r="V258" s="105">
        <f>IF('LISTA TRABAJADORES'!F247&lt;50,"",'LISTA TRABAJADORES'!D247)</f>
        <v>0</v>
      </c>
      <c r="W258" s="106">
        <f>IF('LISTA TRABAJADORES'!F247&lt;50,"",E258)</f>
        <v>0</v>
      </c>
      <c r="X258" s="83" t="s">
        <v>444</v>
      </c>
      <c r="Y258" s="518">
        <f>IF('LISTA TRABAJADORES'!F247&lt;50,"",G258)</f>
        <v>0</v>
      </c>
      <c r="Z258" s="519"/>
      <c r="AA258" s="83"/>
      <c r="AB258" s="65" t="e">
        <f>IF(#REF!="Sí","Cada 6 meses",IF('LISTA TRABAJADORES'!AW250&lt;&gt;"",'LISTA TRABAJADORES'!AW250,IF(OR(#REF!="",#REF!&lt;50),"",IF(#REF!&gt;=1000,"Anualmente",IF(#REF!&lt;=100,"Cada 3 años","Cada 2 años")))))</f>
        <v>#REF!</v>
      </c>
      <c r="AC258" s="65" t="e">
        <f>IF(#REF!="Sí","Cada 6 meses",IF('LISTA TRABAJADORES'!AX250&lt;&gt;"",'LISTA TRABAJADORES'!AX250,IF(OR(#REF!="",#REF!&lt;50),"",IF(#REF!&gt;=1000,"Anualmente",IF(#REF!&lt;=100,"Cada 3 años","Cada 2 años")))))</f>
        <v>#REF!</v>
      </c>
    </row>
    <row r="259" spans="1:29">
      <c r="A259" s="66">
        <v>243</v>
      </c>
      <c r="B259" s="516">
        <f>IF('LISTA TRABAJADORES'!F248&lt;50,"",'LISTA TRABAJADORES'!C248)</f>
        <v>0</v>
      </c>
      <c r="C259" s="517"/>
      <c r="D259" s="107">
        <f>IF('LISTA TRABAJADORES'!F248&lt;50,"",'LISTA TRABAJADORES'!D248)</f>
        <v>0</v>
      </c>
      <c r="E259" s="106">
        <f>IF('LISTA TRABAJADORES'!F248&lt;50,"",'LISTA TRABAJADORES'!E248)</f>
        <v>0</v>
      </c>
      <c r="F259" s="160"/>
      <c r="G259" s="518">
        <f>IF('LISTA TRABAJADORES'!F248&lt;50,"",'LISTA TRABAJADORES'!B248)</f>
        <v>0</v>
      </c>
      <c r="H259" s="519"/>
      <c r="I259" s="83"/>
      <c r="J259" s="65" t="str">
        <f>IF('LISTA TRABAJADORES'!F248="","",IF('LISTA TRABAJADORES'!G248="Sí","Cada 6 meses",IF(M259&lt;&gt;"",M259,IF(OR('LISTA TRABAJADORES'!H248="no ingresa",'LISTA TRABAJADORES'!F248="BAJA"),"No Ingresa PVSA",IF('LISTA TRABAJADORES'!F248="MUY ALTA","Anualmente",IF('LISTA TRABAJADORES'!F248="MEDIA","Cada 3 años","Cada 2 años"))))))</f>
        <v/>
      </c>
      <c r="K259" s="76"/>
      <c r="L259" s="67"/>
      <c r="M259" s="68" t="str">
        <f t="shared" si="6"/>
        <v/>
      </c>
      <c r="N259" s="67"/>
      <c r="O259" s="63"/>
      <c r="P259" s="64"/>
      <c r="Q259" s="64"/>
      <c r="R259" s="2"/>
      <c r="S259" s="104">
        <f t="shared" si="7"/>
        <v>243</v>
      </c>
      <c r="T259" s="516">
        <f>IF('LISTA TRABAJADORES'!F248&lt;50,"",B259)</f>
        <v>0</v>
      </c>
      <c r="U259" s="517"/>
      <c r="V259" s="105">
        <f>IF('LISTA TRABAJADORES'!F248&lt;50,"",'LISTA TRABAJADORES'!D248)</f>
        <v>0</v>
      </c>
      <c r="W259" s="106">
        <f>IF('LISTA TRABAJADORES'!F248&lt;50,"",E259)</f>
        <v>0</v>
      </c>
      <c r="X259" s="83" t="s">
        <v>444</v>
      </c>
      <c r="Y259" s="518">
        <f>IF('LISTA TRABAJADORES'!F248&lt;50,"",G259)</f>
        <v>0</v>
      </c>
      <c r="Z259" s="519"/>
      <c r="AA259" s="83"/>
      <c r="AB259" s="65" t="e">
        <f>IF(#REF!="Sí","Cada 6 meses",IF('LISTA TRABAJADORES'!AW251&lt;&gt;"",'LISTA TRABAJADORES'!AW251,IF(OR(#REF!="",#REF!&lt;50),"",IF(#REF!&gt;=1000,"Anualmente",IF(#REF!&lt;=100,"Cada 3 años","Cada 2 años")))))</f>
        <v>#REF!</v>
      </c>
      <c r="AC259" s="65" t="e">
        <f>IF(#REF!="Sí","Cada 6 meses",IF('LISTA TRABAJADORES'!AX251&lt;&gt;"",'LISTA TRABAJADORES'!AX251,IF(OR(#REF!="",#REF!&lt;50),"",IF(#REF!&gt;=1000,"Anualmente",IF(#REF!&lt;=100,"Cada 3 años","Cada 2 años")))))</f>
        <v>#REF!</v>
      </c>
    </row>
    <row r="260" spans="1:29">
      <c r="A260" s="66">
        <v>244</v>
      </c>
      <c r="B260" s="516">
        <f>IF('LISTA TRABAJADORES'!F249&lt;50,"",'LISTA TRABAJADORES'!C249)</f>
        <v>0</v>
      </c>
      <c r="C260" s="517"/>
      <c r="D260" s="107">
        <f>IF('LISTA TRABAJADORES'!F249&lt;50,"",'LISTA TRABAJADORES'!D249)</f>
        <v>0</v>
      </c>
      <c r="E260" s="106">
        <f>IF('LISTA TRABAJADORES'!F249&lt;50,"",'LISTA TRABAJADORES'!E249)</f>
        <v>0</v>
      </c>
      <c r="F260" s="160"/>
      <c r="G260" s="518">
        <f>IF('LISTA TRABAJADORES'!F249&lt;50,"",'LISTA TRABAJADORES'!B249)</f>
        <v>0</v>
      </c>
      <c r="H260" s="519"/>
      <c r="I260" s="83"/>
      <c r="J260" s="65" t="str">
        <f>IF('LISTA TRABAJADORES'!F249="","",IF('LISTA TRABAJADORES'!G249="Sí","Cada 6 meses",IF(M260&lt;&gt;"",M260,IF(OR('LISTA TRABAJADORES'!H249="no ingresa",'LISTA TRABAJADORES'!F249="BAJA"),"No Ingresa PVSA",IF('LISTA TRABAJADORES'!F249="MUY ALTA","Anualmente",IF('LISTA TRABAJADORES'!F249="MEDIA","Cada 3 años","Cada 2 años"))))))</f>
        <v/>
      </c>
      <c r="K260" s="76"/>
      <c r="L260" s="67"/>
      <c r="M260" s="68" t="str">
        <f t="shared" si="6"/>
        <v/>
      </c>
      <c r="N260" s="67"/>
      <c r="O260" s="63"/>
      <c r="P260" s="64"/>
      <c r="Q260" s="64"/>
      <c r="R260" s="2"/>
      <c r="S260" s="104">
        <f t="shared" si="7"/>
        <v>244</v>
      </c>
      <c r="T260" s="516">
        <f>IF('LISTA TRABAJADORES'!F249&lt;50,"",B260)</f>
        <v>0</v>
      </c>
      <c r="U260" s="517"/>
      <c r="V260" s="105">
        <f>IF('LISTA TRABAJADORES'!F249&lt;50,"",'LISTA TRABAJADORES'!D249)</f>
        <v>0</v>
      </c>
      <c r="W260" s="106">
        <f>IF('LISTA TRABAJADORES'!F249&lt;50,"",E260)</f>
        <v>0</v>
      </c>
      <c r="X260" s="83" t="s">
        <v>444</v>
      </c>
      <c r="Y260" s="518">
        <f>IF('LISTA TRABAJADORES'!F249&lt;50,"",G260)</f>
        <v>0</v>
      </c>
      <c r="Z260" s="519"/>
      <c r="AA260" s="83"/>
      <c r="AB260" s="65" t="e">
        <f>IF(#REF!="Sí","Cada 6 meses",IF('LISTA TRABAJADORES'!AW252&lt;&gt;"",'LISTA TRABAJADORES'!AW252,IF(OR(#REF!="",#REF!&lt;50),"",IF(#REF!&gt;=1000,"Anualmente",IF(#REF!&lt;=100,"Cada 3 años","Cada 2 años")))))</f>
        <v>#REF!</v>
      </c>
      <c r="AC260" s="65" t="e">
        <f>IF(#REF!="Sí","Cada 6 meses",IF('LISTA TRABAJADORES'!AX252&lt;&gt;"",'LISTA TRABAJADORES'!AX252,IF(OR(#REF!="",#REF!&lt;50),"",IF(#REF!&gt;=1000,"Anualmente",IF(#REF!&lt;=100,"Cada 3 años","Cada 2 años")))))</f>
        <v>#REF!</v>
      </c>
    </row>
    <row r="261" spans="1:29">
      <c r="A261" s="66">
        <v>245</v>
      </c>
      <c r="B261" s="516">
        <f>IF('LISTA TRABAJADORES'!F250&lt;50,"",'LISTA TRABAJADORES'!C250)</f>
        <v>0</v>
      </c>
      <c r="C261" s="517"/>
      <c r="D261" s="107">
        <f>IF('LISTA TRABAJADORES'!F250&lt;50,"",'LISTA TRABAJADORES'!D250)</f>
        <v>0</v>
      </c>
      <c r="E261" s="106">
        <f>IF('LISTA TRABAJADORES'!F250&lt;50,"",'LISTA TRABAJADORES'!E250)</f>
        <v>0</v>
      </c>
      <c r="F261" s="160"/>
      <c r="G261" s="518">
        <f>IF('LISTA TRABAJADORES'!F250&lt;50,"",'LISTA TRABAJADORES'!B250)</f>
        <v>0</v>
      </c>
      <c r="H261" s="519"/>
      <c r="I261" s="83"/>
      <c r="J261" s="65" t="str">
        <f>IF('LISTA TRABAJADORES'!F250="","",IF('LISTA TRABAJADORES'!G250="Sí","Cada 6 meses",IF(M261&lt;&gt;"",M261,IF(OR('LISTA TRABAJADORES'!H250="no ingresa",'LISTA TRABAJADORES'!F250="BAJA"),"No Ingresa PVSA",IF('LISTA TRABAJADORES'!F250="MUY ALTA","Anualmente",IF('LISTA TRABAJADORES'!F250="MEDIA","Cada 3 años","Cada 2 años"))))))</f>
        <v/>
      </c>
      <c r="K261" s="76"/>
      <c r="L261" s="67"/>
      <c r="M261" s="68" t="str">
        <f t="shared" si="6"/>
        <v/>
      </c>
      <c r="N261" s="67"/>
      <c r="O261" s="63"/>
      <c r="P261" s="64"/>
      <c r="Q261" s="64"/>
      <c r="R261" s="2"/>
      <c r="S261" s="104">
        <f t="shared" si="7"/>
        <v>245</v>
      </c>
      <c r="T261" s="516">
        <f>IF('LISTA TRABAJADORES'!F250&lt;50,"",B261)</f>
        <v>0</v>
      </c>
      <c r="U261" s="517"/>
      <c r="V261" s="105">
        <f>IF('LISTA TRABAJADORES'!F250&lt;50,"",'LISTA TRABAJADORES'!D250)</f>
        <v>0</v>
      </c>
      <c r="W261" s="106">
        <f>IF('LISTA TRABAJADORES'!F250&lt;50,"",E261)</f>
        <v>0</v>
      </c>
      <c r="X261" s="83" t="s">
        <v>444</v>
      </c>
      <c r="Y261" s="518">
        <f>IF('LISTA TRABAJADORES'!F250&lt;50,"",G261)</f>
        <v>0</v>
      </c>
      <c r="Z261" s="519"/>
      <c r="AA261" s="83"/>
      <c r="AB261" s="65" t="e">
        <f>IF(#REF!="Sí","Cada 6 meses",IF('LISTA TRABAJADORES'!AW253&lt;&gt;"",'LISTA TRABAJADORES'!AW253,IF(OR(#REF!="",#REF!&lt;50),"",IF(#REF!&gt;=1000,"Anualmente",IF(#REF!&lt;=100,"Cada 3 años","Cada 2 años")))))</f>
        <v>#REF!</v>
      </c>
      <c r="AC261" s="65" t="e">
        <f>IF(#REF!="Sí","Cada 6 meses",IF('LISTA TRABAJADORES'!AX253&lt;&gt;"",'LISTA TRABAJADORES'!AX253,IF(OR(#REF!="",#REF!&lt;50),"",IF(#REF!&gt;=1000,"Anualmente",IF(#REF!&lt;=100,"Cada 3 años","Cada 2 años")))))</f>
        <v>#REF!</v>
      </c>
    </row>
    <row r="262" spans="1:29">
      <c r="A262" s="66">
        <v>246</v>
      </c>
      <c r="B262" s="516">
        <f>IF('LISTA TRABAJADORES'!F251&lt;50,"",'LISTA TRABAJADORES'!C251)</f>
        <v>0</v>
      </c>
      <c r="C262" s="517"/>
      <c r="D262" s="107">
        <f>IF('LISTA TRABAJADORES'!F251&lt;50,"",'LISTA TRABAJADORES'!D251)</f>
        <v>0</v>
      </c>
      <c r="E262" s="106">
        <f>IF('LISTA TRABAJADORES'!F251&lt;50,"",'LISTA TRABAJADORES'!E251)</f>
        <v>0</v>
      </c>
      <c r="F262" s="160"/>
      <c r="G262" s="518">
        <f>IF('LISTA TRABAJADORES'!F251&lt;50,"",'LISTA TRABAJADORES'!B251)</f>
        <v>0</v>
      </c>
      <c r="H262" s="519"/>
      <c r="I262" s="83"/>
      <c r="J262" s="65" t="str">
        <f>IF('LISTA TRABAJADORES'!F251="","",IF('LISTA TRABAJADORES'!G251="Sí","Cada 6 meses",IF(M262&lt;&gt;"",M262,IF(OR('LISTA TRABAJADORES'!H251="no ingresa",'LISTA TRABAJADORES'!F251="BAJA"),"No Ingresa PVSA",IF('LISTA TRABAJADORES'!F251="MUY ALTA","Anualmente",IF('LISTA TRABAJADORES'!F251="MEDIA","Cada 3 años","Cada 2 años"))))))</f>
        <v/>
      </c>
      <c r="K262" s="76"/>
      <c r="L262" s="67"/>
      <c r="M262" s="68" t="str">
        <f t="shared" si="6"/>
        <v/>
      </c>
      <c r="N262" s="67"/>
      <c r="O262" s="63"/>
      <c r="P262" s="64"/>
      <c r="Q262" s="64"/>
      <c r="R262" s="2"/>
      <c r="S262" s="104">
        <f t="shared" si="7"/>
        <v>246</v>
      </c>
      <c r="T262" s="516">
        <f>IF('LISTA TRABAJADORES'!F251&lt;50,"",B262)</f>
        <v>0</v>
      </c>
      <c r="U262" s="517"/>
      <c r="V262" s="105">
        <f>IF('LISTA TRABAJADORES'!F251&lt;50,"",'LISTA TRABAJADORES'!D251)</f>
        <v>0</v>
      </c>
      <c r="W262" s="106">
        <f>IF('LISTA TRABAJADORES'!F251&lt;50,"",E262)</f>
        <v>0</v>
      </c>
      <c r="X262" s="83" t="s">
        <v>444</v>
      </c>
      <c r="Y262" s="518">
        <f>IF('LISTA TRABAJADORES'!F251&lt;50,"",G262)</f>
        <v>0</v>
      </c>
      <c r="Z262" s="519"/>
      <c r="AA262" s="83"/>
      <c r="AB262" s="65" t="e">
        <f>IF(#REF!="Sí","Cada 6 meses",IF('LISTA TRABAJADORES'!AW254&lt;&gt;"",'LISTA TRABAJADORES'!AW254,IF(OR(#REF!="",#REF!&lt;50),"",IF(#REF!&gt;=1000,"Anualmente",IF(#REF!&lt;=100,"Cada 3 años","Cada 2 años")))))</f>
        <v>#REF!</v>
      </c>
      <c r="AC262" s="65" t="e">
        <f>IF(#REF!="Sí","Cada 6 meses",IF('LISTA TRABAJADORES'!AX254&lt;&gt;"",'LISTA TRABAJADORES'!AX254,IF(OR(#REF!="",#REF!&lt;50),"",IF(#REF!&gt;=1000,"Anualmente",IF(#REF!&lt;=100,"Cada 3 años","Cada 2 años")))))</f>
        <v>#REF!</v>
      </c>
    </row>
    <row r="263" spans="1:29">
      <c r="A263" s="66">
        <v>247</v>
      </c>
      <c r="B263" s="516">
        <f>IF('LISTA TRABAJADORES'!F252&lt;50,"",'LISTA TRABAJADORES'!C252)</f>
        <v>0</v>
      </c>
      <c r="C263" s="517"/>
      <c r="D263" s="107">
        <f>IF('LISTA TRABAJADORES'!F252&lt;50,"",'LISTA TRABAJADORES'!D252)</f>
        <v>0</v>
      </c>
      <c r="E263" s="106">
        <f>IF('LISTA TRABAJADORES'!F252&lt;50,"",'LISTA TRABAJADORES'!E252)</f>
        <v>0</v>
      </c>
      <c r="F263" s="160"/>
      <c r="G263" s="518">
        <f>IF('LISTA TRABAJADORES'!F252&lt;50,"",'LISTA TRABAJADORES'!B252)</f>
        <v>0</v>
      </c>
      <c r="H263" s="519"/>
      <c r="I263" s="83"/>
      <c r="J263" s="65" t="str">
        <f>IF('LISTA TRABAJADORES'!F252="","",IF('LISTA TRABAJADORES'!G252="Sí","Cada 6 meses",IF(M263&lt;&gt;"",M263,IF(OR('LISTA TRABAJADORES'!H252="no ingresa",'LISTA TRABAJADORES'!F252="BAJA"),"No Ingresa PVSA",IF('LISTA TRABAJADORES'!F252="MUY ALTA","Anualmente",IF('LISTA TRABAJADORES'!F252="MEDIA","Cada 3 años","Cada 2 años"))))))</f>
        <v/>
      </c>
      <c r="K263" s="76"/>
      <c r="L263" s="67"/>
      <c r="M263" s="68" t="str">
        <f t="shared" si="6"/>
        <v/>
      </c>
      <c r="N263" s="67"/>
      <c r="O263" s="63"/>
      <c r="P263" s="64"/>
      <c r="Q263" s="64"/>
      <c r="R263" s="2"/>
      <c r="S263" s="104">
        <f t="shared" si="7"/>
        <v>247</v>
      </c>
      <c r="T263" s="516">
        <f>IF('LISTA TRABAJADORES'!F252&lt;50,"",B263)</f>
        <v>0</v>
      </c>
      <c r="U263" s="517"/>
      <c r="V263" s="105">
        <f>IF('LISTA TRABAJADORES'!F252&lt;50,"",'LISTA TRABAJADORES'!D252)</f>
        <v>0</v>
      </c>
      <c r="W263" s="106">
        <f>IF('LISTA TRABAJADORES'!F252&lt;50,"",E263)</f>
        <v>0</v>
      </c>
      <c r="X263" s="83" t="s">
        <v>444</v>
      </c>
      <c r="Y263" s="518">
        <f>IF('LISTA TRABAJADORES'!F252&lt;50,"",G263)</f>
        <v>0</v>
      </c>
      <c r="Z263" s="519"/>
      <c r="AA263" s="83"/>
      <c r="AB263" s="65" t="e">
        <f>IF(#REF!="Sí","Cada 6 meses",IF('LISTA TRABAJADORES'!AW255&lt;&gt;"",'LISTA TRABAJADORES'!AW255,IF(OR(#REF!="",#REF!&lt;50),"",IF(#REF!&gt;=1000,"Anualmente",IF(#REF!&lt;=100,"Cada 3 años","Cada 2 años")))))</f>
        <v>#REF!</v>
      </c>
      <c r="AC263" s="65" t="e">
        <f>IF(#REF!="Sí","Cada 6 meses",IF('LISTA TRABAJADORES'!AX255&lt;&gt;"",'LISTA TRABAJADORES'!AX255,IF(OR(#REF!="",#REF!&lt;50),"",IF(#REF!&gt;=1000,"Anualmente",IF(#REF!&lt;=100,"Cada 3 años","Cada 2 años")))))</f>
        <v>#REF!</v>
      </c>
    </row>
    <row r="264" spans="1:29">
      <c r="A264" s="66">
        <v>248</v>
      </c>
      <c r="B264" s="516">
        <f>IF('LISTA TRABAJADORES'!F253&lt;50,"",'LISTA TRABAJADORES'!C253)</f>
        <v>0</v>
      </c>
      <c r="C264" s="517"/>
      <c r="D264" s="107">
        <f>IF('LISTA TRABAJADORES'!F253&lt;50,"",'LISTA TRABAJADORES'!D253)</f>
        <v>0</v>
      </c>
      <c r="E264" s="106">
        <f>IF('LISTA TRABAJADORES'!F253&lt;50,"",'LISTA TRABAJADORES'!E253)</f>
        <v>0</v>
      </c>
      <c r="F264" s="160"/>
      <c r="G264" s="518">
        <f>IF('LISTA TRABAJADORES'!F253&lt;50,"",'LISTA TRABAJADORES'!B253)</f>
        <v>0</v>
      </c>
      <c r="H264" s="519"/>
      <c r="I264" s="83"/>
      <c r="J264" s="65" t="str">
        <f>IF('LISTA TRABAJADORES'!F253="","",IF('LISTA TRABAJADORES'!G253="Sí","Cada 6 meses",IF(M264&lt;&gt;"",M264,IF(OR('LISTA TRABAJADORES'!H253="no ingresa",'LISTA TRABAJADORES'!F253="BAJA"),"No Ingresa PVSA",IF('LISTA TRABAJADORES'!F253="MUY ALTA","Anualmente",IF('LISTA TRABAJADORES'!F253="MEDIA","Cada 3 años","Cada 2 años"))))))</f>
        <v/>
      </c>
      <c r="K264" s="76"/>
      <c r="L264" s="67"/>
      <c r="M264" s="68" t="str">
        <f t="shared" si="6"/>
        <v/>
      </c>
      <c r="N264" s="67"/>
      <c r="O264" s="63"/>
      <c r="P264" s="64"/>
      <c r="Q264" s="64"/>
      <c r="R264" s="2"/>
      <c r="S264" s="104">
        <f t="shared" si="7"/>
        <v>248</v>
      </c>
      <c r="T264" s="516">
        <f>IF('LISTA TRABAJADORES'!F253&lt;50,"",B264)</f>
        <v>0</v>
      </c>
      <c r="U264" s="517"/>
      <c r="V264" s="105">
        <f>IF('LISTA TRABAJADORES'!F253&lt;50,"",'LISTA TRABAJADORES'!D253)</f>
        <v>0</v>
      </c>
      <c r="W264" s="106">
        <f>IF('LISTA TRABAJADORES'!F253&lt;50,"",E264)</f>
        <v>0</v>
      </c>
      <c r="X264" s="83" t="s">
        <v>444</v>
      </c>
      <c r="Y264" s="518">
        <f>IF('LISTA TRABAJADORES'!F253&lt;50,"",G264)</f>
        <v>0</v>
      </c>
      <c r="Z264" s="519"/>
      <c r="AA264" s="83"/>
      <c r="AB264" s="65" t="e">
        <f>IF(#REF!="Sí","Cada 6 meses",IF('LISTA TRABAJADORES'!AW256&lt;&gt;"",'LISTA TRABAJADORES'!AW256,IF(OR(#REF!="",#REF!&lt;50),"",IF(#REF!&gt;=1000,"Anualmente",IF(#REF!&lt;=100,"Cada 3 años","Cada 2 años")))))</f>
        <v>#REF!</v>
      </c>
      <c r="AC264" s="65" t="e">
        <f>IF(#REF!="Sí","Cada 6 meses",IF('LISTA TRABAJADORES'!AX256&lt;&gt;"",'LISTA TRABAJADORES'!AX256,IF(OR(#REF!="",#REF!&lt;50),"",IF(#REF!&gt;=1000,"Anualmente",IF(#REF!&lt;=100,"Cada 3 años","Cada 2 años")))))</f>
        <v>#REF!</v>
      </c>
    </row>
    <row r="265" spans="1:29">
      <c r="A265" s="66">
        <v>249</v>
      </c>
      <c r="B265" s="516">
        <f>IF('LISTA TRABAJADORES'!F254&lt;50,"",'LISTA TRABAJADORES'!C254)</f>
        <v>0</v>
      </c>
      <c r="C265" s="517"/>
      <c r="D265" s="107">
        <f>IF('LISTA TRABAJADORES'!F254&lt;50,"",'LISTA TRABAJADORES'!D254)</f>
        <v>0</v>
      </c>
      <c r="E265" s="106">
        <f>IF('LISTA TRABAJADORES'!F254&lt;50,"",'LISTA TRABAJADORES'!E254)</f>
        <v>0</v>
      </c>
      <c r="F265" s="160"/>
      <c r="G265" s="518">
        <f>IF('LISTA TRABAJADORES'!F254&lt;50,"",'LISTA TRABAJADORES'!B254)</f>
        <v>0</v>
      </c>
      <c r="H265" s="519"/>
      <c r="I265" s="83"/>
      <c r="J265" s="65" t="str">
        <f>IF('LISTA TRABAJADORES'!F254="","",IF('LISTA TRABAJADORES'!G254="Sí","Cada 6 meses",IF(M265&lt;&gt;"",M265,IF(OR('LISTA TRABAJADORES'!H254="no ingresa",'LISTA TRABAJADORES'!F254="BAJA"),"No Ingresa PVSA",IF('LISTA TRABAJADORES'!F254="MUY ALTA","Anualmente",IF('LISTA TRABAJADORES'!F254="MEDIA","Cada 3 años","Cada 2 años"))))))</f>
        <v/>
      </c>
      <c r="K265" s="76"/>
      <c r="L265" s="67"/>
      <c r="M265" s="68" t="str">
        <f t="shared" si="6"/>
        <v/>
      </c>
      <c r="N265" s="67"/>
      <c r="O265" s="63"/>
      <c r="P265" s="64"/>
      <c r="Q265" s="64"/>
      <c r="R265" s="2"/>
      <c r="S265" s="104">
        <f t="shared" si="7"/>
        <v>249</v>
      </c>
      <c r="T265" s="516">
        <f>IF('LISTA TRABAJADORES'!F254&lt;50,"",B265)</f>
        <v>0</v>
      </c>
      <c r="U265" s="517"/>
      <c r="V265" s="105">
        <f>IF('LISTA TRABAJADORES'!F254&lt;50,"",'LISTA TRABAJADORES'!D254)</f>
        <v>0</v>
      </c>
      <c r="W265" s="106">
        <f>IF('LISTA TRABAJADORES'!F254&lt;50,"",E265)</f>
        <v>0</v>
      </c>
      <c r="X265" s="83" t="s">
        <v>444</v>
      </c>
      <c r="Y265" s="518">
        <f>IF('LISTA TRABAJADORES'!F254&lt;50,"",G265)</f>
        <v>0</v>
      </c>
      <c r="Z265" s="519"/>
      <c r="AA265" s="83"/>
      <c r="AB265" s="65" t="e">
        <f>IF(#REF!="Sí","Cada 6 meses",IF('LISTA TRABAJADORES'!AW257&lt;&gt;"",'LISTA TRABAJADORES'!AW257,IF(OR(#REF!="",#REF!&lt;50),"",IF(#REF!&gt;=1000,"Anualmente",IF(#REF!&lt;=100,"Cada 3 años","Cada 2 años")))))</f>
        <v>#REF!</v>
      </c>
      <c r="AC265" s="65" t="e">
        <f>IF(#REF!="Sí","Cada 6 meses",IF('LISTA TRABAJADORES'!AX257&lt;&gt;"",'LISTA TRABAJADORES'!AX257,IF(OR(#REF!="",#REF!&lt;50),"",IF(#REF!&gt;=1000,"Anualmente",IF(#REF!&lt;=100,"Cada 3 años","Cada 2 años")))))</f>
        <v>#REF!</v>
      </c>
    </row>
    <row r="266" spans="1:29">
      <c r="A266" s="66">
        <v>250</v>
      </c>
      <c r="B266" s="516">
        <f>IF('LISTA TRABAJADORES'!F255&lt;50,"",'LISTA TRABAJADORES'!C255)</f>
        <v>0</v>
      </c>
      <c r="C266" s="517"/>
      <c r="D266" s="107">
        <f>IF('LISTA TRABAJADORES'!F255&lt;50,"",'LISTA TRABAJADORES'!D255)</f>
        <v>0</v>
      </c>
      <c r="E266" s="106">
        <f>IF('LISTA TRABAJADORES'!F255&lt;50,"",'LISTA TRABAJADORES'!E255)</f>
        <v>0</v>
      </c>
      <c r="F266" s="160"/>
      <c r="G266" s="518">
        <f>IF('LISTA TRABAJADORES'!F255&lt;50,"",'LISTA TRABAJADORES'!B255)</f>
        <v>0</v>
      </c>
      <c r="H266" s="519"/>
      <c r="I266" s="83"/>
      <c r="J266" s="65" t="str">
        <f>IF('LISTA TRABAJADORES'!F255="","",IF('LISTA TRABAJADORES'!G255="Sí","Cada 6 meses",IF(M266&lt;&gt;"",M266,IF(OR('LISTA TRABAJADORES'!H255="no ingresa",'LISTA TRABAJADORES'!F255="BAJA"),"No Ingresa PVSA",IF('LISTA TRABAJADORES'!F255="MUY ALTA","Anualmente",IF('LISTA TRABAJADORES'!F255="MEDIA","Cada 3 años","Cada 2 años"))))))</f>
        <v/>
      </c>
      <c r="K266" s="76"/>
      <c r="L266" s="67"/>
      <c r="M266" s="68" t="str">
        <f t="shared" si="6"/>
        <v/>
      </c>
      <c r="N266" s="67"/>
      <c r="O266" s="63"/>
      <c r="P266" s="64"/>
      <c r="Q266" s="64"/>
      <c r="R266" s="2"/>
      <c r="S266" s="104">
        <f t="shared" si="7"/>
        <v>250</v>
      </c>
      <c r="T266" s="516">
        <f>IF('LISTA TRABAJADORES'!F255&lt;50,"",B266)</f>
        <v>0</v>
      </c>
      <c r="U266" s="517"/>
      <c r="V266" s="105">
        <f>IF('LISTA TRABAJADORES'!F255&lt;50,"",'LISTA TRABAJADORES'!D255)</f>
        <v>0</v>
      </c>
      <c r="W266" s="106">
        <f>IF('LISTA TRABAJADORES'!F255&lt;50,"",E266)</f>
        <v>0</v>
      </c>
      <c r="X266" s="83" t="s">
        <v>444</v>
      </c>
      <c r="Y266" s="518">
        <f>IF('LISTA TRABAJADORES'!F255&lt;50,"",G266)</f>
        <v>0</v>
      </c>
      <c r="Z266" s="519"/>
      <c r="AA266" s="83"/>
      <c r="AB266" s="65" t="e">
        <f>IF(#REF!="Sí","Cada 6 meses",IF('LISTA TRABAJADORES'!AW258&lt;&gt;"",'LISTA TRABAJADORES'!AW258,IF(OR(#REF!="",#REF!&lt;50),"",IF(#REF!&gt;=1000,"Anualmente",IF(#REF!&lt;=100,"Cada 3 años","Cada 2 años")))))</f>
        <v>#REF!</v>
      </c>
      <c r="AC266" s="65" t="e">
        <f>IF(#REF!="Sí","Cada 6 meses",IF('LISTA TRABAJADORES'!AX258&lt;&gt;"",'LISTA TRABAJADORES'!AX258,IF(OR(#REF!="",#REF!&lt;50),"",IF(#REF!&gt;=1000,"Anualmente",IF(#REF!&lt;=100,"Cada 3 años","Cada 2 años")))))</f>
        <v>#REF!</v>
      </c>
    </row>
    <row r="267" spans="1:29">
      <c r="A267" s="66">
        <v>251</v>
      </c>
      <c r="B267" s="516">
        <f>IF('LISTA TRABAJADORES'!F256&lt;50,"",'LISTA TRABAJADORES'!C256)</f>
        <v>0</v>
      </c>
      <c r="C267" s="517"/>
      <c r="D267" s="107">
        <f>IF('LISTA TRABAJADORES'!F256&lt;50,"",'LISTA TRABAJADORES'!D256)</f>
        <v>0</v>
      </c>
      <c r="E267" s="106">
        <f>IF('LISTA TRABAJADORES'!F256&lt;50,"",'LISTA TRABAJADORES'!E256)</f>
        <v>0</v>
      </c>
      <c r="F267" s="160"/>
      <c r="G267" s="518">
        <f>IF('LISTA TRABAJADORES'!F256&lt;50,"",'LISTA TRABAJADORES'!B256)</f>
        <v>0</v>
      </c>
      <c r="H267" s="519"/>
      <c r="I267" s="83"/>
      <c r="J267" s="65" t="str">
        <f>IF('LISTA TRABAJADORES'!F256="","",IF('LISTA TRABAJADORES'!G256="Sí","Cada 6 meses",IF(M267&lt;&gt;"",M267,IF(OR('LISTA TRABAJADORES'!H256="no ingresa",'LISTA TRABAJADORES'!F256="BAJA"),"No Ingresa PVSA",IF('LISTA TRABAJADORES'!F256="MUY ALTA","Anualmente",IF('LISTA TRABAJADORES'!F256="MEDIA","Cada 3 años","Cada 2 años"))))))</f>
        <v/>
      </c>
      <c r="K267" s="76"/>
      <c r="L267" s="67"/>
      <c r="M267" s="68" t="str">
        <f t="shared" si="6"/>
        <v/>
      </c>
      <c r="N267" s="67"/>
      <c r="O267" s="63"/>
      <c r="P267" s="64"/>
      <c r="Q267" s="64"/>
      <c r="R267" s="2"/>
      <c r="S267" s="104">
        <f t="shared" si="7"/>
        <v>251</v>
      </c>
      <c r="T267" s="516">
        <f>IF('LISTA TRABAJADORES'!F256&lt;50,"",B267)</f>
        <v>0</v>
      </c>
      <c r="U267" s="517"/>
      <c r="V267" s="105">
        <f>IF('LISTA TRABAJADORES'!F256&lt;50,"",'LISTA TRABAJADORES'!D256)</f>
        <v>0</v>
      </c>
      <c r="W267" s="106">
        <f>IF('LISTA TRABAJADORES'!F256&lt;50,"",E267)</f>
        <v>0</v>
      </c>
      <c r="X267" s="83" t="s">
        <v>444</v>
      </c>
      <c r="Y267" s="518">
        <f>IF('LISTA TRABAJADORES'!F256&lt;50,"",G267)</f>
        <v>0</v>
      </c>
      <c r="Z267" s="519"/>
      <c r="AA267" s="83"/>
      <c r="AB267" s="65" t="e">
        <f>IF(#REF!="Sí","Cada 6 meses",IF('LISTA TRABAJADORES'!AW259&lt;&gt;"",'LISTA TRABAJADORES'!AW259,IF(OR(#REF!="",#REF!&lt;50),"",IF(#REF!&gt;=1000,"Anualmente",IF(#REF!&lt;=100,"Cada 3 años","Cada 2 años")))))</f>
        <v>#REF!</v>
      </c>
      <c r="AC267" s="65" t="e">
        <f>IF(#REF!="Sí","Cada 6 meses",IF('LISTA TRABAJADORES'!AX259&lt;&gt;"",'LISTA TRABAJADORES'!AX259,IF(OR(#REF!="",#REF!&lt;50),"",IF(#REF!&gt;=1000,"Anualmente",IF(#REF!&lt;=100,"Cada 3 años","Cada 2 años")))))</f>
        <v>#REF!</v>
      </c>
    </row>
    <row r="268" spans="1:29">
      <c r="A268" s="66">
        <v>252</v>
      </c>
      <c r="B268" s="516">
        <f>IF('LISTA TRABAJADORES'!F257&lt;50,"",'LISTA TRABAJADORES'!C257)</f>
        <v>0</v>
      </c>
      <c r="C268" s="517"/>
      <c r="D268" s="107">
        <f>IF('LISTA TRABAJADORES'!F257&lt;50,"",'LISTA TRABAJADORES'!D257)</f>
        <v>0</v>
      </c>
      <c r="E268" s="106">
        <f>IF('LISTA TRABAJADORES'!F257&lt;50,"",'LISTA TRABAJADORES'!E257)</f>
        <v>0</v>
      </c>
      <c r="F268" s="160"/>
      <c r="G268" s="518">
        <f>IF('LISTA TRABAJADORES'!F257&lt;50,"",'LISTA TRABAJADORES'!B257)</f>
        <v>0</v>
      </c>
      <c r="H268" s="519"/>
      <c r="I268" s="83"/>
      <c r="J268" s="65" t="str">
        <f>IF('LISTA TRABAJADORES'!F257="","",IF('LISTA TRABAJADORES'!G257="Sí","Cada 6 meses",IF(M268&lt;&gt;"",M268,IF(OR('LISTA TRABAJADORES'!H257="no ingresa",'LISTA TRABAJADORES'!F257="BAJA"),"No Ingresa PVSA",IF('LISTA TRABAJADORES'!F257="MUY ALTA","Anualmente",IF('LISTA TRABAJADORES'!F257="MEDIA","Cada 3 años","Cada 2 años"))))))</f>
        <v/>
      </c>
      <c r="K268" s="76"/>
      <c r="L268" s="67"/>
      <c r="M268" s="68" t="str">
        <f t="shared" si="6"/>
        <v/>
      </c>
      <c r="N268" s="67"/>
      <c r="O268" s="63"/>
      <c r="P268" s="64"/>
      <c r="Q268" s="64"/>
      <c r="R268" s="2"/>
      <c r="S268" s="104">
        <f t="shared" si="7"/>
        <v>252</v>
      </c>
      <c r="T268" s="516">
        <f>IF('LISTA TRABAJADORES'!F257&lt;50,"",B268)</f>
        <v>0</v>
      </c>
      <c r="U268" s="517"/>
      <c r="V268" s="105">
        <f>IF('LISTA TRABAJADORES'!F257&lt;50,"",'LISTA TRABAJADORES'!D257)</f>
        <v>0</v>
      </c>
      <c r="W268" s="106">
        <f>IF('LISTA TRABAJADORES'!F257&lt;50,"",E268)</f>
        <v>0</v>
      </c>
      <c r="X268" s="83" t="s">
        <v>444</v>
      </c>
      <c r="Y268" s="518">
        <f>IF('LISTA TRABAJADORES'!F257&lt;50,"",G268)</f>
        <v>0</v>
      </c>
      <c r="Z268" s="519"/>
      <c r="AA268" s="83"/>
      <c r="AB268" s="65" t="e">
        <f>IF(#REF!="Sí","Cada 6 meses",IF('LISTA TRABAJADORES'!AW260&lt;&gt;"",'LISTA TRABAJADORES'!AW260,IF(OR(#REF!="",#REF!&lt;50),"",IF(#REF!&gt;=1000,"Anualmente",IF(#REF!&lt;=100,"Cada 3 años","Cada 2 años")))))</f>
        <v>#REF!</v>
      </c>
      <c r="AC268" s="65" t="e">
        <f>IF(#REF!="Sí","Cada 6 meses",IF('LISTA TRABAJADORES'!AX260&lt;&gt;"",'LISTA TRABAJADORES'!AX260,IF(OR(#REF!="",#REF!&lt;50),"",IF(#REF!&gt;=1000,"Anualmente",IF(#REF!&lt;=100,"Cada 3 años","Cada 2 años")))))</f>
        <v>#REF!</v>
      </c>
    </row>
    <row r="269" spans="1:29">
      <c r="A269" s="66">
        <v>253</v>
      </c>
      <c r="B269" s="516">
        <f>IF('LISTA TRABAJADORES'!F258&lt;50,"",'LISTA TRABAJADORES'!C258)</f>
        <v>0</v>
      </c>
      <c r="C269" s="517"/>
      <c r="D269" s="107">
        <f>IF('LISTA TRABAJADORES'!F258&lt;50,"",'LISTA TRABAJADORES'!D258)</f>
        <v>0</v>
      </c>
      <c r="E269" s="106">
        <f>IF('LISTA TRABAJADORES'!F258&lt;50,"",'LISTA TRABAJADORES'!E258)</f>
        <v>0</v>
      </c>
      <c r="F269" s="160"/>
      <c r="G269" s="518">
        <f>IF('LISTA TRABAJADORES'!F258&lt;50,"",'LISTA TRABAJADORES'!B258)</f>
        <v>0</v>
      </c>
      <c r="H269" s="519"/>
      <c r="I269" s="83"/>
      <c r="J269" s="65" t="str">
        <f>IF('LISTA TRABAJADORES'!F258="","",IF('LISTA TRABAJADORES'!G258="Sí","Cada 6 meses",IF(M269&lt;&gt;"",M269,IF(OR('LISTA TRABAJADORES'!H258="no ingresa",'LISTA TRABAJADORES'!F258="BAJA"),"No Ingresa PVSA",IF('LISTA TRABAJADORES'!F258="MUY ALTA","Anualmente",IF('LISTA TRABAJADORES'!F258="MEDIA","Cada 3 años","Cada 2 años"))))))</f>
        <v/>
      </c>
      <c r="K269" s="76"/>
      <c r="L269" s="67"/>
      <c r="M269" s="68" t="str">
        <f t="shared" si="6"/>
        <v/>
      </c>
      <c r="N269" s="67"/>
      <c r="O269" s="63"/>
      <c r="P269" s="64"/>
      <c r="Q269" s="64"/>
      <c r="R269" s="2"/>
      <c r="S269" s="104">
        <f t="shared" si="7"/>
        <v>253</v>
      </c>
      <c r="T269" s="516">
        <f>IF('LISTA TRABAJADORES'!F258&lt;50,"",B269)</f>
        <v>0</v>
      </c>
      <c r="U269" s="517"/>
      <c r="V269" s="105">
        <f>IF('LISTA TRABAJADORES'!F258&lt;50,"",'LISTA TRABAJADORES'!D258)</f>
        <v>0</v>
      </c>
      <c r="W269" s="106">
        <f>IF('LISTA TRABAJADORES'!F258&lt;50,"",E269)</f>
        <v>0</v>
      </c>
      <c r="X269" s="83" t="s">
        <v>444</v>
      </c>
      <c r="Y269" s="518">
        <f>IF('LISTA TRABAJADORES'!F258&lt;50,"",G269)</f>
        <v>0</v>
      </c>
      <c r="Z269" s="519"/>
      <c r="AA269" s="83"/>
      <c r="AB269" s="65" t="e">
        <f>IF(#REF!="Sí","Cada 6 meses",IF('LISTA TRABAJADORES'!AW261&lt;&gt;"",'LISTA TRABAJADORES'!AW261,IF(OR(#REF!="",#REF!&lt;50),"",IF(#REF!&gt;=1000,"Anualmente",IF(#REF!&lt;=100,"Cada 3 años","Cada 2 años")))))</f>
        <v>#REF!</v>
      </c>
      <c r="AC269" s="65" t="e">
        <f>IF(#REF!="Sí","Cada 6 meses",IF('LISTA TRABAJADORES'!AX261&lt;&gt;"",'LISTA TRABAJADORES'!AX261,IF(OR(#REF!="",#REF!&lt;50),"",IF(#REF!&gt;=1000,"Anualmente",IF(#REF!&lt;=100,"Cada 3 años","Cada 2 años")))))</f>
        <v>#REF!</v>
      </c>
    </row>
    <row r="270" spans="1:29">
      <c r="A270" s="66">
        <v>254</v>
      </c>
      <c r="B270" s="516">
        <f>IF('LISTA TRABAJADORES'!F259&lt;50,"",'LISTA TRABAJADORES'!C259)</f>
        <v>0</v>
      </c>
      <c r="C270" s="517"/>
      <c r="D270" s="107">
        <f>IF('LISTA TRABAJADORES'!F259&lt;50,"",'LISTA TRABAJADORES'!D259)</f>
        <v>0</v>
      </c>
      <c r="E270" s="106">
        <f>IF('LISTA TRABAJADORES'!F259&lt;50,"",'LISTA TRABAJADORES'!E259)</f>
        <v>0</v>
      </c>
      <c r="F270" s="160"/>
      <c r="G270" s="518">
        <f>IF('LISTA TRABAJADORES'!F259&lt;50,"",'LISTA TRABAJADORES'!B259)</f>
        <v>0</v>
      </c>
      <c r="H270" s="519"/>
      <c r="I270" s="83"/>
      <c r="J270" s="65" t="str">
        <f>IF('LISTA TRABAJADORES'!F259="","",IF('LISTA TRABAJADORES'!G259="Sí","Cada 6 meses",IF(M270&lt;&gt;"",M270,IF(OR('LISTA TRABAJADORES'!H259="no ingresa",'LISTA TRABAJADORES'!F259="BAJA"),"No Ingresa PVSA",IF('LISTA TRABAJADORES'!F259="MUY ALTA","Anualmente",IF('LISTA TRABAJADORES'!F259="MEDIA","Cada 3 años","Cada 2 años"))))))</f>
        <v/>
      </c>
      <c r="K270" s="76"/>
      <c r="L270" s="67"/>
      <c r="M270" s="68" t="str">
        <f t="shared" si="6"/>
        <v/>
      </c>
      <c r="N270" s="67"/>
      <c r="O270" s="63"/>
      <c r="P270" s="64"/>
      <c r="Q270" s="64"/>
      <c r="R270" s="2"/>
      <c r="S270" s="104">
        <f t="shared" si="7"/>
        <v>254</v>
      </c>
      <c r="T270" s="516">
        <f>IF('LISTA TRABAJADORES'!F259&lt;50,"",B270)</f>
        <v>0</v>
      </c>
      <c r="U270" s="517"/>
      <c r="V270" s="105">
        <f>IF('LISTA TRABAJADORES'!F259&lt;50,"",'LISTA TRABAJADORES'!D259)</f>
        <v>0</v>
      </c>
      <c r="W270" s="106">
        <f>IF('LISTA TRABAJADORES'!F259&lt;50,"",E270)</f>
        <v>0</v>
      </c>
      <c r="X270" s="83" t="s">
        <v>444</v>
      </c>
      <c r="Y270" s="518">
        <f>IF('LISTA TRABAJADORES'!F259&lt;50,"",G270)</f>
        <v>0</v>
      </c>
      <c r="Z270" s="519"/>
      <c r="AA270" s="83"/>
      <c r="AB270" s="65" t="e">
        <f>IF(#REF!="Sí","Cada 6 meses",IF('LISTA TRABAJADORES'!AW262&lt;&gt;"",'LISTA TRABAJADORES'!AW262,IF(OR(#REF!="",#REF!&lt;50),"",IF(#REF!&gt;=1000,"Anualmente",IF(#REF!&lt;=100,"Cada 3 años","Cada 2 años")))))</f>
        <v>#REF!</v>
      </c>
      <c r="AC270" s="65" t="e">
        <f>IF(#REF!="Sí","Cada 6 meses",IF('LISTA TRABAJADORES'!AX262&lt;&gt;"",'LISTA TRABAJADORES'!AX262,IF(OR(#REF!="",#REF!&lt;50),"",IF(#REF!&gt;=1000,"Anualmente",IF(#REF!&lt;=100,"Cada 3 años","Cada 2 años")))))</f>
        <v>#REF!</v>
      </c>
    </row>
    <row r="271" spans="1:29">
      <c r="A271" s="66">
        <v>255</v>
      </c>
      <c r="B271" s="516">
        <f>IF('LISTA TRABAJADORES'!F260&lt;50,"",'LISTA TRABAJADORES'!C260)</f>
        <v>0</v>
      </c>
      <c r="C271" s="517"/>
      <c r="D271" s="107">
        <f>IF('LISTA TRABAJADORES'!F260&lt;50,"",'LISTA TRABAJADORES'!D260)</f>
        <v>0</v>
      </c>
      <c r="E271" s="106">
        <f>IF('LISTA TRABAJADORES'!F260&lt;50,"",'LISTA TRABAJADORES'!E260)</f>
        <v>0</v>
      </c>
      <c r="F271" s="160"/>
      <c r="G271" s="518">
        <f>IF('LISTA TRABAJADORES'!F260&lt;50,"",'LISTA TRABAJADORES'!B260)</f>
        <v>0</v>
      </c>
      <c r="H271" s="519"/>
      <c r="I271" s="83"/>
      <c r="J271" s="65" t="str">
        <f>IF('LISTA TRABAJADORES'!F260="","",IF('LISTA TRABAJADORES'!G260="Sí","Cada 6 meses",IF(M271&lt;&gt;"",M271,IF(OR('LISTA TRABAJADORES'!H260="no ingresa",'LISTA TRABAJADORES'!F260="BAJA"),"No Ingresa PVSA",IF('LISTA TRABAJADORES'!F260="MUY ALTA","Anualmente",IF('LISTA TRABAJADORES'!F260="MEDIA","Cada 3 años","Cada 2 años"))))))</f>
        <v/>
      </c>
      <c r="K271" s="76"/>
      <c r="L271" s="67"/>
      <c r="M271" s="68" t="str">
        <f t="shared" si="6"/>
        <v/>
      </c>
      <c r="N271" s="67"/>
      <c r="O271" s="63"/>
      <c r="P271" s="64"/>
      <c r="Q271" s="64"/>
      <c r="R271" s="2"/>
      <c r="S271" s="104">
        <f t="shared" si="7"/>
        <v>255</v>
      </c>
      <c r="T271" s="516">
        <f>IF('LISTA TRABAJADORES'!F260&lt;50,"",B271)</f>
        <v>0</v>
      </c>
      <c r="U271" s="517"/>
      <c r="V271" s="105">
        <f>IF('LISTA TRABAJADORES'!F260&lt;50,"",'LISTA TRABAJADORES'!D260)</f>
        <v>0</v>
      </c>
      <c r="W271" s="106">
        <f>IF('LISTA TRABAJADORES'!F260&lt;50,"",E271)</f>
        <v>0</v>
      </c>
      <c r="X271" s="83" t="s">
        <v>444</v>
      </c>
      <c r="Y271" s="518">
        <f>IF('LISTA TRABAJADORES'!F260&lt;50,"",G271)</f>
        <v>0</v>
      </c>
      <c r="Z271" s="519"/>
      <c r="AA271" s="83"/>
      <c r="AB271" s="65" t="e">
        <f>IF(#REF!="Sí","Cada 6 meses",IF('LISTA TRABAJADORES'!AW263&lt;&gt;"",'LISTA TRABAJADORES'!AW263,IF(OR(#REF!="",#REF!&lt;50),"",IF(#REF!&gt;=1000,"Anualmente",IF(#REF!&lt;=100,"Cada 3 años","Cada 2 años")))))</f>
        <v>#REF!</v>
      </c>
      <c r="AC271" s="65" t="e">
        <f>IF(#REF!="Sí","Cada 6 meses",IF('LISTA TRABAJADORES'!AX263&lt;&gt;"",'LISTA TRABAJADORES'!AX263,IF(OR(#REF!="",#REF!&lt;50),"",IF(#REF!&gt;=1000,"Anualmente",IF(#REF!&lt;=100,"Cada 3 años","Cada 2 años")))))</f>
        <v>#REF!</v>
      </c>
    </row>
    <row r="272" spans="1:29">
      <c r="A272" s="66">
        <v>256</v>
      </c>
      <c r="B272" s="516">
        <f>IF('LISTA TRABAJADORES'!F261&lt;50,"",'LISTA TRABAJADORES'!C261)</f>
        <v>0</v>
      </c>
      <c r="C272" s="517"/>
      <c r="D272" s="107">
        <f>IF('LISTA TRABAJADORES'!F261&lt;50,"",'LISTA TRABAJADORES'!D261)</f>
        <v>0</v>
      </c>
      <c r="E272" s="106">
        <f>IF('LISTA TRABAJADORES'!F261&lt;50,"",'LISTA TRABAJADORES'!E261)</f>
        <v>0</v>
      </c>
      <c r="F272" s="160"/>
      <c r="G272" s="518">
        <f>IF('LISTA TRABAJADORES'!F261&lt;50,"",'LISTA TRABAJADORES'!B261)</f>
        <v>0</v>
      </c>
      <c r="H272" s="519"/>
      <c r="I272" s="83"/>
      <c r="J272" s="65" t="str">
        <f>IF('LISTA TRABAJADORES'!F261="","",IF('LISTA TRABAJADORES'!G261="Sí","Cada 6 meses",IF(M272&lt;&gt;"",M272,IF(OR('LISTA TRABAJADORES'!H261="no ingresa",'LISTA TRABAJADORES'!F261="BAJA"),"No Ingresa PVSA",IF('LISTA TRABAJADORES'!F261="MUY ALTA","Anualmente",IF('LISTA TRABAJADORES'!F261="MEDIA","Cada 3 años","Cada 2 años"))))))</f>
        <v/>
      </c>
      <c r="K272" s="76"/>
      <c r="L272" s="67"/>
      <c r="M272" s="68" t="str">
        <f t="shared" si="6"/>
        <v/>
      </c>
      <c r="N272" s="67"/>
      <c r="O272" s="63"/>
      <c r="P272" s="64"/>
      <c r="Q272" s="64"/>
      <c r="R272" s="2"/>
      <c r="S272" s="104">
        <f t="shared" si="7"/>
        <v>256</v>
      </c>
      <c r="T272" s="516">
        <f>IF('LISTA TRABAJADORES'!F261&lt;50,"",B272)</f>
        <v>0</v>
      </c>
      <c r="U272" s="517"/>
      <c r="V272" s="105">
        <f>IF('LISTA TRABAJADORES'!F261&lt;50,"",'LISTA TRABAJADORES'!D261)</f>
        <v>0</v>
      </c>
      <c r="W272" s="106">
        <f>IF('LISTA TRABAJADORES'!F261&lt;50,"",E272)</f>
        <v>0</v>
      </c>
      <c r="X272" s="83" t="s">
        <v>444</v>
      </c>
      <c r="Y272" s="518">
        <f>IF('LISTA TRABAJADORES'!F261&lt;50,"",G272)</f>
        <v>0</v>
      </c>
      <c r="Z272" s="519"/>
      <c r="AA272" s="83"/>
      <c r="AB272" s="65" t="e">
        <f>IF(#REF!="Sí","Cada 6 meses",IF('LISTA TRABAJADORES'!AW264&lt;&gt;"",'LISTA TRABAJADORES'!AW264,IF(OR(#REF!="",#REF!&lt;50),"",IF(#REF!&gt;=1000,"Anualmente",IF(#REF!&lt;=100,"Cada 3 años","Cada 2 años")))))</f>
        <v>#REF!</v>
      </c>
      <c r="AC272" s="65" t="e">
        <f>IF(#REF!="Sí","Cada 6 meses",IF('LISTA TRABAJADORES'!AX264&lt;&gt;"",'LISTA TRABAJADORES'!AX264,IF(OR(#REF!="",#REF!&lt;50),"",IF(#REF!&gt;=1000,"Anualmente",IF(#REF!&lt;=100,"Cada 3 años","Cada 2 años")))))</f>
        <v>#REF!</v>
      </c>
    </row>
    <row r="273" spans="1:29">
      <c r="A273" s="66">
        <v>257</v>
      </c>
      <c r="B273" s="516">
        <f>IF('LISTA TRABAJADORES'!F262&lt;50,"",'LISTA TRABAJADORES'!C262)</f>
        <v>0</v>
      </c>
      <c r="C273" s="517"/>
      <c r="D273" s="107">
        <f>IF('LISTA TRABAJADORES'!F262&lt;50,"",'LISTA TRABAJADORES'!D262)</f>
        <v>0</v>
      </c>
      <c r="E273" s="106">
        <f>IF('LISTA TRABAJADORES'!F262&lt;50,"",'LISTA TRABAJADORES'!E262)</f>
        <v>0</v>
      </c>
      <c r="F273" s="160"/>
      <c r="G273" s="518">
        <f>IF('LISTA TRABAJADORES'!F262&lt;50,"",'LISTA TRABAJADORES'!B262)</f>
        <v>0</v>
      </c>
      <c r="H273" s="519"/>
      <c r="I273" s="83"/>
      <c r="J273" s="65" t="str">
        <f>IF('LISTA TRABAJADORES'!F262="","",IF('LISTA TRABAJADORES'!G262="Sí","Cada 6 meses",IF(M273&lt;&gt;"",M273,IF(OR('LISTA TRABAJADORES'!H262="no ingresa",'LISTA TRABAJADORES'!F262="BAJA"),"No Ingresa PVSA",IF('LISTA TRABAJADORES'!F262="MUY ALTA","Anualmente",IF('LISTA TRABAJADORES'!F262="MEDIA","Cada 3 años","Cada 2 años"))))))</f>
        <v/>
      </c>
      <c r="K273" s="76"/>
      <c r="L273" s="67"/>
      <c r="M273" s="68" t="str">
        <f t="shared" ref="M273:M336" si="8">IF(L273="","",VLOOKUP(L273,$Q$12:$R$13,2,FALSE))</f>
        <v/>
      </c>
      <c r="N273" s="67"/>
      <c r="O273" s="63"/>
      <c r="P273" s="64"/>
      <c r="Q273" s="64"/>
      <c r="R273" s="2"/>
      <c r="S273" s="104">
        <f t="shared" ref="S273:S336" si="9">A273</f>
        <v>257</v>
      </c>
      <c r="T273" s="516">
        <f>IF('LISTA TRABAJADORES'!F262&lt;50,"",B273)</f>
        <v>0</v>
      </c>
      <c r="U273" s="517"/>
      <c r="V273" s="105">
        <f>IF('LISTA TRABAJADORES'!F262&lt;50,"",'LISTA TRABAJADORES'!D262)</f>
        <v>0</v>
      </c>
      <c r="W273" s="106">
        <f>IF('LISTA TRABAJADORES'!F262&lt;50,"",E273)</f>
        <v>0</v>
      </c>
      <c r="X273" s="83" t="s">
        <v>444</v>
      </c>
      <c r="Y273" s="518">
        <f>IF('LISTA TRABAJADORES'!F262&lt;50,"",G273)</f>
        <v>0</v>
      </c>
      <c r="Z273" s="519"/>
      <c r="AA273" s="83"/>
      <c r="AB273" s="65" t="e">
        <f>IF(#REF!="Sí","Cada 6 meses",IF('LISTA TRABAJADORES'!AW265&lt;&gt;"",'LISTA TRABAJADORES'!AW265,IF(OR(#REF!="",#REF!&lt;50),"",IF(#REF!&gt;=1000,"Anualmente",IF(#REF!&lt;=100,"Cada 3 años","Cada 2 años")))))</f>
        <v>#REF!</v>
      </c>
      <c r="AC273" s="65" t="e">
        <f>IF(#REF!="Sí","Cada 6 meses",IF('LISTA TRABAJADORES'!AX265&lt;&gt;"",'LISTA TRABAJADORES'!AX265,IF(OR(#REF!="",#REF!&lt;50),"",IF(#REF!&gt;=1000,"Anualmente",IF(#REF!&lt;=100,"Cada 3 años","Cada 2 años")))))</f>
        <v>#REF!</v>
      </c>
    </row>
    <row r="274" spans="1:29">
      <c r="A274" s="66">
        <v>258</v>
      </c>
      <c r="B274" s="516">
        <f>IF('LISTA TRABAJADORES'!F263&lt;50,"",'LISTA TRABAJADORES'!C263)</f>
        <v>0</v>
      </c>
      <c r="C274" s="517"/>
      <c r="D274" s="107">
        <f>IF('LISTA TRABAJADORES'!F263&lt;50,"",'LISTA TRABAJADORES'!D263)</f>
        <v>0</v>
      </c>
      <c r="E274" s="106">
        <f>IF('LISTA TRABAJADORES'!F263&lt;50,"",'LISTA TRABAJADORES'!E263)</f>
        <v>0</v>
      </c>
      <c r="F274" s="160"/>
      <c r="G274" s="518">
        <f>IF('LISTA TRABAJADORES'!F263&lt;50,"",'LISTA TRABAJADORES'!B263)</f>
        <v>0</v>
      </c>
      <c r="H274" s="519"/>
      <c r="I274" s="83"/>
      <c r="J274" s="65" t="str">
        <f>IF('LISTA TRABAJADORES'!F263="","",IF('LISTA TRABAJADORES'!G263="Sí","Cada 6 meses",IF(M274&lt;&gt;"",M274,IF(OR('LISTA TRABAJADORES'!H263="no ingresa",'LISTA TRABAJADORES'!F263="BAJA"),"No Ingresa PVSA",IF('LISTA TRABAJADORES'!F263="MUY ALTA","Anualmente",IF('LISTA TRABAJADORES'!F263="MEDIA","Cada 3 años","Cada 2 años"))))))</f>
        <v/>
      </c>
      <c r="K274" s="76"/>
      <c r="L274" s="67"/>
      <c r="M274" s="68" t="str">
        <f t="shared" si="8"/>
        <v/>
      </c>
      <c r="N274" s="67"/>
      <c r="O274" s="63"/>
      <c r="P274" s="64"/>
      <c r="Q274" s="64"/>
      <c r="R274" s="2"/>
      <c r="S274" s="104">
        <f t="shared" si="9"/>
        <v>258</v>
      </c>
      <c r="T274" s="516">
        <f>IF('LISTA TRABAJADORES'!F263&lt;50,"",B274)</f>
        <v>0</v>
      </c>
      <c r="U274" s="517"/>
      <c r="V274" s="105">
        <f>IF('LISTA TRABAJADORES'!F263&lt;50,"",'LISTA TRABAJADORES'!D263)</f>
        <v>0</v>
      </c>
      <c r="W274" s="106">
        <f>IF('LISTA TRABAJADORES'!F263&lt;50,"",E274)</f>
        <v>0</v>
      </c>
      <c r="X274" s="83" t="s">
        <v>444</v>
      </c>
      <c r="Y274" s="518">
        <f>IF('LISTA TRABAJADORES'!F263&lt;50,"",G274)</f>
        <v>0</v>
      </c>
      <c r="Z274" s="519"/>
      <c r="AA274" s="83"/>
      <c r="AB274" s="65" t="e">
        <f>IF(#REF!="Sí","Cada 6 meses",IF('LISTA TRABAJADORES'!AW266&lt;&gt;"",'LISTA TRABAJADORES'!AW266,IF(OR(#REF!="",#REF!&lt;50),"",IF(#REF!&gt;=1000,"Anualmente",IF(#REF!&lt;=100,"Cada 3 años","Cada 2 años")))))</f>
        <v>#REF!</v>
      </c>
      <c r="AC274" s="65" t="e">
        <f>IF(#REF!="Sí","Cada 6 meses",IF('LISTA TRABAJADORES'!AX266&lt;&gt;"",'LISTA TRABAJADORES'!AX266,IF(OR(#REF!="",#REF!&lt;50),"",IF(#REF!&gt;=1000,"Anualmente",IF(#REF!&lt;=100,"Cada 3 años","Cada 2 años")))))</f>
        <v>#REF!</v>
      </c>
    </row>
    <row r="275" spans="1:29">
      <c r="A275" s="66">
        <v>259</v>
      </c>
      <c r="B275" s="516">
        <f>IF('LISTA TRABAJADORES'!F264&lt;50,"",'LISTA TRABAJADORES'!C264)</f>
        <v>0</v>
      </c>
      <c r="C275" s="517"/>
      <c r="D275" s="107">
        <f>IF('LISTA TRABAJADORES'!F264&lt;50,"",'LISTA TRABAJADORES'!D264)</f>
        <v>0</v>
      </c>
      <c r="E275" s="106">
        <f>IF('LISTA TRABAJADORES'!F264&lt;50,"",'LISTA TRABAJADORES'!E264)</f>
        <v>0</v>
      </c>
      <c r="F275" s="160"/>
      <c r="G275" s="518">
        <f>IF('LISTA TRABAJADORES'!F264&lt;50,"",'LISTA TRABAJADORES'!B264)</f>
        <v>0</v>
      </c>
      <c r="H275" s="519"/>
      <c r="I275" s="83"/>
      <c r="J275" s="65" t="str">
        <f>IF('LISTA TRABAJADORES'!F264="","",IF('LISTA TRABAJADORES'!G264="Sí","Cada 6 meses",IF(M275&lt;&gt;"",M275,IF(OR('LISTA TRABAJADORES'!H264="no ingresa",'LISTA TRABAJADORES'!F264="BAJA"),"No Ingresa PVSA",IF('LISTA TRABAJADORES'!F264="MUY ALTA","Anualmente",IF('LISTA TRABAJADORES'!F264="MEDIA","Cada 3 años","Cada 2 años"))))))</f>
        <v/>
      </c>
      <c r="K275" s="76"/>
      <c r="L275" s="67"/>
      <c r="M275" s="68" t="str">
        <f t="shared" si="8"/>
        <v/>
      </c>
      <c r="N275" s="67"/>
      <c r="O275" s="63"/>
      <c r="P275" s="64"/>
      <c r="Q275" s="64"/>
      <c r="R275" s="2"/>
      <c r="S275" s="104">
        <f t="shared" si="9"/>
        <v>259</v>
      </c>
      <c r="T275" s="516">
        <f>IF('LISTA TRABAJADORES'!F264&lt;50,"",B275)</f>
        <v>0</v>
      </c>
      <c r="U275" s="517"/>
      <c r="V275" s="105">
        <f>IF('LISTA TRABAJADORES'!F264&lt;50,"",'LISTA TRABAJADORES'!D264)</f>
        <v>0</v>
      </c>
      <c r="W275" s="106">
        <f>IF('LISTA TRABAJADORES'!F264&lt;50,"",E275)</f>
        <v>0</v>
      </c>
      <c r="X275" s="83" t="s">
        <v>444</v>
      </c>
      <c r="Y275" s="518">
        <f>IF('LISTA TRABAJADORES'!F264&lt;50,"",G275)</f>
        <v>0</v>
      </c>
      <c r="Z275" s="519"/>
      <c r="AA275" s="83"/>
      <c r="AB275" s="65" t="e">
        <f>IF(#REF!="Sí","Cada 6 meses",IF('LISTA TRABAJADORES'!AW267&lt;&gt;"",'LISTA TRABAJADORES'!AW267,IF(OR(#REF!="",#REF!&lt;50),"",IF(#REF!&gt;=1000,"Anualmente",IF(#REF!&lt;=100,"Cada 3 años","Cada 2 años")))))</f>
        <v>#REF!</v>
      </c>
      <c r="AC275" s="65" t="e">
        <f>IF(#REF!="Sí","Cada 6 meses",IF('LISTA TRABAJADORES'!AX267&lt;&gt;"",'LISTA TRABAJADORES'!AX267,IF(OR(#REF!="",#REF!&lt;50),"",IF(#REF!&gt;=1000,"Anualmente",IF(#REF!&lt;=100,"Cada 3 años","Cada 2 años")))))</f>
        <v>#REF!</v>
      </c>
    </row>
    <row r="276" spans="1:29">
      <c r="A276" s="66">
        <v>260</v>
      </c>
      <c r="B276" s="516">
        <f>IF('LISTA TRABAJADORES'!F265&lt;50,"",'LISTA TRABAJADORES'!C265)</f>
        <v>0</v>
      </c>
      <c r="C276" s="517"/>
      <c r="D276" s="107">
        <f>IF('LISTA TRABAJADORES'!F265&lt;50,"",'LISTA TRABAJADORES'!D265)</f>
        <v>0</v>
      </c>
      <c r="E276" s="106">
        <f>IF('LISTA TRABAJADORES'!F265&lt;50,"",'LISTA TRABAJADORES'!E265)</f>
        <v>0</v>
      </c>
      <c r="F276" s="160"/>
      <c r="G276" s="518">
        <f>IF('LISTA TRABAJADORES'!F265&lt;50,"",'LISTA TRABAJADORES'!B265)</f>
        <v>0</v>
      </c>
      <c r="H276" s="519"/>
      <c r="I276" s="83"/>
      <c r="J276" s="65" t="str">
        <f>IF('LISTA TRABAJADORES'!F265="","",IF('LISTA TRABAJADORES'!G265="Sí","Cada 6 meses",IF(M276&lt;&gt;"",M276,IF(OR('LISTA TRABAJADORES'!H265="no ingresa",'LISTA TRABAJADORES'!F265="BAJA"),"No Ingresa PVSA",IF('LISTA TRABAJADORES'!F265="MUY ALTA","Anualmente",IF('LISTA TRABAJADORES'!F265="MEDIA","Cada 3 años","Cada 2 años"))))))</f>
        <v/>
      </c>
      <c r="K276" s="76"/>
      <c r="L276" s="67"/>
      <c r="M276" s="68" t="str">
        <f t="shared" si="8"/>
        <v/>
      </c>
      <c r="N276" s="67"/>
      <c r="O276" s="63"/>
      <c r="P276" s="64"/>
      <c r="Q276" s="64"/>
      <c r="R276" s="2"/>
      <c r="S276" s="104">
        <f t="shared" si="9"/>
        <v>260</v>
      </c>
      <c r="T276" s="516">
        <f>IF('LISTA TRABAJADORES'!F265&lt;50,"",B276)</f>
        <v>0</v>
      </c>
      <c r="U276" s="517"/>
      <c r="V276" s="105">
        <f>IF('LISTA TRABAJADORES'!F265&lt;50,"",'LISTA TRABAJADORES'!D265)</f>
        <v>0</v>
      </c>
      <c r="W276" s="106">
        <f>IF('LISTA TRABAJADORES'!F265&lt;50,"",E276)</f>
        <v>0</v>
      </c>
      <c r="X276" s="83" t="s">
        <v>444</v>
      </c>
      <c r="Y276" s="518">
        <f>IF('LISTA TRABAJADORES'!F265&lt;50,"",G276)</f>
        <v>0</v>
      </c>
      <c r="Z276" s="519"/>
      <c r="AA276" s="83"/>
      <c r="AB276" s="65" t="e">
        <f>IF(#REF!="Sí","Cada 6 meses",IF('LISTA TRABAJADORES'!AW268&lt;&gt;"",'LISTA TRABAJADORES'!AW268,IF(OR(#REF!="",#REF!&lt;50),"",IF(#REF!&gt;=1000,"Anualmente",IF(#REF!&lt;=100,"Cada 3 años","Cada 2 años")))))</f>
        <v>#REF!</v>
      </c>
      <c r="AC276" s="65" t="e">
        <f>IF(#REF!="Sí","Cada 6 meses",IF('LISTA TRABAJADORES'!AX268&lt;&gt;"",'LISTA TRABAJADORES'!AX268,IF(OR(#REF!="",#REF!&lt;50),"",IF(#REF!&gt;=1000,"Anualmente",IF(#REF!&lt;=100,"Cada 3 años","Cada 2 años")))))</f>
        <v>#REF!</v>
      </c>
    </row>
    <row r="277" spans="1:29">
      <c r="A277" s="66">
        <v>261</v>
      </c>
      <c r="B277" s="516">
        <f>IF('LISTA TRABAJADORES'!F266&lt;50,"",'LISTA TRABAJADORES'!C266)</f>
        <v>0</v>
      </c>
      <c r="C277" s="517"/>
      <c r="D277" s="107">
        <f>IF('LISTA TRABAJADORES'!F266&lt;50,"",'LISTA TRABAJADORES'!D266)</f>
        <v>0</v>
      </c>
      <c r="E277" s="106">
        <f>IF('LISTA TRABAJADORES'!F266&lt;50,"",'LISTA TRABAJADORES'!E266)</f>
        <v>0</v>
      </c>
      <c r="F277" s="160"/>
      <c r="G277" s="518">
        <f>IF('LISTA TRABAJADORES'!F266&lt;50,"",'LISTA TRABAJADORES'!B266)</f>
        <v>0</v>
      </c>
      <c r="H277" s="519"/>
      <c r="I277" s="83"/>
      <c r="J277" s="65" t="str">
        <f>IF('LISTA TRABAJADORES'!F266="","",IF('LISTA TRABAJADORES'!G266="Sí","Cada 6 meses",IF(M277&lt;&gt;"",M277,IF(OR('LISTA TRABAJADORES'!H266="no ingresa",'LISTA TRABAJADORES'!F266="BAJA"),"No Ingresa PVSA",IF('LISTA TRABAJADORES'!F266="MUY ALTA","Anualmente",IF('LISTA TRABAJADORES'!F266="MEDIA","Cada 3 años","Cada 2 años"))))))</f>
        <v/>
      </c>
      <c r="K277" s="76"/>
      <c r="L277" s="67"/>
      <c r="M277" s="68" t="str">
        <f t="shared" si="8"/>
        <v/>
      </c>
      <c r="N277" s="67"/>
      <c r="O277" s="63"/>
      <c r="P277" s="64"/>
      <c r="Q277" s="64"/>
      <c r="R277" s="2"/>
      <c r="S277" s="104">
        <f t="shared" si="9"/>
        <v>261</v>
      </c>
      <c r="T277" s="516">
        <f>IF('LISTA TRABAJADORES'!F266&lt;50,"",B277)</f>
        <v>0</v>
      </c>
      <c r="U277" s="517"/>
      <c r="V277" s="105">
        <f>IF('LISTA TRABAJADORES'!F266&lt;50,"",'LISTA TRABAJADORES'!D266)</f>
        <v>0</v>
      </c>
      <c r="W277" s="106">
        <f>IF('LISTA TRABAJADORES'!F266&lt;50,"",E277)</f>
        <v>0</v>
      </c>
      <c r="X277" s="83" t="s">
        <v>444</v>
      </c>
      <c r="Y277" s="518">
        <f>IF('LISTA TRABAJADORES'!F266&lt;50,"",G277)</f>
        <v>0</v>
      </c>
      <c r="Z277" s="519"/>
      <c r="AA277" s="83"/>
      <c r="AB277" s="65" t="e">
        <f>IF(#REF!="Sí","Cada 6 meses",IF('LISTA TRABAJADORES'!AW269&lt;&gt;"",'LISTA TRABAJADORES'!AW269,IF(OR(#REF!="",#REF!&lt;50),"",IF(#REF!&gt;=1000,"Anualmente",IF(#REF!&lt;=100,"Cada 3 años","Cada 2 años")))))</f>
        <v>#REF!</v>
      </c>
      <c r="AC277" s="65" t="e">
        <f>IF(#REF!="Sí","Cada 6 meses",IF('LISTA TRABAJADORES'!AX269&lt;&gt;"",'LISTA TRABAJADORES'!AX269,IF(OR(#REF!="",#REF!&lt;50),"",IF(#REF!&gt;=1000,"Anualmente",IF(#REF!&lt;=100,"Cada 3 años","Cada 2 años")))))</f>
        <v>#REF!</v>
      </c>
    </row>
    <row r="278" spans="1:29">
      <c r="A278" s="66">
        <v>262</v>
      </c>
      <c r="B278" s="516">
        <f>IF('LISTA TRABAJADORES'!F267&lt;50,"",'LISTA TRABAJADORES'!C267)</f>
        <v>0</v>
      </c>
      <c r="C278" s="517"/>
      <c r="D278" s="107">
        <f>IF('LISTA TRABAJADORES'!F267&lt;50,"",'LISTA TRABAJADORES'!D267)</f>
        <v>0</v>
      </c>
      <c r="E278" s="106">
        <f>IF('LISTA TRABAJADORES'!F267&lt;50,"",'LISTA TRABAJADORES'!E267)</f>
        <v>0</v>
      </c>
      <c r="F278" s="160"/>
      <c r="G278" s="518">
        <f>IF('LISTA TRABAJADORES'!F267&lt;50,"",'LISTA TRABAJADORES'!B267)</f>
        <v>0</v>
      </c>
      <c r="H278" s="519"/>
      <c r="I278" s="83"/>
      <c r="J278" s="65" t="str">
        <f>IF('LISTA TRABAJADORES'!F267="","",IF('LISTA TRABAJADORES'!G267="Sí","Cada 6 meses",IF(M278&lt;&gt;"",M278,IF(OR('LISTA TRABAJADORES'!H267="no ingresa",'LISTA TRABAJADORES'!F267="BAJA"),"No Ingresa PVSA",IF('LISTA TRABAJADORES'!F267="MUY ALTA","Anualmente",IF('LISTA TRABAJADORES'!F267="MEDIA","Cada 3 años","Cada 2 años"))))))</f>
        <v/>
      </c>
      <c r="K278" s="76"/>
      <c r="L278" s="67"/>
      <c r="M278" s="68" t="str">
        <f t="shared" si="8"/>
        <v/>
      </c>
      <c r="N278" s="67"/>
      <c r="O278" s="63"/>
      <c r="P278" s="64"/>
      <c r="Q278" s="64"/>
      <c r="R278" s="2"/>
      <c r="S278" s="104">
        <f t="shared" si="9"/>
        <v>262</v>
      </c>
      <c r="T278" s="516">
        <f>IF('LISTA TRABAJADORES'!F267&lt;50,"",B278)</f>
        <v>0</v>
      </c>
      <c r="U278" s="517"/>
      <c r="V278" s="105">
        <f>IF('LISTA TRABAJADORES'!F267&lt;50,"",'LISTA TRABAJADORES'!D267)</f>
        <v>0</v>
      </c>
      <c r="W278" s="106">
        <f>IF('LISTA TRABAJADORES'!F267&lt;50,"",E278)</f>
        <v>0</v>
      </c>
      <c r="X278" s="83" t="s">
        <v>444</v>
      </c>
      <c r="Y278" s="518">
        <f>IF('LISTA TRABAJADORES'!F267&lt;50,"",G278)</f>
        <v>0</v>
      </c>
      <c r="Z278" s="519"/>
      <c r="AA278" s="83"/>
      <c r="AB278" s="65" t="e">
        <f>IF(#REF!="Sí","Cada 6 meses",IF('LISTA TRABAJADORES'!AW270&lt;&gt;"",'LISTA TRABAJADORES'!AW270,IF(OR(#REF!="",#REF!&lt;50),"",IF(#REF!&gt;=1000,"Anualmente",IF(#REF!&lt;=100,"Cada 3 años","Cada 2 años")))))</f>
        <v>#REF!</v>
      </c>
      <c r="AC278" s="65" t="e">
        <f>IF(#REF!="Sí","Cada 6 meses",IF('LISTA TRABAJADORES'!AX270&lt;&gt;"",'LISTA TRABAJADORES'!AX270,IF(OR(#REF!="",#REF!&lt;50),"",IF(#REF!&gt;=1000,"Anualmente",IF(#REF!&lt;=100,"Cada 3 años","Cada 2 años")))))</f>
        <v>#REF!</v>
      </c>
    </row>
    <row r="279" spans="1:29">
      <c r="A279" s="66">
        <v>263</v>
      </c>
      <c r="B279" s="516">
        <f>IF('LISTA TRABAJADORES'!F268&lt;50,"",'LISTA TRABAJADORES'!C268)</f>
        <v>0</v>
      </c>
      <c r="C279" s="517"/>
      <c r="D279" s="107">
        <f>IF('LISTA TRABAJADORES'!F268&lt;50,"",'LISTA TRABAJADORES'!D268)</f>
        <v>0</v>
      </c>
      <c r="E279" s="106">
        <f>IF('LISTA TRABAJADORES'!F268&lt;50,"",'LISTA TRABAJADORES'!E268)</f>
        <v>0</v>
      </c>
      <c r="F279" s="160"/>
      <c r="G279" s="518">
        <f>IF('LISTA TRABAJADORES'!F268&lt;50,"",'LISTA TRABAJADORES'!B268)</f>
        <v>0</v>
      </c>
      <c r="H279" s="519"/>
      <c r="I279" s="83"/>
      <c r="J279" s="65" t="str">
        <f>IF('LISTA TRABAJADORES'!F268="","",IF('LISTA TRABAJADORES'!G268="Sí","Cada 6 meses",IF(M279&lt;&gt;"",M279,IF(OR('LISTA TRABAJADORES'!H268="no ingresa",'LISTA TRABAJADORES'!F268="BAJA"),"No Ingresa PVSA",IF('LISTA TRABAJADORES'!F268="MUY ALTA","Anualmente",IF('LISTA TRABAJADORES'!F268="MEDIA","Cada 3 años","Cada 2 años"))))))</f>
        <v/>
      </c>
      <c r="K279" s="76"/>
      <c r="L279" s="67"/>
      <c r="M279" s="68" t="str">
        <f t="shared" si="8"/>
        <v/>
      </c>
      <c r="N279" s="67"/>
      <c r="O279" s="63"/>
      <c r="P279" s="64"/>
      <c r="Q279" s="64"/>
      <c r="R279" s="2"/>
      <c r="S279" s="104">
        <f t="shared" si="9"/>
        <v>263</v>
      </c>
      <c r="T279" s="516">
        <f>IF('LISTA TRABAJADORES'!F268&lt;50,"",B279)</f>
        <v>0</v>
      </c>
      <c r="U279" s="517"/>
      <c r="V279" s="105">
        <f>IF('LISTA TRABAJADORES'!F268&lt;50,"",'LISTA TRABAJADORES'!D268)</f>
        <v>0</v>
      </c>
      <c r="W279" s="106">
        <f>IF('LISTA TRABAJADORES'!F268&lt;50,"",E279)</f>
        <v>0</v>
      </c>
      <c r="X279" s="83" t="s">
        <v>444</v>
      </c>
      <c r="Y279" s="518">
        <f>IF('LISTA TRABAJADORES'!F268&lt;50,"",G279)</f>
        <v>0</v>
      </c>
      <c r="Z279" s="519"/>
      <c r="AA279" s="83"/>
      <c r="AB279" s="65" t="e">
        <f>IF(#REF!="Sí","Cada 6 meses",IF('LISTA TRABAJADORES'!AW271&lt;&gt;"",'LISTA TRABAJADORES'!AW271,IF(OR(#REF!="",#REF!&lt;50),"",IF(#REF!&gt;=1000,"Anualmente",IF(#REF!&lt;=100,"Cada 3 años","Cada 2 años")))))</f>
        <v>#REF!</v>
      </c>
      <c r="AC279" s="65" t="e">
        <f>IF(#REF!="Sí","Cada 6 meses",IF('LISTA TRABAJADORES'!AX271&lt;&gt;"",'LISTA TRABAJADORES'!AX271,IF(OR(#REF!="",#REF!&lt;50),"",IF(#REF!&gt;=1000,"Anualmente",IF(#REF!&lt;=100,"Cada 3 años","Cada 2 años")))))</f>
        <v>#REF!</v>
      </c>
    </row>
    <row r="280" spans="1:29">
      <c r="A280" s="66">
        <v>264</v>
      </c>
      <c r="B280" s="516">
        <f>IF('LISTA TRABAJADORES'!F269&lt;50,"",'LISTA TRABAJADORES'!C269)</f>
        <v>0</v>
      </c>
      <c r="C280" s="517"/>
      <c r="D280" s="107">
        <f>IF('LISTA TRABAJADORES'!F269&lt;50,"",'LISTA TRABAJADORES'!D269)</f>
        <v>0</v>
      </c>
      <c r="E280" s="106">
        <f>IF('LISTA TRABAJADORES'!F269&lt;50,"",'LISTA TRABAJADORES'!E269)</f>
        <v>0</v>
      </c>
      <c r="F280" s="160"/>
      <c r="G280" s="518">
        <f>IF('LISTA TRABAJADORES'!F269&lt;50,"",'LISTA TRABAJADORES'!B269)</f>
        <v>0</v>
      </c>
      <c r="H280" s="519"/>
      <c r="I280" s="83"/>
      <c r="J280" s="65" t="str">
        <f>IF('LISTA TRABAJADORES'!F269="","",IF('LISTA TRABAJADORES'!G269="Sí","Cada 6 meses",IF(M280&lt;&gt;"",M280,IF(OR('LISTA TRABAJADORES'!H269="no ingresa",'LISTA TRABAJADORES'!F269="BAJA"),"No Ingresa PVSA",IF('LISTA TRABAJADORES'!F269="MUY ALTA","Anualmente",IF('LISTA TRABAJADORES'!F269="MEDIA","Cada 3 años","Cada 2 años"))))))</f>
        <v/>
      </c>
      <c r="K280" s="76"/>
      <c r="L280" s="67"/>
      <c r="M280" s="68" t="str">
        <f t="shared" si="8"/>
        <v/>
      </c>
      <c r="N280" s="67"/>
      <c r="O280" s="63"/>
      <c r="P280" s="64"/>
      <c r="Q280" s="64"/>
      <c r="R280" s="2"/>
      <c r="S280" s="104">
        <f t="shared" si="9"/>
        <v>264</v>
      </c>
      <c r="T280" s="516">
        <f>IF('LISTA TRABAJADORES'!F269&lt;50,"",B280)</f>
        <v>0</v>
      </c>
      <c r="U280" s="517"/>
      <c r="V280" s="105">
        <f>IF('LISTA TRABAJADORES'!F269&lt;50,"",'LISTA TRABAJADORES'!D269)</f>
        <v>0</v>
      </c>
      <c r="W280" s="106">
        <f>IF('LISTA TRABAJADORES'!F269&lt;50,"",E280)</f>
        <v>0</v>
      </c>
      <c r="X280" s="83" t="s">
        <v>444</v>
      </c>
      <c r="Y280" s="518">
        <f>IF('LISTA TRABAJADORES'!F269&lt;50,"",G280)</f>
        <v>0</v>
      </c>
      <c r="Z280" s="519"/>
      <c r="AA280" s="83"/>
      <c r="AB280" s="65" t="e">
        <f>IF(#REF!="Sí","Cada 6 meses",IF('LISTA TRABAJADORES'!AW272&lt;&gt;"",'LISTA TRABAJADORES'!AW272,IF(OR(#REF!="",#REF!&lt;50),"",IF(#REF!&gt;=1000,"Anualmente",IF(#REF!&lt;=100,"Cada 3 años","Cada 2 años")))))</f>
        <v>#REF!</v>
      </c>
      <c r="AC280" s="65" t="e">
        <f>IF(#REF!="Sí","Cada 6 meses",IF('LISTA TRABAJADORES'!AX272&lt;&gt;"",'LISTA TRABAJADORES'!AX272,IF(OR(#REF!="",#REF!&lt;50),"",IF(#REF!&gt;=1000,"Anualmente",IF(#REF!&lt;=100,"Cada 3 años","Cada 2 años")))))</f>
        <v>#REF!</v>
      </c>
    </row>
    <row r="281" spans="1:29">
      <c r="A281" s="66">
        <v>265</v>
      </c>
      <c r="B281" s="516">
        <f>IF('LISTA TRABAJADORES'!F270&lt;50,"",'LISTA TRABAJADORES'!C270)</f>
        <v>0</v>
      </c>
      <c r="C281" s="517"/>
      <c r="D281" s="107">
        <f>IF('LISTA TRABAJADORES'!F270&lt;50,"",'LISTA TRABAJADORES'!D270)</f>
        <v>0</v>
      </c>
      <c r="E281" s="106">
        <f>IF('LISTA TRABAJADORES'!F270&lt;50,"",'LISTA TRABAJADORES'!E270)</f>
        <v>0</v>
      </c>
      <c r="F281" s="160"/>
      <c r="G281" s="518">
        <f>IF('LISTA TRABAJADORES'!F270&lt;50,"",'LISTA TRABAJADORES'!B270)</f>
        <v>0</v>
      </c>
      <c r="H281" s="519"/>
      <c r="I281" s="83"/>
      <c r="J281" s="65" t="str">
        <f>IF('LISTA TRABAJADORES'!F270="","",IF('LISTA TRABAJADORES'!G270="Sí","Cada 6 meses",IF(M281&lt;&gt;"",M281,IF(OR('LISTA TRABAJADORES'!H270="no ingresa",'LISTA TRABAJADORES'!F270="BAJA"),"No Ingresa PVSA",IF('LISTA TRABAJADORES'!F270="MUY ALTA","Anualmente",IF('LISTA TRABAJADORES'!F270="MEDIA","Cada 3 años","Cada 2 años"))))))</f>
        <v/>
      </c>
      <c r="K281" s="76"/>
      <c r="L281" s="67"/>
      <c r="M281" s="68" t="str">
        <f t="shared" si="8"/>
        <v/>
      </c>
      <c r="N281" s="67"/>
      <c r="O281" s="63"/>
      <c r="P281" s="64"/>
      <c r="Q281" s="64"/>
      <c r="R281" s="2"/>
      <c r="S281" s="104">
        <f t="shared" si="9"/>
        <v>265</v>
      </c>
      <c r="T281" s="516">
        <f>IF('LISTA TRABAJADORES'!F270&lt;50,"",B281)</f>
        <v>0</v>
      </c>
      <c r="U281" s="517"/>
      <c r="V281" s="105">
        <f>IF('LISTA TRABAJADORES'!F270&lt;50,"",'LISTA TRABAJADORES'!D270)</f>
        <v>0</v>
      </c>
      <c r="W281" s="106">
        <f>IF('LISTA TRABAJADORES'!F270&lt;50,"",E281)</f>
        <v>0</v>
      </c>
      <c r="X281" s="83" t="s">
        <v>444</v>
      </c>
      <c r="Y281" s="518">
        <f>IF('LISTA TRABAJADORES'!F270&lt;50,"",G281)</f>
        <v>0</v>
      </c>
      <c r="Z281" s="519"/>
      <c r="AA281" s="83"/>
      <c r="AB281" s="65" t="e">
        <f>IF(#REF!="Sí","Cada 6 meses",IF('LISTA TRABAJADORES'!AW273&lt;&gt;"",'LISTA TRABAJADORES'!AW273,IF(OR(#REF!="",#REF!&lt;50),"",IF(#REF!&gt;=1000,"Anualmente",IF(#REF!&lt;=100,"Cada 3 años","Cada 2 años")))))</f>
        <v>#REF!</v>
      </c>
      <c r="AC281" s="65" t="e">
        <f>IF(#REF!="Sí","Cada 6 meses",IF('LISTA TRABAJADORES'!AX273&lt;&gt;"",'LISTA TRABAJADORES'!AX273,IF(OR(#REF!="",#REF!&lt;50),"",IF(#REF!&gt;=1000,"Anualmente",IF(#REF!&lt;=100,"Cada 3 años","Cada 2 años")))))</f>
        <v>#REF!</v>
      </c>
    </row>
    <row r="282" spans="1:29">
      <c r="A282" s="66">
        <v>266</v>
      </c>
      <c r="B282" s="516">
        <f>IF('LISTA TRABAJADORES'!F271&lt;50,"",'LISTA TRABAJADORES'!C271)</f>
        <v>0</v>
      </c>
      <c r="C282" s="517"/>
      <c r="D282" s="107">
        <f>IF('LISTA TRABAJADORES'!F271&lt;50,"",'LISTA TRABAJADORES'!D271)</f>
        <v>0</v>
      </c>
      <c r="E282" s="106">
        <f>IF('LISTA TRABAJADORES'!F271&lt;50,"",'LISTA TRABAJADORES'!E271)</f>
        <v>0</v>
      </c>
      <c r="F282" s="160"/>
      <c r="G282" s="518">
        <f>IF('LISTA TRABAJADORES'!F271&lt;50,"",'LISTA TRABAJADORES'!B271)</f>
        <v>0</v>
      </c>
      <c r="H282" s="519"/>
      <c r="I282" s="83"/>
      <c r="J282" s="65" t="str">
        <f>IF('LISTA TRABAJADORES'!F271="","",IF('LISTA TRABAJADORES'!G271="Sí","Cada 6 meses",IF(M282&lt;&gt;"",M282,IF(OR('LISTA TRABAJADORES'!H271="no ingresa",'LISTA TRABAJADORES'!F271="BAJA"),"No Ingresa PVSA",IF('LISTA TRABAJADORES'!F271="MUY ALTA","Anualmente",IF('LISTA TRABAJADORES'!F271="MEDIA","Cada 3 años","Cada 2 años"))))))</f>
        <v/>
      </c>
      <c r="K282" s="76"/>
      <c r="L282" s="67"/>
      <c r="M282" s="68" t="str">
        <f t="shared" si="8"/>
        <v/>
      </c>
      <c r="N282" s="67"/>
      <c r="O282" s="63"/>
      <c r="P282" s="64"/>
      <c r="Q282" s="64"/>
      <c r="R282" s="2"/>
      <c r="S282" s="104">
        <f t="shared" si="9"/>
        <v>266</v>
      </c>
      <c r="T282" s="516">
        <f>IF('LISTA TRABAJADORES'!F271&lt;50,"",B282)</f>
        <v>0</v>
      </c>
      <c r="U282" s="517"/>
      <c r="V282" s="105">
        <f>IF('LISTA TRABAJADORES'!F271&lt;50,"",'LISTA TRABAJADORES'!D271)</f>
        <v>0</v>
      </c>
      <c r="W282" s="106">
        <f>IF('LISTA TRABAJADORES'!F271&lt;50,"",E282)</f>
        <v>0</v>
      </c>
      <c r="X282" s="83" t="s">
        <v>444</v>
      </c>
      <c r="Y282" s="518">
        <f>IF('LISTA TRABAJADORES'!F271&lt;50,"",G282)</f>
        <v>0</v>
      </c>
      <c r="Z282" s="519"/>
      <c r="AA282" s="83"/>
      <c r="AB282" s="65" t="e">
        <f>IF(#REF!="Sí","Cada 6 meses",IF('LISTA TRABAJADORES'!AW274&lt;&gt;"",'LISTA TRABAJADORES'!AW274,IF(OR(#REF!="",#REF!&lt;50),"",IF(#REF!&gt;=1000,"Anualmente",IF(#REF!&lt;=100,"Cada 3 años","Cada 2 años")))))</f>
        <v>#REF!</v>
      </c>
      <c r="AC282" s="65" t="e">
        <f>IF(#REF!="Sí","Cada 6 meses",IF('LISTA TRABAJADORES'!AX274&lt;&gt;"",'LISTA TRABAJADORES'!AX274,IF(OR(#REF!="",#REF!&lt;50),"",IF(#REF!&gt;=1000,"Anualmente",IF(#REF!&lt;=100,"Cada 3 años","Cada 2 años")))))</f>
        <v>#REF!</v>
      </c>
    </row>
    <row r="283" spans="1:29">
      <c r="A283" s="66">
        <v>267</v>
      </c>
      <c r="B283" s="516">
        <f>IF('LISTA TRABAJADORES'!F272&lt;50,"",'LISTA TRABAJADORES'!C272)</f>
        <v>0</v>
      </c>
      <c r="C283" s="517"/>
      <c r="D283" s="107">
        <f>IF('LISTA TRABAJADORES'!F272&lt;50,"",'LISTA TRABAJADORES'!D272)</f>
        <v>0</v>
      </c>
      <c r="E283" s="106">
        <f>IF('LISTA TRABAJADORES'!F272&lt;50,"",'LISTA TRABAJADORES'!E272)</f>
        <v>0</v>
      </c>
      <c r="F283" s="160"/>
      <c r="G283" s="518">
        <f>IF('LISTA TRABAJADORES'!F272&lt;50,"",'LISTA TRABAJADORES'!B272)</f>
        <v>0</v>
      </c>
      <c r="H283" s="519"/>
      <c r="I283" s="83"/>
      <c r="J283" s="65" t="str">
        <f>IF('LISTA TRABAJADORES'!F272="","",IF('LISTA TRABAJADORES'!G272="Sí","Cada 6 meses",IF(M283&lt;&gt;"",M283,IF(OR('LISTA TRABAJADORES'!H272="no ingresa",'LISTA TRABAJADORES'!F272="BAJA"),"No Ingresa PVSA",IF('LISTA TRABAJADORES'!F272="MUY ALTA","Anualmente",IF('LISTA TRABAJADORES'!F272="MEDIA","Cada 3 años","Cada 2 años"))))))</f>
        <v/>
      </c>
      <c r="K283" s="76"/>
      <c r="L283" s="67"/>
      <c r="M283" s="68" t="str">
        <f t="shared" si="8"/>
        <v/>
      </c>
      <c r="N283" s="67"/>
      <c r="O283" s="63"/>
      <c r="P283" s="64"/>
      <c r="Q283" s="64"/>
      <c r="R283" s="2"/>
      <c r="S283" s="104">
        <f t="shared" si="9"/>
        <v>267</v>
      </c>
      <c r="T283" s="516">
        <f>IF('LISTA TRABAJADORES'!F272&lt;50,"",B283)</f>
        <v>0</v>
      </c>
      <c r="U283" s="517"/>
      <c r="V283" s="105">
        <f>IF('LISTA TRABAJADORES'!F272&lt;50,"",'LISTA TRABAJADORES'!D272)</f>
        <v>0</v>
      </c>
      <c r="W283" s="106">
        <f>IF('LISTA TRABAJADORES'!F272&lt;50,"",E283)</f>
        <v>0</v>
      </c>
      <c r="X283" s="83" t="s">
        <v>444</v>
      </c>
      <c r="Y283" s="518">
        <f>IF('LISTA TRABAJADORES'!F272&lt;50,"",G283)</f>
        <v>0</v>
      </c>
      <c r="Z283" s="519"/>
      <c r="AA283" s="83"/>
      <c r="AB283" s="65" t="e">
        <f>IF(#REF!="Sí","Cada 6 meses",IF('LISTA TRABAJADORES'!AW275&lt;&gt;"",'LISTA TRABAJADORES'!AW275,IF(OR(#REF!="",#REF!&lt;50),"",IF(#REF!&gt;=1000,"Anualmente",IF(#REF!&lt;=100,"Cada 3 años","Cada 2 años")))))</f>
        <v>#REF!</v>
      </c>
      <c r="AC283" s="65" t="e">
        <f>IF(#REF!="Sí","Cada 6 meses",IF('LISTA TRABAJADORES'!AX275&lt;&gt;"",'LISTA TRABAJADORES'!AX275,IF(OR(#REF!="",#REF!&lt;50),"",IF(#REF!&gt;=1000,"Anualmente",IF(#REF!&lt;=100,"Cada 3 años","Cada 2 años")))))</f>
        <v>#REF!</v>
      </c>
    </row>
    <row r="284" spans="1:29">
      <c r="A284" s="66">
        <v>268</v>
      </c>
      <c r="B284" s="516">
        <f>IF('LISTA TRABAJADORES'!F273&lt;50,"",'LISTA TRABAJADORES'!C273)</f>
        <v>0</v>
      </c>
      <c r="C284" s="517"/>
      <c r="D284" s="107">
        <f>IF('LISTA TRABAJADORES'!F273&lt;50,"",'LISTA TRABAJADORES'!D273)</f>
        <v>0</v>
      </c>
      <c r="E284" s="106">
        <f>IF('LISTA TRABAJADORES'!F273&lt;50,"",'LISTA TRABAJADORES'!E273)</f>
        <v>0</v>
      </c>
      <c r="F284" s="160"/>
      <c r="G284" s="518">
        <f>IF('LISTA TRABAJADORES'!F273&lt;50,"",'LISTA TRABAJADORES'!B273)</f>
        <v>0</v>
      </c>
      <c r="H284" s="519"/>
      <c r="I284" s="83"/>
      <c r="J284" s="65" t="str">
        <f>IF('LISTA TRABAJADORES'!F273="","",IF('LISTA TRABAJADORES'!G273="Sí","Cada 6 meses",IF(M284&lt;&gt;"",M284,IF(OR('LISTA TRABAJADORES'!H273="no ingresa",'LISTA TRABAJADORES'!F273="BAJA"),"No Ingresa PVSA",IF('LISTA TRABAJADORES'!F273="MUY ALTA","Anualmente",IF('LISTA TRABAJADORES'!F273="MEDIA","Cada 3 años","Cada 2 años"))))))</f>
        <v/>
      </c>
      <c r="K284" s="76"/>
      <c r="L284" s="67"/>
      <c r="M284" s="68" t="str">
        <f t="shared" si="8"/>
        <v/>
      </c>
      <c r="N284" s="67"/>
      <c r="O284" s="63"/>
      <c r="P284" s="64"/>
      <c r="Q284" s="64"/>
      <c r="R284" s="2"/>
      <c r="S284" s="104">
        <f t="shared" si="9"/>
        <v>268</v>
      </c>
      <c r="T284" s="516">
        <f>IF('LISTA TRABAJADORES'!F273&lt;50,"",B284)</f>
        <v>0</v>
      </c>
      <c r="U284" s="517"/>
      <c r="V284" s="105">
        <f>IF('LISTA TRABAJADORES'!F273&lt;50,"",'LISTA TRABAJADORES'!D273)</f>
        <v>0</v>
      </c>
      <c r="W284" s="106">
        <f>IF('LISTA TRABAJADORES'!F273&lt;50,"",E284)</f>
        <v>0</v>
      </c>
      <c r="X284" s="83" t="s">
        <v>444</v>
      </c>
      <c r="Y284" s="518">
        <f>IF('LISTA TRABAJADORES'!F273&lt;50,"",G284)</f>
        <v>0</v>
      </c>
      <c r="Z284" s="519"/>
      <c r="AA284" s="83"/>
      <c r="AB284" s="65" t="e">
        <f>IF(#REF!="Sí","Cada 6 meses",IF('LISTA TRABAJADORES'!AW276&lt;&gt;"",'LISTA TRABAJADORES'!AW276,IF(OR(#REF!="",#REF!&lt;50),"",IF(#REF!&gt;=1000,"Anualmente",IF(#REF!&lt;=100,"Cada 3 años","Cada 2 años")))))</f>
        <v>#REF!</v>
      </c>
      <c r="AC284" s="65" t="e">
        <f>IF(#REF!="Sí","Cada 6 meses",IF('LISTA TRABAJADORES'!AX276&lt;&gt;"",'LISTA TRABAJADORES'!AX276,IF(OR(#REF!="",#REF!&lt;50),"",IF(#REF!&gt;=1000,"Anualmente",IF(#REF!&lt;=100,"Cada 3 años","Cada 2 años")))))</f>
        <v>#REF!</v>
      </c>
    </row>
    <row r="285" spans="1:29">
      <c r="A285" s="66">
        <v>269</v>
      </c>
      <c r="B285" s="516">
        <f>IF('LISTA TRABAJADORES'!F274&lt;50,"",'LISTA TRABAJADORES'!C274)</f>
        <v>0</v>
      </c>
      <c r="C285" s="517"/>
      <c r="D285" s="107">
        <f>IF('LISTA TRABAJADORES'!F274&lt;50,"",'LISTA TRABAJADORES'!D274)</f>
        <v>0</v>
      </c>
      <c r="E285" s="106">
        <f>IF('LISTA TRABAJADORES'!F274&lt;50,"",'LISTA TRABAJADORES'!E274)</f>
        <v>0</v>
      </c>
      <c r="F285" s="160"/>
      <c r="G285" s="518">
        <f>IF('LISTA TRABAJADORES'!F274&lt;50,"",'LISTA TRABAJADORES'!B274)</f>
        <v>0</v>
      </c>
      <c r="H285" s="519"/>
      <c r="I285" s="83"/>
      <c r="J285" s="65" t="str">
        <f>IF('LISTA TRABAJADORES'!F274="","",IF('LISTA TRABAJADORES'!G274="Sí","Cada 6 meses",IF(M285&lt;&gt;"",M285,IF(OR('LISTA TRABAJADORES'!H274="no ingresa",'LISTA TRABAJADORES'!F274="BAJA"),"No Ingresa PVSA",IF('LISTA TRABAJADORES'!F274="MUY ALTA","Anualmente",IF('LISTA TRABAJADORES'!F274="MEDIA","Cada 3 años","Cada 2 años"))))))</f>
        <v/>
      </c>
      <c r="K285" s="76"/>
      <c r="L285" s="67"/>
      <c r="M285" s="68" t="str">
        <f t="shared" si="8"/>
        <v/>
      </c>
      <c r="N285" s="67"/>
      <c r="O285" s="63"/>
      <c r="P285" s="64"/>
      <c r="Q285" s="64"/>
      <c r="R285" s="2"/>
      <c r="S285" s="104">
        <f t="shared" si="9"/>
        <v>269</v>
      </c>
      <c r="T285" s="516">
        <f>IF('LISTA TRABAJADORES'!F274&lt;50,"",B285)</f>
        <v>0</v>
      </c>
      <c r="U285" s="517"/>
      <c r="V285" s="105">
        <f>IF('LISTA TRABAJADORES'!F274&lt;50,"",'LISTA TRABAJADORES'!D274)</f>
        <v>0</v>
      </c>
      <c r="W285" s="106">
        <f>IF('LISTA TRABAJADORES'!F274&lt;50,"",E285)</f>
        <v>0</v>
      </c>
      <c r="X285" s="83" t="s">
        <v>444</v>
      </c>
      <c r="Y285" s="518">
        <f>IF('LISTA TRABAJADORES'!F274&lt;50,"",G285)</f>
        <v>0</v>
      </c>
      <c r="Z285" s="519"/>
      <c r="AA285" s="83"/>
      <c r="AB285" s="65" t="e">
        <f>IF(#REF!="Sí","Cada 6 meses",IF('LISTA TRABAJADORES'!AW277&lt;&gt;"",'LISTA TRABAJADORES'!AW277,IF(OR(#REF!="",#REF!&lt;50),"",IF(#REF!&gt;=1000,"Anualmente",IF(#REF!&lt;=100,"Cada 3 años","Cada 2 años")))))</f>
        <v>#REF!</v>
      </c>
      <c r="AC285" s="65" t="e">
        <f>IF(#REF!="Sí","Cada 6 meses",IF('LISTA TRABAJADORES'!AX277&lt;&gt;"",'LISTA TRABAJADORES'!AX277,IF(OR(#REF!="",#REF!&lt;50),"",IF(#REF!&gt;=1000,"Anualmente",IF(#REF!&lt;=100,"Cada 3 años","Cada 2 años")))))</f>
        <v>#REF!</v>
      </c>
    </row>
    <row r="286" spans="1:29">
      <c r="A286" s="66">
        <v>270</v>
      </c>
      <c r="B286" s="516">
        <f>IF('LISTA TRABAJADORES'!F275&lt;50,"",'LISTA TRABAJADORES'!C275)</f>
        <v>0</v>
      </c>
      <c r="C286" s="517"/>
      <c r="D286" s="107">
        <f>IF('LISTA TRABAJADORES'!F275&lt;50,"",'LISTA TRABAJADORES'!D275)</f>
        <v>0</v>
      </c>
      <c r="E286" s="106">
        <f>IF('LISTA TRABAJADORES'!F275&lt;50,"",'LISTA TRABAJADORES'!E275)</f>
        <v>0</v>
      </c>
      <c r="F286" s="160"/>
      <c r="G286" s="518">
        <f>IF('LISTA TRABAJADORES'!F275&lt;50,"",'LISTA TRABAJADORES'!B275)</f>
        <v>0</v>
      </c>
      <c r="H286" s="519"/>
      <c r="I286" s="83"/>
      <c r="J286" s="65" t="str">
        <f>IF('LISTA TRABAJADORES'!F275="","",IF('LISTA TRABAJADORES'!G275="Sí","Cada 6 meses",IF(M286&lt;&gt;"",M286,IF(OR('LISTA TRABAJADORES'!H275="no ingresa",'LISTA TRABAJADORES'!F275="BAJA"),"No Ingresa PVSA",IF('LISTA TRABAJADORES'!F275="MUY ALTA","Anualmente",IF('LISTA TRABAJADORES'!F275="MEDIA","Cada 3 años","Cada 2 años"))))))</f>
        <v/>
      </c>
      <c r="K286" s="76"/>
      <c r="L286" s="67"/>
      <c r="M286" s="68" t="str">
        <f t="shared" si="8"/>
        <v/>
      </c>
      <c r="N286" s="67"/>
      <c r="O286" s="63"/>
      <c r="P286" s="64"/>
      <c r="Q286" s="64"/>
      <c r="R286" s="2"/>
      <c r="S286" s="104">
        <f t="shared" si="9"/>
        <v>270</v>
      </c>
      <c r="T286" s="516">
        <f>IF('LISTA TRABAJADORES'!F275&lt;50,"",B286)</f>
        <v>0</v>
      </c>
      <c r="U286" s="517"/>
      <c r="V286" s="105">
        <f>IF('LISTA TRABAJADORES'!F275&lt;50,"",'LISTA TRABAJADORES'!D275)</f>
        <v>0</v>
      </c>
      <c r="W286" s="106">
        <f>IF('LISTA TRABAJADORES'!F275&lt;50,"",E286)</f>
        <v>0</v>
      </c>
      <c r="X286" s="83" t="s">
        <v>444</v>
      </c>
      <c r="Y286" s="518">
        <f>IF('LISTA TRABAJADORES'!F275&lt;50,"",G286)</f>
        <v>0</v>
      </c>
      <c r="Z286" s="519"/>
      <c r="AA286" s="83"/>
      <c r="AB286" s="65" t="e">
        <f>IF(#REF!="Sí","Cada 6 meses",IF('LISTA TRABAJADORES'!AW278&lt;&gt;"",'LISTA TRABAJADORES'!AW278,IF(OR(#REF!="",#REF!&lt;50),"",IF(#REF!&gt;=1000,"Anualmente",IF(#REF!&lt;=100,"Cada 3 años","Cada 2 años")))))</f>
        <v>#REF!</v>
      </c>
      <c r="AC286" s="65" t="e">
        <f>IF(#REF!="Sí","Cada 6 meses",IF('LISTA TRABAJADORES'!AX278&lt;&gt;"",'LISTA TRABAJADORES'!AX278,IF(OR(#REF!="",#REF!&lt;50),"",IF(#REF!&gt;=1000,"Anualmente",IF(#REF!&lt;=100,"Cada 3 años","Cada 2 años")))))</f>
        <v>#REF!</v>
      </c>
    </row>
    <row r="287" spans="1:29">
      <c r="A287" s="66">
        <v>271</v>
      </c>
      <c r="B287" s="516">
        <f>IF('LISTA TRABAJADORES'!F276&lt;50,"",'LISTA TRABAJADORES'!C276)</f>
        <v>0</v>
      </c>
      <c r="C287" s="517"/>
      <c r="D287" s="107">
        <f>IF('LISTA TRABAJADORES'!F276&lt;50,"",'LISTA TRABAJADORES'!D276)</f>
        <v>0</v>
      </c>
      <c r="E287" s="106">
        <f>IF('LISTA TRABAJADORES'!F276&lt;50,"",'LISTA TRABAJADORES'!E276)</f>
        <v>0</v>
      </c>
      <c r="F287" s="160"/>
      <c r="G287" s="518">
        <f>IF('LISTA TRABAJADORES'!F276&lt;50,"",'LISTA TRABAJADORES'!B276)</f>
        <v>0</v>
      </c>
      <c r="H287" s="519"/>
      <c r="I287" s="83"/>
      <c r="J287" s="65" t="str">
        <f>IF('LISTA TRABAJADORES'!F276="","",IF('LISTA TRABAJADORES'!G276="Sí","Cada 6 meses",IF(M287&lt;&gt;"",M287,IF(OR('LISTA TRABAJADORES'!H276="no ingresa",'LISTA TRABAJADORES'!F276="BAJA"),"No Ingresa PVSA",IF('LISTA TRABAJADORES'!F276="MUY ALTA","Anualmente",IF('LISTA TRABAJADORES'!F276="MEDIA","Cada 3 años","Cada 2 años"))))))</f>
        <v/>
      </c>
      <c r="K287" s="76"/>
      <c r="L287" s="67"/>
      <c r="M287" s="68" t="str">
        <f t="shared" si="8"/>
        <v/>
      </c>
      <c r="N287" s="67"/>
      <c r="O287" s="63"/>
      <c r="P287" s="64"/>
      <c r="Q287" s="64"/>
      <c r="R287" s="2"/>
      <c r="S287" s="104">
        <f t="shared" si="9"/>
        <v>271</v>
      </c>
      <c r="T287" s="516">
        <f>IF('LISTA TRABAJADORES'!F276&lt;50,"",B287)</f>
        <v>0</v>
      </c>
      <c r="U287" s="517"/>
      <c r="V287" s="105">
        <f>IF('LISTA TRABAJADORES'!F276&lt;50,"",'LISTA TRABAJADORES'!D276)</f>
        <v>0</v>
      </c>
      <c r="W287" s="106">
        <f>IF('LISTA TRABAJADORES'!F276&lt;50,"",E287)</f>
        <v>0</v>
      </c>
      <c r="X287" s="83" t="s">
        <v>444</v>
      </c>
      <c r="Y287" s="518">
        <f>IF('LISTA TRABAJADORES'!F276&lt;50,"",G287)</f>
        <v>0</v>
      </c>
      <c r="Z287" s="519"/>
      <c r="AA287" s="83"/>
      <c r="AB287" s="65" t="e">
        <f>IF(#REF!="Sí","Cada 6 meses",IF('LISTA TRABAJADORES'!AW279&lt;&gt;"",'LISTA TRABAJADORES'!AW279,IF(OR(#REF!="",#REF!&lt;50),"",IF(#REF!&gt;=1000,"Anualmente",IF(#REF!&lt;=100,"Cada 3 años","Cada 2 años")))))</f>
        <v>#REF!</v>
      </c>
      <c r="AC287" s="65" t="e">
        <f>IF(#REF!="Sí","Cada 6 meses",IF('LISTA TRABAJADORES'!AX279&lt;&gt;"",'LISTA TRABAJADORES'!AX279,IF(OR(#REF!="",#REF!&lt;50),"",IF(#REF!&gt;=1000,"Anualmente",IF(#REF!&lt;=100,"Cada 3 años","Cada 2 años")))))</f>
        <v>#REF!</v>
      </c>
    </row>
    <row r="288" spans="1:29">
      <c r="A288" s="66">
        <v>272</v>
      </c>
      <c r="B288" s="516">
        <f>IF('LISTA TRABAJADORES'!F277&lt;50,"",'LISTA TRABAJADORES'!C277)</f>
        <v>0</v>
      </c>
      <c r="C288" s="517"/>
      <c r="D288" s="107">
        <f>IF('LISTA TRABAJADORES'!F277&lt;50,"",'LISTA TRABAJADORES'!D277)</f>
        <v>0</v>
      </c>
      <c r="E288" s="106">
        <f>IF('LISTA TRABAJADORES'!F277&lt;50,"",'LISTA TRABAJADORES'!E277)</f>
        <v>0</v>
      </c>
      <c r="F288" s="160"/>
      <c r="G288" s="518">
        <f>IF('LISTA TRABAJADORES'!F277&lt;50,"",'LISTA TRABAJADORES'!B277)</f>
        <v>0</v>
      </c>
      <c r="H288" s="519"/>
      <c r="I288" s="83"/>
      <c r="J288" s="65" t="str">
        <f>IF('LISTA TRABAJADORES'!F277="","",IF('LISTA TRABAJADORES'!G277="Sí","Cada 6 meses",IF(M288&lt;&gt;"",M288,IF(OR('LISTA TRABAJADORES'!H277="no ingresa",'LISTA TRABAJADORES'!F277="BAJA"),"No Ingresa PVSA",IF('LISTA TRABAJADORES'!F277="MUY ALTA","Anualmente",IF('LISTA TRABAJADORES'!F277="MEDIA","Cada 3 años","Cada 2 años"))))))</f>
        <v/>
      </c>
      <c r="K288" s="76"/>
      <c r="L288" s="67"/>
      <c r="M288" s="68" t="str">
        <f t="shared" si="8"/>
        <v/>
      </c>
      <c r="N288" s="67"/>
      <c r="O288" s="63"/>
      <c r="P288" s="64"/>
      <c r="Q288" s="64"/>
      <c r="R288" s="2"/>
      <c r="S288" s="104">
        <f t="shared" si="9"/>
        <v>272</v>
      </c>
      <c r="T288" s="516">
        <f>IF('LISTA TRABAJADORES'!F277&lt;50,"",B288)</f>
        <v>0</v>
      </c>
      <c r="U288" s="517"/>
      <c r="V288" s="105">
        <f>IF('LISTA TRABAJADORES'!F277&lt;50,"",'LISTA TRABAJADORES'!D277)</f>
        <v>0</v>
      </c>
      <c r="W288" s="106">
        <f>IF('LISTA TRABAJADORES'!F277&lt;50,"",E288)</f>
        <v>0</v>
      </c>
      <c r="X288" s="83" t="s">
        <v>444</v>
      </c>
      <c r="Y288" s="518">
        <f>IF('LISTA TRABAJADORES'!F277&lt;50,"",G288)</f>
        <v>0</v>
      </c>
      <c r="Z288" s="519"/>
      <c r="AA288" s="83"/>
      <c r="AB288" s="65" t="e">
        <f>IF(#REF!="Sí","Cada 6 meses",IF('LISTA TRABAJADORES'!AW280&lt;&gt;"",'LISTA TRABAJADORES'!AW280,IF(OR(#REF!="",#REF!&lt;50),"",IF(#REF!&gt;=1000,"Anualmente",IF(#REF!&lt;=100,"Cada 3 años","Cada 2 años")))))</f>
        <v>#REF!</v>
      </c>
      <c r="AC288" s="65" t="e">
        <f>IF(#REF!="Sí","Cada 6 meses",IF('LISTA TRABAJADORES'!AX280&lt;&gt;"",'LISTA TRABAJADORES'!AX280,IF(OR(#REF!="",#REF!&lt;50),"",IF(#REF!&gt;=1000,"Anualmente",IF(#REF!&lt;=100,"Cada 3 años","Cada 2 años")))))</f>
        <v>#REF!</v>
      </c>
    </row>
    <row r="289" spans="1:29">
      <c r="A289" s="66">
        <v>273</v>
      </c>
      <c r="B289" s="516">
        <f>IF('LISTA TRABAJADORES'!F278&lt;50,"",'LISTA TRABAJADORES'!C278)</f>
        <v>0</v>
      </c>
      <c r="C289" s="517"/>
      <c r="D289" s="107">
        <f>IF('LISTA TRABAJADORES'!F278&lt;50,"",'LISTA TRABAJADORES'!D278)</f>
        <v>0</v>
      </c>
      <c r="E289" s="106">
        <f>IF('LISTA TRABAJADORES'!F278&lt;50,"",'LISTA TRABAJADORES'!E278)</f>
        <v>0</v>
      </c>
      <c r="F289" s="160"/>
      <c r="G289" s="518">
        <f>IF('LISTA TRABAJADORES'!F278&lt;50,"",'LISTA TRABAJADORES'!B278)</f>
        <v>0</v>
      </c>
      <c r="H289" s="519"/>
      <c r="I289" s="83"/>
      <c r="J289" s="65" t="str">
        <f>IF('LISTA TRABAJADORES'!F278="","",IF('LISTA TRABAJADORES'!G278="Sí","Cada 6 meses",IF(M289&lt;&gt;"",M289,IF(OR('LISTA TRABAJADORES'!H278="no ingresa",'LISTA TRABAJADORES'!F278="BAJA"),"No Ingresa PVSA",IF('LISTA TRABAJADORES'!F278="MUY ALTA","Anualmente",IF('LISTA TRABAJADORES'!F278="MEDIA","Cada 3 años","Cada 2 años"))))))</f>
        <v/>
      </c>
      <c r="K289" s="76"/>
      <c r="L289" s="67"/>
      <c r="M289" s="68" t="str">
        <f t="shared" si="8"/>
        <v/>
      </c>
      <c r="N289" s="67"/>
      <c r="O289" s="63"/>
      <c r="P289" s="64"/>
      <c r="Q289" s="64"/>
      <c r="R289" s="2"/>
      <c r="S289" s="104">
        <f t="shared" si="9"/>
        <v>273</v>
      </c>
      <c r="T289" s="516">
        <f>IF('LISTA TRABAJADORES'!F278&lt;50,"",B289)</f>
        <v>0</v>
      </c>
      <c r="U289" s="517"/>
      <c r="V289" s="105">
        <f>IF('LISTA TRABAJADORES'!F278&lt;50,"",'LISTA TRABAJADORES'!D278)</f>
        <v>0</v>
      </c>
      <c r="W289" s="106">
        <f>IF('LISTA TRABAJADORES'!F278&lt;50,"",E289)</f>
        <v>0</v>
      </c>
      <c r="X289" s="83" t="s">
        <v>444</v>
      </c>
      <c r="Y289" s="518">
        <f>IF('LISTA TRABAJADORES'!F278&lt;50,"",G289)</f>
        <v>0</v>
      </c>
      <c r="Z289" s="519"/>
      <c r="AA289" s="83"/>
      <c r="AB289" s="65" t="e">
        <f>IF(#REF!="Sí","Cada 6 meses",IF('LISTA TRABAJADORES'!AW281&lt;&gt;"",'LISTA TRABAJADORES'!AW281,IF(OR(#REF!="",#REF!&lt;50),"",IF(#REF!&gt;=1000,"Anualmente",IF(#REF!&lt;=100,"Cada 3 años","Cada 2 años")))))</f>
        <v>#REF!</v>
      </c>
      <c r="AC289" s="65" t="e">
        <f>IF(#REF!="Sí","Cada 6 meses",IF('LISTA TRABAJADORES'!AX281&lt;&gt;"",'LISTA TRABAJADORES'!AX281,IF(OR(#REF!="",#REF!&lt;50),"",IF(#REF!&gt;=1000,"Anualmente",IF(#REF!&lt;=100,"Cada 3 años","Cada 2 años")))))</f>
        <v>#REF!</v>
      </c>
    </row>
    <row r="290" spans="1:29">
      <c r="A290" s="66">
        <v>274</v>
      </c>
      <c r="B290" s="516">
        <f>IF('LISTA TRABAJADORES'!F279&lt;50,"",'LISTA TRABAJADORES'!C279)</f>
        <v>0</v>
      </c>
      <c r="C290" s="517"/>
      <c r="D290" s="107">
        <f>IF('LISTA TRABAJADORES'!F279&lt;50,"",'LISTA TRABAJADORES'!D279)</f>
        <v>0</v>
      </c>
      <c r="E290" s="106">
        <f>IF('LISTA TRABAJADORES'!F279&lt;50,"",'LISTA TRABAJADORES'!E279)</f>
        <v>0</v>
      </c>
      <c r="F290" s="160"/>
      <c r="G290" s="518">
        <f>IF('LISTA TRABAJADORES'!F279&lt;50,"",'LISTA TRABAJADORES'!B279)</f>
        <v>0</v>
      </c>
      <c r="H290" s="519"/>
      <c r="I290" s="83"/>
      <c r="J290" s="65" t="str">
        <f>IF('LISTA TRABAJADORES'!F279="","",IF('LISTA TRABAJADORES'!G279="Sí","Cada 6 meses",IF(M290&lt;&gt;"",M290,IF(OR('LISTA TRABAJADORES'!H279="no ingresa",'LISTA TRABAJADORES'!F279="BAJA"),"No Ingresa PVSA",IF('LISTA TRABAJADORES'!F279="MUY ALTA","Anualmente",IF('LISTA TRABAJADORES'!F279="MEDIA","Cada 3 años","Cada 2 años"))))))</f>
        <v/>
      </c>
      <c r="K290" s="76"/>
      <c r="L290" s="67"/>
      <c r="M290" s="68" t="str">
        <f t="shared" si="8"/>
        <v/>
      </c>
      <c r="N290" s="67"/>
      <c r="O290" s="63"/>
      <c r="P290" s="64"/>
      <c r="Q290" s="64"/>
      <c r="R290" s="2"/>
      <c r="S290" s="104">
        <f t="shared" si="9"/>
        <v>274</v>
      </c>
      <c r="T290" s="516">
        <f>IF('LISTA TRABAJADORES'!F279&lt;50,"",B290)</f>
        <v>0</v>
      </c>
      <c r="U290" s="517"/>
      <c r="V290" s="105">
        <f>IF('LISTA TRABAJADORES'!F279&lt;50,"",'LISTA TRABAJADORES'!D279)</f>
        <v>0</v>
      </c>
      <c r="W290" s="106">
        <f>IF('LISTA TRABAJADORES'!F279&lt;50,"",E290)</f>
        <v>0</v>
      </c>
      <c r="X290" s="83" t="s">
        <v>444</v>
      </c>
      <c r="Y290" s="518">
        <f>IF('LISTA TRABAJADORES'!F279&lt;50,"",G290)</f>
        <v>0</v>
      </c>
      <c r="Z290" s="519"/>
      <c r="AA290" s="83"/>
      <c r="AB290" s="65" t="e">
        <f>IF(#REF!="Sí","Cada 6 meses",IF('LISTA TRABAJADORES'!AW282&lt;&gt;"",'LISTA TRABAJADORES'!AW282,IF(OR(#REF!="",#REF!&lt;50),"",IF(#REF!&gt;=1000,"Anualmente",IF(#REF!&lt;=100,"Cada 3 años","Cada 2 años")))))</f>
        <v>#REF!</v>
      </c>
      <c r="AC290" s="65" t="e">
        <f>IF(#REF!="Sí","Cada 6 meses",IF('LISTA TRABAJADORES'!AX282&lt;&gt;"",'LISTA TRABAJADORES'!AX282,IF(OR(#REF!="",#REF!&lt;50),"",IF(#REF!&gt;=1000,"Anualmente",IF(#REF!&lt;=100,"Cada 3 años","Cada 2 años")))))</f>
        <v>#REF!</v>
      </c>
    </row>
    <row r="291" spans="1:29">
      <c r="A291" s="66">
        <v>275</v>
      </c>
      <c r="B291" s="516">
        <f>IF('LISTA TRABAJADORES'!F280&lt;50,"",'LISTA TRABAJADORES'!C280)</f>
        <v>0</v>
      </c>
      <c r="C291" s="517"/>
      <c r="D291" s="107">
        <f>IF('LISTA TRABAJADORES'!F280&lt;50,"",'LISTA TRABAJADORES'!D280)</f>
        <v>0</v>
      </c>
      <c r="E291" s="106">
        <f>IF('LISTA TRABAJADORES'!F280&lt;50,"",'LISTA TRABAJADORES'!E280)</f>
        <v>0</v>
      </c>
      <c r="F291" s="160"/>
      <c r="G291" s="518">
        <f>IF('LISTA TRABAJADORES'!F280&lt;50,"",'LISTA TRABAJADORES'!B280)</f>
        <v>0</v>
      </c>
      <c r="H291" s="519"/>
      <c r="I291" s="83"/>
      <c r="J291" s="65" t="str">
        <f>IF('LISTA TRABAJADORES'!F280="","",IF('LISTA TRABAJADORES'!G280="Sí","Cada 6 meses",IF(M291&lt;&gt;"",M291,IF(OR('LISTA TRABAJADORES'!H280="no ingresa",'LISTA TRABAJADORES'!F280="BAJA"),"No Ingresa PVSA",IF('LISTA TRABAJADORES'!F280="MUY ALTA","Anualmente",IF('LISTA TRABAJADORES'!F280="MEDIA","Cada 3 años","Cada 2 años"))))))</f>
        <v/>
      </c>
      <c r="K291" s="76"/>
      <c r="L291" s="67"/>
      <c r="M291" s="68" t="str">
        <f t="shared" si="8"/>
        <v/>
      </c>
      <c r="N291" s="67"/>
      <c r="O291" s="63"/>
      <c r="P291" s="64"/>
      <c r="Q291" s="64"/>
      <c r="R291" s="2"/>
      <c r="S291" s="104">
        <f t="shared" si="9"/>
        <v>275</v>
      </c>
      <c r="T291" s="516">
        <f>IF('LISTA TRABAJADORES'!F280&lt;50,"",B291)</f>
        <v>0</v>
      </c>
      <c r="U291" s="517"/>
      <c r="V291" s="105">
        <f>IF('LISTA TRABAJADORES'!F280&lt;50,"",'LISTA TRABAJADORES'!D280)</f>
        <v>0</v>
      </c>
      <c r="W291" s="106">
        <f>IF('LISTA TRABAJADORES'!F280&lt;50,"",E291)</f>
        <v>0</v>
      </c>
      <c r="X291" s="83" t="s">
        <v>444</v>
      </c>
      <c r="Y291" s="518">
        <f>IF('LISTA TRABAJADORES'!F280&lt;50,"",G291)</f>
        <v>0</v>
      </c>
      <c r="Z291" s="519"/>
      <c r="AA291" s="83"/>
      <c r="AB291" s="65" t="e">
        <f>IF(#REF!="Sí","Cada 6 meses",IF('LISTA TRABAJADORES'!AW283&lt;&gt;"",'LISTA TRABAJADORES'!AW283,IF(OR(#REF!="",#REF!&lt;50),"",IF(#REF!&gt;=1000,"Anualmente",IF(#REF!&lt;=100,"Cada 3 años","Cada 2 años")))))</f>
        <v>#REF!</v>
      </c>
      <c r="AC291" s="65" t="e">
        <f>IF(#REF!="Sí","Cada 6 meses",IF('LISTA TRABAJADORES'!AX283&lt;&gt;"",'LISTA TRABAJADORES'!AX283,IF(OR(#REF!="",#REF!&lt;50),"",IF(#REF!&gt;=1000,"Anualmente",IF(#REF!&lt;=100,"Cada 3 años","Cada 2 años")))))</f>
        <v>#REF!</v>
      </c>
    </row>
    <row r="292" spans="1:29">
      <c r="A292" s="66">
        <v>276</v>
      </c>
      <c r="B292" s="516">
        <f>IF('LISTA TRABAJADORES'!F281&lt;50,"",'LISTA TRABAJADORES'!C281)</f>
        <v>0</v>
      </c>
      <c r="C292" s="517"/>
      <c r="D292" s="107">
        <f>IF('LISTA TRABAJADORES'!F281&lt;50,"",'LISTA TRABAJADORES'!D281)</f>
        <v>0</v>
      </c>
      <c r="E292" s="106">
        <f>IF('LISTA TRABAJADORES'!F281&lt;50,"",'LISTA TRABAJADORES'!E281)</f>
        <v>0</v>
      </c>
      <c r="F292" s="160"/>
      <c r="G292" s="518">
        <f>IF('LISTA TRABAJADORES'!F281&lt;50,"",'LISTA TRABAJADORES'!B281)</f>
        <v>0</v>
      </c>
      <c r="H292" s="519"/>
      <c r="I292" s="83"/>
      <c r="J292" s="65" t="str">
        <f>IF('LISTA TRABAJADORES'!F281="","",IF('LISTA TRABAJADORES'!G281="Sí","Cada 6 meses",IF(M292&lt;&gt;"",M292,IF(OR('LISTA TRABAJADORES'!H281="no ingresa",'LISTA TRABAJADORES'!F281="BAJA"),"No Ingresa PVSA",IF('LISTA TRABAJADORES'!F281="MUY ALTA","Anualmente",IF('LISTA TRABAJADORES'!F281="MEDIA","Cada 3 años","Cada 2 años"))))))</f>
        <v/>
      </c>
      <c r="K292" s="76"/>
      <c r="L292" s="67"/>
      <c r="M292" s="68" t="str">
        <f t="shared" si="8"/>
        <v/>
      </c>
      <c r="N292" s="67"/>
      <c r="O292" s="63"/>
      <c r="P292" s="64"/>
      <c r="Q292" s="64"/>
      <c r="R292" s="2"/>
      <c r="S292" s="104">
        <f t="shared" si="9"/>
        <v>276</v>
      </c>
      <c r="T292" s="516">
        <f>IF('LISTA TRABAJADORES'!F281&lt;50,"",B292)</f>
        <v>0</v>
      </c>
      <c r="U292" s="517"/>
      <c r="V292" s="105">
        <f>IF('LISTA TRABAJADORES'!F281&lt;50,"",'LISTA TRABAJADORES'!D281)</f>
        <v>0</v>
      </c>
      <c r="W292" s="106">
        <f>IF('LISTA TRABAJADORES'!F281&lt;50,"",E292)</f>
        <v>0</v>
      </c>
      <c r="X292" s="83" t="s">
        <v>444</v>
      </c>
      <c r="Y292" s="518">
        <f>IF('LISTA TRABAJADORES'!F281&lt;50,"",G292)</f>
        <v>0</v>
      </c>
      <c r="Z292" s="519"/>
      <c r="AA292" s="83"/>
      <c r="AB292" s="65" t="e">
        <f>IF(#REF!="Sí","Cada 6 meses",IF('LISTA TRABAJADORES'!AW284&lt;&gt;"",'LISTA TRABAJADORES'!AW284,IF(OR(#REF!="",#REF!&lt;50),"",IF(#REF!&gt;=1000,"Anualmente",IF(#REF!&lt;=100,"Cada 3 años","Cada 2 años")))))</f>
        <v>#REF!</v>
      </c>
      <c r="AC292" s="65" t="e">
        <f>IF(#REF!="Sí","Cada 6 meses",IF('LISTA TRABAJADORES'!AX284&lt;&gt;"",'LISTA TRABAJADORES'!AX284,IF(OR(#REF!="",#REF!&lt;50),"",IF(#REF!&gt;=1000,"Anualmente",IF(#REF!&lt;=100,"Cada 3 años","Cada 2 años")))))</f>
        <v>#REF!</v>
      </c>
    </row>
    <row r="293" spans="1:29">
      <c r="A293" s="66">
        <v>277</v>
      </c>
      <c r="B293" s="516">
        <f>IF('LISTA TRABAJADORES'!F282&lt;50,"",'LISTA TRABAJADORES'!C282)</f>
        <v>0</v>
      </c>
      <c r="C293" s="517"/>
      <c r="D293" s="107">
        <f>IF('LISTA TRABAJADORES'!F282&lt;50,"",'LISTA TRABAJADORES'!D282)</f>
        <v>0</v>
      </c>
      <c r="E293" s="106">
        <f>IF('LISTA TRABAJADORES'!F282&lt;50,"",'LISTA TRABAJADORES'!E282)</f>
        <v>0</v>
      </c>
      <c r="F293" s="160"/>
      <c r="G293" s="518">
        <f>IF('LISTA TRABAJADORES'!F282&lt;50,"",'LISTA TRABAJADORES'!B282)</f>
        <v>0</v>
      </c>
      <c r="H293" s="519"/>
      <c r="I293" s="83"/>
      <c r="J293" s="65" t="str">
        <f>IF('LISTA TRABAJADORES'!F282="","",IF('LISTA TRABAJADORES'!G282="Sí","Cada 6 meses",IF(M293&lt;&gt;"",M293,IF(OR('LISTA TRABAJADORES'!H282="no ingresa",'LISTA TRABAJADORES'!F282="BAJA"),"No Ingresa PVSA",IF('LISTA TRABAJADORES'!F282="MUY ALTA","Anualmente",IF('LISTA TRABAJADORES'!F282="MEDIA","Cada 3 años","Cada 2 años"))))))</f>
        <v/>
      </c>
      <c r="K293" s="76"/>
      <c r="L293" s="67"/>
      <c r="M293" s="68" t="str">
        <f t="shared" si="8"/>
        <v/>
      </c>
      <c r="N293" s="67"/>
      <c r="O293" s="63"/>
      <c r="P293" s="64"/>
      <c r="Q293" s="64"/>
      <c r="R293" s="2"/>
      <c r="S293" s="104">
        <f t="shared" si="9"/>
        <v>277</v>
      </c>
      <c r="T293" s="516">
        <f>IF('LISTA TRABAJADORES'!F282&lt;50,"",B293)</f>
        <v>0</v>
      </c>
      <c r="U293" s="517"/>
      <c r="V293" s="105">
        <f>IF('LISTA TRABAJADORES'!F282&lt;50,"",'LISTA TRABAJADORES'!D282)</f>
        <v>0</v>
      </c>
      <c r="W293" s="106">
        <f>IF('LISTA TRABAJADORES'!F282&lt;50,"",E293)</f>
        <v>0</v>
      </c>
      <c r="X293" s="83" t="s">
        <v>444</v>
      </c>
      <c r="Y293" s="518">
        <f>IF('LISTA TRABAJADORES'!F282&lt;50,"",G293)</f>
        <v>0</v>
      </c>
      <c r="Z293" s="519"/>
      <c r="AA293" s="83"/>
      <c r="AB293" s="65" t="e">
        <f>IF(#REF!="Sí","Cada 6 meses",IF('LISTA TRABAJADORES'!AW285&lt;&gt;"",'LISTA TRABAJADORES'!AW285,IF(OR(#REF!="",#REF!&lt;50),"",IF(#REF!&gt;=1000,"Anualmente",IF(#REF!&lt;=100,"Cada 3 años","Cada 2 años")))))</f>
        <v>#REF!</v>
      </c>
      <c r="AC293" s="65" t="e">
        <f>IF(#REF!="Sí","Cada 6 meses",IF('LISTA TRABAJADORES'!AX285&lt;&gt;"",'LISTA TRABAJADORES'!AX285,IF(OR(#REF!="",#REF!&lt;50),"",IF(#REF!&gt;=1000,"Anualmente",IF(#REF!&lt;=100,"Cada 3 años","Cada 2 años")))))</f>
        <v>#REF!</v>
      </c>
    </row>
    <row r="294" spans="1:29">
      <c r="A294" s="66">
        <v>278</v>
      </c>
      <c r="B294" s="516">
        <f>IF('LISTA TRABAJADORES'!F283&lt;50,"",'LISTA TRABAJADORES'!C283)</f>
        <v>0</v>
      </c>
      <c r="C294" s="517"/>
      <c r="D294" s="107">
        <f>IF('LISTA TRABAJADORES'!F283&lt;50,"",'LISTA TRABAJADORES'!D283)</f>
        <v>0</v>
      </c>
      <c r="E294" s="106">
        <f>IF('LISTA TRABAJADORES'!F283&lt;50,"",'LISTA TRABAJADORES'!E283)</f>
        <v>0</v>
      </c>
      <c r="F294" s="160"/>
      <c r="G294" s="518">
        <f>IF('LISTA TRABAJADORES'!F283&lt;50,"",'LISTA TRABAJADORES'!B283)</f>
        <v>0</v>
      </c>
      <c r="H294" s="519"/>
      <c r="I294" s="83"/>
      <c r="J294" s="65" t="str">
        <f>IF('LISTA TRABAJADORES'!F283="","",IF('LISTA TRABAJADORES'!G283="Sí","Cada 6 meses",IF(M294&lt;&gt;"",M294,IF(OR('LISTA TRABAJADORES'!H283="no ingresa",'LISTA TRABAJADORES'!F283="BAJA"),"No Ingresa PVSA",IF('LISTA TRABAJADORES'!F283="MUY ALTA","Anualmente",IF('LISTA TRABAJADORES'!F283="MEDIA","Cada 3 años","Cada 2 años"))))))</f>
        <v/>
      </c>
      <c r="K294" s="76"/>
      <c r="L294" s="67"/>
      <c r="M294" s="68" t="str">
        <f t="shared" si="8"/>
        <v/>
      </c>
      <c r="N294" s="67"/>
      <c r="O294" s="63"/>
      <c r="P294" s="64"/>
      <c r="Q294" s="64"/>
      <c r="R294" s="2"/>
      <c r="S294" s="104">
        <f t="shared" si="9"/>
        <v>278</v>
      </c>
      <c r="T294" s="516">
        <f>IF('LISTA TRABAJADORES'!F283&lt;50,"",B294)</f>
        <v>0</v>
      </c>
      <c r="U294" s="517"/>
      <c r="V294" s="105">
        <f>IF('LISTA TRABAJADORES'!F283&lt;50,"",'LISTA TRABAJADORES'!D283)</f>
        <v>0</v>
      </c>
      <c r="W294" s="106">
        <f>IF('LISTA TRABAJADORES'!F283&lt;50,"",E294)</f>
        <v>0</v>
      </c>
      <c r="X294" s="83" t="s">
        <v>444</v>
      </c>
      <c r="Y294" s="518">
        <f>IF('LISTA TRABAJADORES'!F283&lt;50,"",G294)</f>
        <v>0</v>
      </c>
      <c r="Z294" s="519"/>
      <c r="AA294" s="83"/>
      <c r="AB294" s="65" t="e">
        <f>IF(#REF!="Sí","Cada 6 meses",IF('LISTA TRABAJADORES'!AW286&lt;&gt;"",'LISTA TRABAJADORES'!AW286,IF(OR(#REF!="",#REF!&lt;50),"",IF(#REF!&gt;=1000,"Anualmente",IF(#REF!&lt;=100,"Cada 3 años","Cada 2 años")))))</f>
        <v>#REF!</v>
      </c>
      <c r="AC294" s="65" t="e">
        <f>IF(#REF!="Sí","Cada 6 meses",IF('LISTA TRABAJADORES'!AX286&lt;&gt;"",'LISTA TRABAJADORES'!AX286,IF(OR(#REF!="",#REF!&lt;50),"",IF(#REF!&gt;=1000,"Anualmente",IF(#REF!&lt;=100,"Cada 3 años","Cada 2 años")))))</f>
        <v>#REF!</v>
      </c>
    </row>
    <row r="295" spans="1:29">
      <c r="A295" s="66">
        <v>279</v>
      </c>
      <c r="B295" s="516">
        <f>IF('LISTA TRABAJADORES'!F284&lt;50,"",'LISTA TRABAJADORES'!C284)</f>
        <v>0</v>
      </c>
      <c r="C295" s="517"/>
      <c r="D295" s="107">
        <f>IF('LISTA TRABAJADORES'!F284&lt;50,"",'LISTA TRABAJADORES'!D284)</f>
        <v>0</v>
      </c>
      <c r="E295" s="106">
        <f>IF('LISTA TRABAJADORES'!F284&lt;50,"",'LISTA TRABAJADORES'!E284)</f>
        <v>0</v>
      </c>
      <c r="F295" s="160"/>
      <c r="G295" s="518">
        <f>IF('LISTA TRABAJADORES'!F284&lt;50,"",'LISTA TRABAJADORES'!B284)</f>
        <v>0</v>
      </c>
      <c r="H295" s="519"/>
      <c r="I295" s="83"/>
      <c r="J295" s="65" t="str">
        <f>IF('LISTA TRABAJADORES'!F284="","",IF('LISTA TRABAJADORES'!G284="Sí","Cada 6 meses",IF(M295&lt;&gt;"",M295,IF(OR('LISTA TRABAJADORES'!H284="no ingresa",'LISTA TRABAJADORES'!F284="BAJA"),"No Ingresa PVSA",IF('LISTA TRABAJADORES'!F284="MUY ALTA","Anualmente",IF('LISTA TRABAJADORES'!F284="MEDIA","Cada 3 años","Cada 2 años"))))))</f>
        <v/>
      </c>
      <c r="K295" s="76"/>
      <c r="L295" s="67"/>
      <c r="M295" s="68" t="str">
        <f t="shared" si="8"/>
        <v/>
      </c>
      <c r="N295" s="67"/>
      <c r="O295" s="63"/>
      <c r="P295" s="64"/>
      <c r="Q295" s="64"/>
      <c r="R295" s="2"/>
      <c r="S295" s="104">
        <f t="shared" si="9"/>
        <v>279</v>
      </c>
      <c r="T295" s="516">
        <f>IF('LISTA TRABAJADORES'!F284&lt;50,"",B295)</f>
        <v>0</v>
      </c>
      <c r="U295" s="517"/>
      <c r="V295" s="105">
        <f>IF('LISTA TRABAJADORES'!F284&lt;50,"",'LISTA TRABAJADORES'!D284)</f>
        <v>0</v>
      </c>
      <c r="W295" s="106">
        <f>IF('LISTA TRABAJADORES'!F284&lt;50,"",E295)</f>
        <v>0</v>
      </c>
      <c r="X295" s="83" t="s">
        <v>444</v>
      </c>
      <c r="Y295" s="518">
        <f>IF('LISTA TRABAJADORES'!F284&lt;50,"",G295)</f>
        <v>0</v>
      </c>
      <c r="Z295" s="519"/>
      <c r="AA295" s="83"/>
      <c r="AB295" s="65" t="e">
        <f>IF(#REF!="Sí","Cada 6 meses",IF('LISTA TRABAJADORES'!AW287&lt;&gt;"",'LISTA TRABAJADORES'!AW287,IF(OR(#REF!="",#REF!&lt;50),"",IF(#REF!&gt;=1000,"Anualmente",IF(#REF!&lt;=100,"Cada 3 años","Cada 2 años")))))</f>
        <v>#REF!</v>
      </c>
      <c r="AC295" s="65" t="e">
        <f>IF(#REF!="Sí","Cada 6 meses",IF('LISTA TRABAJADORES'!AX287&lt;&gt;"",'LISTA TRABAJADORES'!AX287,IF(OR(#REF!="",#REF!&lt;50),"",IF(#REF!&gt;=1000,"Anualmente",IF(#REF!&lt;=100,"Cada 3 años","Cada 2 años")))))</f>
        <v>#REF!</v>
      </c>
    </row>
    <row r="296" spans="1:29">
      <c r="A296" s="66">
        <v>280</v>
      </c>
      <c r="B296" s="516">
        <f>IF('LISTA TRABAJADORES'!F285&lt;50,"",'LISTA TRABAJADORES'!C285)</f>
        <v>0</v>
      </c>
      <c r="C296" s="517"/>
      <c r="D296" s="107">
        <f>IF('LISTA TRABAJADORES'!F285&lt;50,"",'LISTA TRABAJADORES'!D285)</f>
        <v>0</v>
      </c>
      <c r="E296" s="106">
        <f>IF('LISTA TRABAJADORES'!F285&lt;50,"",'LISTA TRABAJADORES'!E285)</f>
        <v>0</v>
      </c>
      <c r="F296" s="160"/>
      <c r="G296" s="518">
        <f>IF('LISTA TRABAJADORES'!F285&lt;50,"",'LISTA TRABAJADORES'!B285)</f>
        <v>0</v>
      </c>
      <c r="H296" s="519"/>
      <c r="I296" s="83"/>
      <c r="J296" s="65" t="str">
        <f>IF('LISTA TRABAJADORES'!F285="","",IF('LISTA TRABAJADORES'!G285="Sí","Cada 6 meses",IF(M296&lt;&gt;"",M296,IF(OR('LISTA TRABAJADORES'!H285="no ingresa",'LISTA TRABAJADORES'!F285="BAJA"),"No Ingresa PVSA",IF('LISTA TRABAJADORES'!F285="MUY ALTA","Anualmente",IF('LISTA TRABAJADORES'!F285="MEDIA","Cada 3 años","Cada 2 años"))))))</f>
        <v/>
      </c>
      <c r="K296" s="76"/>
      <c r="L296" s="67"/>
      <c r="M296" s="68" t="str">
        <f t="shared" si="8"/>
        <v/>
      </c>
      <c r="N296" s="67"/>
      <c r="O296" s="63"/>
      <c r="P296" s="64"/>
      <c r="Q296" s="64"/>
      <c r="R296" s="2"/>
      <c r="S296" s="104">
        <f t="shared" si="9"/>
        <v>280</v>
      </c>
      <c r="T296" s="516">
        <f>IF('LISTA TRABAJADORES'!F285&lt;50,"",B296)</f>
        <v>0</v>
      </c>
      <c r="U296" s="517"/>
      <c r="V296" s="105">
        <f>IF('LISTA TRABAJADORES'!F285&lt;50,"",'LISTA TRABAJADORES'!D285)</f>
        <v>0</v>
      </c>
      <c r="W296" s="106">
        <f>IF('LISTA TRABAJADORES'!F285&lt;50,"",E296)</f>
        <v>0</v>
      </c>
      <c r="X296" s="83" t="s">
        <v>444</v>
      </c>
      <c r="Y296" s="518">
        <f>IF('LISTA TRABAJADORES'!F285&lt;50,"",G296)</f>
        <v>0</v>
      </c>
      <c r="Z296" s="519"/>
      <c r="AA296" s="83"/>
      <c r="AB296" s="65" t="e">
        <f>IF(#REF!="Sí","Cada 6 meses",IF('LISTA TRABAJADORES'!AW288&lt;&gt;"",'LISTA TRABAJADORES'!AW288,IF(OR(#REF!="",#REF!&lt;50),"",IF(#REF!&gt;=1000,"Anualmente",IF(#REF!&lt;=100,"Cada 3 años","Cada 2 años")))))</f>
        <v>#REF!</v>
      </c>
      <c r="AC296" s="65" t="e">
        <f>IF(#REF!="Sí","Cada 6 meses",IF('LISTA TRABAJADORES'!AX288&lt;&gt;"",'LISTA TRABAJADORES'!AX288,IF(OR(#REF!="",#REF!&lt;50),"",IF(#REF!&gt;=1000,"Anualmente",IF(#REF!&lt;=100,"Cada 3 años","Cada 2 años")))))</f>
        <v>#REF!</v>
      </c>
    </row>
    <row r="297" spans="1:29">
      <c r="A297" s="66">
        <v>281</v>
      </c>
      <c r="B297" s="516">
        <f>IF('LISTA TRABAJADORES'!F286&lt;50,"",'LISTA TRABAJADORES'!C286)</f>
        <v>0</v>
      </c>
      <c r="C297" s="517"/>
      <c r="D297" s="107">
        <f>IF('LISTA TRABAJADORES'!F286&lt;50,"",'LISTA TRABAJADORES'!D286)</f>
        <v>0</v>
      </c>
      <c r="E297" s="106">
        <f>IF('LISTA TRABAJADORES'!F286&lt;50,"",'LISTA TRABAJADORES'!E286)</f>
        <v>0</v>
      </c>
      <c r="F297" s="160"/>
      <c r="G297" s="518">
        <f>IF('LISTA TRABAJADORES'!F286&lt;50,"",'LISTA TRABAJADORES'!B286)</f>
        <v>0</v>
      </c>
      <c r="H297" s="519"/>
      <c r="I297" s="83"/>
      <c r="J297" s="65" t="str">
        <f>IF('LISTA TRABAJADORES'!F286="","",IF('LISTA TRABAJADORES'!G286="Sí","Cada 6 meses",IF(M297&lt;&gt;"",M297,IF(OR('LISTA TRABAJADORES'!H286="no ingresa",'LISTA TRABAJADORES'!F286="BAJA"),"No Ingresa PVSA",IF('LISTA TRABAJADORES'!F286="MUY ALTA","Anualmente",IF('LISTA TRABAJADORES'!F286="MEDIA","Cada 3 años","Cada 2 años"))))))</f>
        <v/>
      </c>
      <c r="K297" s="76"/>
      <c r="L297" s="67"/>
      <c r="M297" s="68" t="str">
        <f t="shared" si="8"/>
        <v/>
      </c>
      <c r="N297" s="67"/>
      <c r="O297" s="63"/>
      <c r="P297" s="64"/>
      <c r="Q297" s="64"/>
      <c r="R297" s="2"/>
      <c r="S297" s="104">
        <f t="shared" si="9"/>
        <v>281</v>
      </c>
      <c r="T297" s="516">
        <f>IF('LISTA TRABAJADORES'!F286&lt;50,"",B297)</f>
        <v>0</v>
      </c>
      <c r="U297" s="517"/>
      <c r="V297" s="105">
        <f>IF('LISTA TRABAJADORES'!F286&lt;50,"",'LISTA TRABAJADORES'!D286)</f>
        <v>0</v>
      </c>
      <c r="W297" s="106">
        <f>IF('LISTA TRABAJADORES'!F286&lt;50,"",E297)</f>
        <v>0</v>
      </c>
      <c r="X297" s="83" t="s">
        <v>444</v>
      </c>
      <c r="Y297" s="518">
        <f>IF('LISTA TRABAJADORES'!F286&lt;50,"",G297)</f>
        <v>0</v>
      </c>
      <c r="Z297" s="519"/>
      <c r="AA297" s="83"/>
      <c r="AB297" s="65" t="e">
        <f>IF(#REF!="Sí","Cada 6 meses",IF('LISTA TRABAJADORES'!AW289&lt;&gt;"",'LISTA TRABAJADORES'!AW289,IF(OR(#REF!="",#REF!&lt;50),"",IF(#REF!&gt;=1000,"Anualmente",IF(#REF!&lt;=100,"Cada 3 años","Cada 2 años")))))</f>
        <v>#REF!</v>
      </c>
      <c r="AC297" s="65" t="e">
        <f>IF(#REF!="Sí","Cada 6 meses",IF('LISTA TRABAJADORES'!AX289&lt;&gt;"",'LISTA TRABAJADORES'!AX289,IF(OR(#REF!="",#REF!&lt;50),"",IF(#REF!&gt;=1000,"Anualmente",IF(#REF!&lt;=100,"Cada 3 años","Cada 2 años")))))</f>
        <v>#REF!</v>
      </c>
    </row>
    <row r="298" spans="1:29">
      <c r="A298" s="66">
        <v>282</v>
      </c>
      <c r="B298" s="516">
        <f>IF('LISTA TRABAJADORES'!F287&lt;50,"",'LISTA TRABAJADORES'!C287)</f>
        <v>0</v>
      </c>
      <c r="C298" s="517"/>
      <c r="D298" s="107">
        <f>IF('LISTA TRABAJADORES'!F287&lt;50,"",'LISTA TRABAJADORES'!D287)</f>
        <v>0</v>
      </c>
      <c r="E298" s="106">
        <f>IF('LISTA TRABAJADORES'!F287&lt;50,"",'LISTA TRABAJADORES'!E287)</f>
        <v>0</v>
      </c>
      <c r="F298" s="160"/>
      <c r="G298" s="518">
        <f>IF('LISTA TRABAJADORES'!F287&lt;50,"",'LISTA TRABAJADORES'!B287)</f>
        <v>0</v>
      </c>
      <c r="H298" s="519"/>
      <c r="I298" s="83"/>
      <c r="J298" s="65" t="str">
        <f>IF('LISTA TRABAJADORES'!F287="","",IF('LISTA TRABAJADORES'!G287="Sí","Cada 6 meses",IF(M298&lt;&gt;"",M298,IF(OR('LISTA TRABAJADORES'!H287="no ingresa",'LISTA TRABAJADORES'!F287="BAJA"),"No Ingresa PVSA",IF('LISTA TRABAJADORES'!F287="MUY ALTA","Anualmente",IF('LISTA TRABAJADORES'!F287="MEDIA","Cada 3 años","Cada 2 años"))))))</f>
        <v/>
      </c>
      <c r="K298" s="76"/>
      <c r="L298" s="67"/>
      <c r="M298" s="68" t="str">
        <f t="shared" si="8"/>
        <v/>
      </c>
      <c r="N298" s="67"/>
      <c r="O298" s="63"/>
      <c r="P298" s="64"/>
      <c r="Q298" s="64"/>
      <c r="R298" s="2"/>
      <c r="S298" s="104">
        <f t="shared" si="9"/>
        <v>282</v>
      </c>
      <c r="T298" s="516">
        <f>IF('LISTA TRABAJADORES'!F287&lt;50,"",B298)</f>
        <v>0</v>
      </c>
      <c r="U298" s="517"/>
      <c r="V298" s="105">
        <f>IF('LISTA TRABAJADORES'!F287&lt;50,"",'LISTA TRABAJADORES'!D287)</f>
        <v>0</v>
      </c>
      <c r="W298" s="106">
        <f>IF('LISTA TRABAJADORES'!F287&lt;50,"",E298)</f>
        <v>0</v>
      </c>
      <c r="X298" s="83" t="s">
        <v>444</v>
      </c>
      <c r="Y298" s="518">
        <f>IF('LISTA TRABAJADORES'!F287&lt;50,"",G298)</f>
        <v>0</v>
      </c>
      <c r="Z298" s="519"/>
      <c r="AA298" s="83"/>
      <c r="AB298" s="65" t="e">
        <f>IF(#REF!="Sí","Cada 6 meses",IF('LISTA TRABAJADORES'!AW290&lt;&gt;"",'LISTA TRABAJADORES'!AW290,IF(OR(#REF!="",#REF!&lt;50),"",IF(#REF!&gt;=1000,"Anualmente",IF(#REF!&lt;=100,"Cada 3 años","Cada 2 años")))))</f>
        <v>#REF!</v>
      </c>
      <c r="AC298" s="65" t="e">
        <f>IF(#REF!="Sí","Cada 6 meses",IF('LISTA TRABAJADORES'!AX290&lt;&gt;"",'LISTA TRABAJADORES'!AX290,IF(OR(#REF!="",#REF!&lt;50),"",IF(#REF!&gt;=1000,"Anualmente",IF(#REF!&lt;=100,"Cada 3 años","Cada 2 años")))))</f>
        <v>#REF!</v>
      </c>
    </row>
    <row r="299" spans="1:29">
      <c r="A299" s="66">
        <v>283</v>
      </c>
      <c r="B299" s="516">
        <f>IF('LISTA TRABAJADORES'!F288&lt;50,"",'LISTA TRABAJADORES'!C288)</f>
        <v>0</v>
      </c>
      <c r="C299" s="517"/>
      <c r="D299" s="107">
        <f>IF('LISTA TRABAJADORES'!F288&lt;50,"",'LISTA TRABAJADORES'!D288)</f>
        <v>0</v>
      </c>
      <c r="E299" s="106">
        <f>IF('LISTA TRABAJADORES'!F288&lt;50,"",'LISTA TRABAJADORES'!E288)</f>
        <v>0</v>
      </c>
      <c r="F299" s="160"/>
      <c r="G299" s="518">
        <f>IF('LISTA TRABAJADORES'!F288&lt;50,"",'LISTA TRABAJADORES'!B288)</f>
        <v>0</v>
      </c>
      <c r="H299" s="519"/>
      <c r="I299" s="83"/>
      <c r="J299" s="65" t="str">
        <f>IF('LISTA TRABAJADORES'!F288="","",IF('LISTA TRABAJADORES'!G288="Sí","Cada 6 meses",IF(M299&lt;&gt;"",M299,IF(OR('LISTA TRABAJADORES'!H288="no ingresa",'LISTA TRABAJADORES'!F288="BAJA"),"No Ingresa PVSA",IF('LISTA TRABAJADORES'!F288="MUY ALTA","Anualmente",IF('LISTA TRABAJADORES'!F288="MEDIA","Cada 3 años","Cada 2 años"))))))</f>
        <v/>
      </c>
      <c r="K299" s="76"/>
      <c r="L299" s="67"/>
      <c r="M299" s="68" t="str">
        <f t="shared" si="8"/>
        <v/>
      </c>
      <c r="N299" s="67"/>
      <c r="O299" s="63"/>
      <c r="P299" s="64"/>
      <c r="Q299" s="64"/>
      <c r="R299" s="2"/>
      <c r="S299" s="104">
        <f t="shared" si="9"/>
        <v>283</v>
      </c>
      <c r="T299" s="516">
        <f>IF('LISTA TRABAJADORES'!F288&lt;50,"",B299)</f>
        <v>0</v>
      </c>
      <c r="U299" s="517"/>
      <c r="V299" s="105">
        <f>IF('LISTA TRABAJADORES'!F288&lt;50,"",'LISTA TRABAJADORES'!D288)</f>
        <v>0</v>
      </c>
      <c r="W299" s="106">
        <f>IF('LISTA TRABAJADORES'!F288&lt;50,"",E299)</f>
        <v>0</v>
      </c>
      <c r="X299" s="83" t="s">
        <v>444</v>
      </c>
      <c r="Y299" s="518">
        <f>IF('LISTA TRABAJADORES'!F288&lt;50,"",G299)</f>
        <v>0</v>
      </c>
      <c r="Z299" s="519"/>
      <c r="AA299" s="83"/>
      <c r="AB299" s="65" t="e">
        <f>IF(#REF!="Sí","Cada 6 meses",IF('LISTA TRABAJADORES'!AW291&lt;&gt;"",'LISTA TRABAJADORES'!AW291,IF(OR(#REF!="",#REF!&lt;50),"",IF(#REF!&gt;=1000,"Anualmente",IF(#REF!&lt;=100,"Cada 3 años","Cada 2 años")))))</f>
        <v>#REF!</v>
      </c>
      <c r="AC299" s="65" t="e">
        <f>IF(#REF!="Sí","Cada 6 meses",IF('LISTA TRABAJADORES'!AX291&lt;&gt;"",'LISTA TRABAJADORES'!AX291,IF(OR(#REF!="",#REF!&lt;50),"",IF(#REF!&gt;=1000,"Anualmente",IF(#REF!&lt;=100,"Cada 3 años","Cada 2 años")))))</f>
        <v>#REF!</v>
      </c>
    </row>
    <row r="300" spans="1:29">
      <c r="A300" s="66">
        <v>284</v>
      </c>
      <c r="B300" s="516">
        <f>IF('LISTA TRABAJADORES'!F289&lt;50,"",'LISTA TRABAJADORES'!C289)</f>
        <v>0</v>
      </c>
      <c r="C300" s="517"/>
      <c r="D300" s="107">
        <f>IF('LISTA TRABAJADORES'!F289&lt;50,"",'LISTA TRABAJADORES'!D289)</f>
        <v>0</v>
      </c>
      <c r="E300" s="106">
        <f>IF('LISTA TRABAJADORES'!F289&lt;50,"",'LISTA TRABAJADORES'!E289)</f>
        <v>0</v>
      </c>
      <c r="F300" s="160"/>
      <c r="G300" s="518">
        <f>IF('LISTA TRABAJADORES'!F289&lt;50,"",'LISTA TRABAJADORES'!B289)</f>
        <v>0</v>
      </c>
      <c r="H300" s="519"/>
      <c r="I300" s="83"/>
      <c r="J300" s="65" t="str">
        <f>IF('LISTA TRABAJADORES'!F289="","",IF('LISTA TRABAJADORES'!G289="Sí","Cada 6 meses",IF(M300&lt;&gt;"",M300,IF(OR('LISTA TRABAJADORES'!H289="no ingresa",'LISTA TRABAJADORES'!F289="BAJA"),"No Ingresa PVSA",IF('LISTA TRABAJADORES'!F289="MUY ALTA","Anualmente",IF('LISTA TRABAJADORES'!F289="MEDIA","Cada 3 años","Cada 2 años"))))))</f>
        <v/>
      </c>
      <c r="K300" s="76"/>
      <c r="L300" s="67"/>
      <c r="M300" s="68" t="str">
        <f t="shared" si="8"/>
        <v/>
      </c>
      <c r="N300" s="67"/>
      <c r="O300" s="63"/>
      <c r="P300" s="64"/>
      <c r="Q300" s="64"/>
      <c r="R300" s="2"/>
      <c r="S300" s="104">
        <f t="shared" si="9"/>
        <v>284</v>
      </c>
      <c r="T300" s="516">
        <f>IF('LISTA TRABAJADORES'!F289&lt;50,"",B300)</f>
        <v>0</v>
      </c>
      <c r="U300" s="517"/>
      <c r="V300" s="105">
        <f>IF('LISTA TRABAJADORES'!F289&lt;50,"",'LISTA TRABAJADORES'!D289)</f>
        <v>0</v>
      </c>
      <c r="W300" s="106">
        <f>IF('LISTA TRABAJADORES'!F289&lt;50,"",E300)</f>
        <v>0</v>
      </c>
      <c r="X300" s="83" t="s">
        <v>444</v>
      </c>
      <c r="Y300" s="518">
        <f>IF('LISTA TRABAJADORES'!F289&lt;50,"",G300)</f>
        <v>0</v>
      </c>
      <c r="Z300" s="519"/>
      <c r="AA300" s="83"/>
      <c r="AB300" s="65" t="e">
        <f>IF(#REF!="Sí","Cada 6 meses",IF('LISTA TRABAJADORES'!AW292&lt;&gt;"",'LISTA TRABAJADORES'!AW292,IF(OR(#REF!="",#REF!&lt;50),"",IF(#REF!&gt;=1000,"Anualmente",IF(#REF!&lt;=100,"Cada 3 años","Cada 2 años")))))</f>
        <v>#REF!</v>
      </c>
      <c r="AC300" s="65" t="e">
        <f>IF(#REF!="Sí","Cada 6 meses",IF('LISTA TRABAJADORES'!AX292&lt;&gt;"",'LISTA TRABAJADORES'!AX292,IF(OR(#REF!="",#REF!&lt;50),"",IF(#REF!&gt;=1000,"Anualmente",IF(#REF!&lt;=100,"Cada 3 años","Cada 2 años")))))</f>
        <v>#REF!</v>
      </c>
    </row>
    <row r="301" spans="1:29">
      <c r="A301" s="66">
        <v>285</v>
      </c>
      <c r="B301" s="516">
        <f>IF('LISTA TRABAJADORES'!F290&lt;50,"",'LISTA TRABAJADORES'!C290)</f>
        <v>0</v>
      </c>
      <c r="C301" s="517"/>
      <c r="D301" s="107">
        <f>IF('LISTA TRABAJADORES'!F290&lt;50,"",'LISTA TRABAJADORES'!D290)</f>
        <v>0</v>
      </c>
      <c r="E301" s="106">
        <f>IF('LISTA TRABAJADORES'!F290&lt;50,"",'LISTA TRABAJADORES'!E290)</f>
        <v>0</v>
      </c>
      <c r="F301" s="160"/>
      <c r="G301" s="518">
        <f>IF('LISTA TRABAJADORES'!F290&lt;50,"",'LISTA TRABAJADORES'!B290)</f>
        <v>0</v>
      </c>
      <c r="H301" s="519"/>
      <c r="I301" s="83"/>
      <c r="J301" s="65" t="str">
        <f>IF('LISTA TRABAJADORES'!F290="","",IF('LISTA TRABAJADORES'!G290="Sí","Cada 6 meses",IF(M301&lt;&gt;"",M301,IF(OR('LISTA TRABAJADORES'!H290="no ingresa",'LISTA TRABAJADORES'!F290="BAJA"),"No Ingresa PVSA",IF('LISTA TRABAJADORES'!F290="MUY ALTA","Anualmente",IF('LISTA TRABAJADORES'!F290="MEDIA","Cada 3 años","Cada 2 años"))))))</f>
        <v/>
      </c>
      <c r="K301" s="76"/>
      <c r="L301" s="67"/>
      <c r="M301" s="68" t="str">
        <f t="shared" si="8"/>
        <v/>
      </c>
      <c r="N301" s="67"/>
      <c r="O301" s="63"/>
      <c r="P301" s="64"/>
      <c r="Q301" s="64"/>
      <c r="R301" s="2"/>
      <c r="S301" s="104">
        <f t="shared" si="9"/>
        <v>285</v>
      </c>
      <c r="T301" s="516">
        <f>IF('LISTA TRABAJADORES'!F290&lt;50,"",B301)</f>
        <v>0</v>
      </c>
      <c r="U301" s="517"/>
      <c r="V301" s="105">
        <f>IF('LISTA TRABAJADORES'!F290&lt;50,"",'LISTA TRABAJADORES'!D290)</f>
        <v>0</v>
      </c>
      <c r="W301" s="106">
        <f>IF('LISTA TRABAJADORES'!F290&lt;50,"",E301)</f>
        <v>0</v>
      </c>
      <c r="X301" s="83" t="s">
        <v>444</v>
      </c>
      <c r="Y301" s="518">
        <f>IF('LISTA TRABAJADORES'!F290&lt;50,"",G301)</f>
        <v>0</v>
      </c>
      <c r="Z301" s="519"/>
      <c r="AA301" s="83"/>
      <c r="AB301" s="65" t="e">
        <f>IF(#REF!="Sí","Cada 6 meses",IF('LISTA TRABAJADORES'!AW293&lt;&gt;"",'LISTA TRABAJADORES'!AW293,IF(OR(#REF!="",#REF!&lt;50),"",IF(#REF!&gt;=1000,"Anualmente",IF(#REF!&lt;=100,"Cada 3 años","Cada 2 años")))))</f>
        <v>#REF!</v>
      </c>
      <c r="AC301" s="65" t="e">
        <f>IF(#REF!="Sí","Cada 6 meses",IF('LISTA TRABAJADORES'!AX293&lt;&gt;"",'LISTA TRABAJADORES'!AX293,IF(OR(#REF!="",#REF!&lt;50),"",IF(#REF!&gt;=1000,"Anualmente",IF(#REF!&lt;=100,"Cada 3 años","Cada 2 años")))))</f>
        <v>#REF!</v>
      </c>
    </row>
    <row r="302" spans="1:29">
      <c r="A302" s="66">
        <v>286</v>
      </c>
      <c r="B302" s="516">
        <f>IF('LISTA TRABAJADORES'!F291&lt;50,"",'LISTA TRABAJADORES'!C291)</f>
        <v>0</v>
      </c>
      <c r="C302" s="517"/>
      <c r="D302" s="107">
        <f>IF('LISTA TRABAJADORES'!F291&lt;50,"",'LISTA TRABAJADORES'!D291)</f>
        <v>0</v>
      </c>
      <c r="E302" s="106">
        <f>IF('LISTA TRABAJADORES'!F291&lt;50,"",'LISTA TRABAJADORES'!E291)</f>
        <v>0</v>
      </c>
      <c r="F302" s="160"/>
      <c r="G302" s="518">
        <f>IF('LISTA TRABAJADORES'!F291&lt;50,"",'LISTA TRABAJADORES'!B291)</f>
        <v>0</v>
      </c>
      <c r="H302" s="519"/>
      <c r="I302" s="83"/>
      <c r="J302" s="65" t="str">
        <f>IF('LISTA TRABAJADORES'!F291="","",IF('LISTA TRABAJADORES'!G291="Sí","Cada 6 meses",IF(M302&lt;&gt;"",M302,IF(OR('LISTA TRABAJADORES'!H291="no ingresa",'LISTA TRABAJADORES'!F291="BAJA"),"No Ingresa PVSA",IF('LISTA TRABAJADORES'!F291="MUY ALTA","Anualmente",IF('LISTA TRABAJADORES'!F291="MEDIA","Cada 3 años","Cada 2 años"))))))</f>
        <v/>
      </c>
      <c r="K302" s="76"/>
      <c r="L302" s="67"/>
      <c r="M302" s="68" t="str">
        <f t="shared" si="8"/>
        <v/>
      </c>
      <c r="N302" s="67"/>
      <c r="O302" s="63"/>
      <c r="P302" s="64"/>
      <c r="Q302" s="64"/>
      <c r="R302" s="2"/>
      <c r="S302" s="104">
        <f t="shared" si="9"/>
        <v>286</v>
      </c>
      <c r="T302" s="516">
        <f>IF('LISTA TRABAJADORES'!F291&lt;50,"",B302)</f>
        <v>0</v>
      </c>
      <c r="U302" s="517"/>
      <c r="V302" s="105">
        <f>IF('LISTA TRABAJADORES'!F291&lt;50,"",'LISTA TRABAJADORES'!D291)</f>
        <v>0</v>
      </c>
      <c r="W302" s="106">
        <f>IF('LISTA TRABAJADORES'!F291&lt;50,"",E302)</f>
        <v>0</v>
      </c>
      <c r="X302" s="83" t="s">
        <v>444</v>
      </c>
      <c r="Y302" s="518">
        <f>IF('LISTA TRABAJADORES'!F291&lt;50,"",G302)</f>
        <v>0</v>
      </c>
      <c r="Z302" s="519"/>
      <c r="AA302" s="83"/>
      <c r="AB302" s="65" t="e">
        <f>IF(#REF!="Sí","Cada 6 meses",IF('LISTA TRABAJADORES'!AW294&lt;&gt;"",'LISTA TRABAJADORES'!AW294,IF(OR(#REF!="",#REF!&lt;50),"",IF(#REF!&gt;=1000,"Anualmente",IF(#REF!&lt;=100,"Cada 3 años","Cada 2 años")))))</f>
        <v>#REF!</v>
      </c>
      <c r="AC302" s="65" t="e">
        <f>IF(#REF!="Sí","Cada 6 meses",IF('LISTA TRABAJADORES'!AX294&lt;&gt;"",'LISTA TRABAJADORES'!AX294,IF(OR(#REF!="",#REF!&lt;50),"",IF(#REF!&gt;=1000,"Anualmente",IF(#REF!&lt;=100,"Cada 3 años","Cada 2 años")))))</f>
        <v>#REF!</v>
      </c>
    </row>
    <row r="303" spans="1:29">
      <c r="A303" s="66">
        <v>287</v>
      </c>
      <c r="B303" s="516">
        <f>IF('LISTA TRABAJADORES'!F292&lt;50,"",'LISTA TRABAJADORES'!C292)</f>
        <v>0</v>
      </c>
      <c r="C303" s="517"/>
      <c r="D303" s="107">
        <f>IF('LISTA TRABAJADORES'!F292&lt;50,"",'LISTA TRABAJADORES'!D292)</f>
        <v>0</v>
      </c>
      <c r="E303" s="106">
        <f>IF('LISTA TRABAJADORES'!F292&lt;50,"",'LISTA TRABAJADORES'!E292)</f>
        <v>0</v>
      </c>
      <c r="F303" s="160"/>
      <c r="G303" s="518">
        <f>IF('LISTA TRABAJADORES'!F292&lt;50,"",'LISTA TRABAJADORES'!B292)</f>
        <v>0</v>
      </c>
      <c r="H303" s="519"/>
      <c r="I303" s="83"/>
      <c r="J303" s="65" t="str">
        <f>IF('LISTA TRABAJADORES'!F292="","",IF('LISTA TRABAJADORES'!G292="Sí","Cada 6 meses",IF(M303&lt;&gt;"",M303,IF(OR('LISTA TRABAJADORES'!H292="no ingresa",'LISTA TRABAJADORES'!F292="BAJA"),"No Ingresa PVSA",IF('LISTA TRABAJADORES'!F292="MUY ALTA","Anualmente",IF('LISTA TRABAJADORES'!F292="MEDIA","Cada 3 años","Cada 2 años"))))))</f>
        <v/>
      </c>
      <c r="K303" s="76"/>
      <c r="L303" s="67"/>
      <c r="M303" s="68" t="str">
        <f t="shared" si="8"/>
        <v/>
      </c>
      <c r="N303" s="67"/>
      <c r="O303" s="63"/>
      <c r="P303" s="64"/>
      <c r="Q303" s="64"/>
      <c r="R303" s="2"/>
      <c r="S303" s="104">
        <f t="shared" si="9"/>
        <v>287</v>
      </c>
      <c r="T303" s="516">
        <f>IF('LISTA TRABAJADORES'!F292&lt;50,"",B303)</f>
        <v>0</v>
      </c>
      <c r="U303" s="517"/>
      <c r="V303" s="105">
        <f>IF('LISTA TRABAJADORES'!F292&lt;50,"",'LISTA TRABAJADORES'!D292)</f>
        <v>0</v>
      </c>
      <c r="W303" s="106">
        <f>IF('LISTA TRABAJADORES'!F292&lt;50,"",E303)</f>
        <v>0</v>
      </c>
      <c r="X303" s="83" t="s">
        <v>444</v>
      </c>
      <c r="Y303" s="518">
        <f>IF('LISTA TRABAJADORES'!F292&lt;50,"",G303)</f>
        <v>0</v>
      </c>
      <c r="Z303" s="519"/>
      <c r="AA303" s="83"/>
      <c r="AB303" s="65" t="e">
        <f>IF(#REF!="Sí","Cada 6 meses",IF('LISTA TRABAJADORES'!AW295&lt;&gt;"",'LISTA TRABAJADORES'!AW295,IF(OR(#REF!="",#REF!&lt;50),"",IF(#REF!&gt;=1000,"Anualmente",IF(#REF!&lt;=100,"Cada 3 años","Cada 2 años")))))</f>
        <v>#REF!</v>
      </c>
      <c r="AC303" s="65" t="e">
        <f>IF(#REF!="Sí","Cada 6 meses",IF('LISTA TRABAJADORES'!AX295&lt;&gt;"",'LISTA TRABAJADORES'!AX295,IF(OR(#REF!="",#REF!&lt;50),"",IF(#REF!&gt;=1000,"Anualmente",IF(#REF!&lt;=100,"Cada 3 años","Cada 2 años")))))</f>
        <v>#REF!</v>
      </c>
    </row>
    <row r="304" spans="1:29">
      <c r="A304" s="66">
        <v>288</v>
      </c>
      <c r="B304" s="516">
        <f>IF('LISTA TRABAJADORES'!F293&lt;50,"",'LISTA TRABAJADORES'!C293)</f>
        <v>0</v>
      </c>
      <c r="C304" s="517"/>
      <c r="D304" s="107">
        <f>IF('LISTA TRABAJADORES'!F293&lt;50,"",'LISTA TRABAJADORES'!D293)</f>
        <v>0</v>
      </c>
      <c r="E304" s="106">
        <f>IF('LISTA TRABAJADORES'!F293&lt;50,"",'LISTA TRABAJADORES'!E293)</f>
        <v>0</v>
      </c>
      <c r="F304" s="160"/>
      <c r="G304" s="518">
        <f>IF('LISTA TRABAJADORES'!F293&lt;50,"",'LISTA TRABAJADORES'!B293)</f>
        <v>0</v>
      </c>
      <c r="H304" s="519"/>
      <c r="I304" s="83"/>
      <c r="J304" s="65" t="str">
        <f>IF('LISTA TRABAJADORES'!F293="","",IF('LISTA TRABAJADORES'!G293="Sí","Cada 6 meses",IF(M304&lt;&gt;"",M304,IF(OR('LISTA TRABAJADORES'!H293="no ingresa",'LISTA TRABAJADORES'!F293="BAJA"),"No Ingresa PVSA",IF('LISTA TRABAJADORES'!F293="MUY ALTA","Anualmente",IF('LISTA TRABAJADORES'!F293="MEDIA","Cada 3 años","Cada 2 años"))))))</f>
        <v/>
      </c>
      <c r="K304" s="76"/>
      <c r="L304" s="67"/>
      <c r="M304" s="68" t="str">
        <f t="shared" si="8"/>
        <v/>
      </c>
      <c r="N304" s="67"/>
      <c r="O304" s="63"/>
      <c r="P304" s="64"/>
      <c r="Q304" s="64"/>
      <c r="R304" s="2"/>
      <c r="S304" s="104">
        <f t="shared" si="9"/>
        <v>288</v>
      </c>
      <c r="T304" s="516">
        <f>IF('LISTA TRABAJADORES'!F293&lt;50,"",B304)</f>
        <v>0</v>
      </c>
      <c r="U304" s="517"/>
      <c r="V304" s="105">
        <f>IF('LISTA TRABAJADORES'!F293&lt;50,"",'LISTA TRABAJADORES'!D293)</f>
        <v>0</v>
      </c>
      <c r="W304" s="106">
        <f>IF('LISTA TRABAJADORES'!F293&lt;50,"",E304)</f>
        <v>0</v>
      </c>
      <c r="X304" s="83" t="s">
        <v>444</v>
      </c>
      <c r="Y304" s="518">
        <f>IF('LISTA TRABAJADORES'!F293&lt;50,"",G304)</f>
        <v>0</v>
      </c>
      <c r="Z304" s="519"/>
      <c r="AA304" s="83"/>
      <c r="AB304" s="65" t="e">
        <f>IF(#REF!="Sí","Cada 6 meses",IF('LISTA TRABAJADORES'!AW296&lt;&gt;"",'LISTA TRABAJADORES'!AW296,IF(OR(#REF!="",#REF!&lt;50),"",IF(#REF!&gt;=1000,"Anualmente",IF(#REF!&lt;=100,"Cada 3 años","Cada 2 años")))))</f>
        <v>#REF!</v>
      </c>
      <c r="AC304" s="65" t="e">
        <f>IF(#REF!="Sí","Cada 6 meses",IF('LISTA TRABAJADORES'!AX296&lt;&gt;"",'LISTA TRABAJADORES'!AX296,IF(OR(#REF!="",#REF!&lt;50),"",IF(#REF!&gt;=1000,"Anualmente",IF(#REF!&lt;=100,"Cada 3 años","Cada 2 años")))))</f>
        <v>#REF!</v>
      </c>
    </row>
    <row r="305" spans="1:29">
      <c r="A305" s="66">
        <v>289</v>
      </c>
      <c r="B305" s="516">
        <f>IF('LISTA TRABAJADORES'!F294&lt;50,"",'LISTA TRABAJADORES'!C294)</f>
        <v>0</v>
      </c>
      <c r="C305" s="517"/>
      <c r="D305" s="107">
        <f>IF('LISTA TRABAJADORES'!F294&lt;50,"",'LISTA TRABAJADORES'!D294)</f>
        <v>0</v>
      </c>
      <c r="E305" s="106">
        <f>IF('LISTA TRABAJADORES'!F294&lt;50,"",'LISTA TRABAJADORES'!E294)</f>
        <v>0</v>
      </c>
      <c r="F305" s="160"/>
      <c r="G305" s="518">
        <f>IF('LISTA TRABAJADORES'!F294&lt;50,"",'LISTA TRABAJADORES'!B294)</f>
        <v>0</v>
      </c>
      <c r="H305" s="519"/>
      <c r="I305" s="83"/>
      <c r="J305" s="65" t="str">
        <f>IF('LISTA TRABAJADORES'!F294="","",IF('LISTA TRABAJADORES'!G294="Sí","Cada 6 meses",IF(M305&lt;&gt;"",M305,IF(OR('LISTA TRABAJADORES'!H294="no ingresa",'LISTA TRABAJADORES'!F294="BAJA"),"No Ingresa PVSA",IF('LISTA TRABAJADORES'!F294="MUY ALTA","Anualmente",IF('LISTA TRABAJADORES'!F294="MEDIA","Cada 3 años","Cada 2 años"))))))</f>
        <v/>
      </c>
      <c r="K305" s="76"/>
      <c r="L305" s="67"/>
      <c r="M305" s="68" t="str">
        <f t="shared" si="8"/>
        <v/>
      </c>
      <c r="N305" s="67"/>
      <c r="O305" s="63"/>
      <c r="P305" s="64"/>
      <c r="Q305" s="64"/>
      <c r="R305" s="2"/>
      <c r="S305" s="104">
        <f t="shared" si="9"/>
        <v>289</v>
      </c>
      <c r="T305" s="516">
        <f>IF('LISTA TRABAJADORES'!F294&lt;50,"",B305)</f>
        <v>0</v>
      </c>
      <c r="U305" s="517"/>
      <c r="V305" s="105">
        <f>IF('LISTA TRABAJADORES'!F294&lt;50,"",'LISTA TRABAJADORES'!D294)</f>
        <v>0</v>
      </c>
      <c r="W305" s="106">
        <f>IF('LISTA TRABAJADORES'!F294&lt;50,"",E305)</f>
        <v>0</v>
      </c>
      <c r="X305" s="83" t="s">
        <v>444</v>
      </c>
      <c r="Y305" s="518">
        <f>IF('LISTA TRABAJADORES'!F294&lt;50,"",G305)</f>
        <v>0</v>
      </c>
      <c r="Z305" s="519"/>
      <c r="AA305" s="83"/>
      <c r="AB305" s="65" t="e">
        <f>IF(#REF!="Sí","Cada 6 meses",IF('LISTA TRABAJADORES'!AW297&lt;&gt;"",'LISTA TRABAJADORES'!AW297,IF(OR(#REF!="",#REF!&lt;50),"",IF(#REF!&gt;=1000,"Anualmente",IF(#REF!&lt;=100,"Cada 3 años","Cada 2 años")))))</f>
        <v>#REF!</v>
      </c>
      <c r="AC305" s="65" t="e">
        <f>IF(#REF!="Sí","Cada 6 meses",IF('LISTA TRABAJADORES'!AX297&lt;&gt;"",'LISTA TRABAJADORES'!AX297,IF(OR(#REF!="",#REF!&lt;50),"",IF(#REF!&gt;=1000,"Anualmente",IF(#REF!&lt;=100,"Cada 3 años","Cada 2 años")))))</f>
        <v>#REF!</v>
      </c>
    </row>
    <row r="306" spans="1:29">
      <c r="A306" s="66">
        <v>290</v>
      </c>
      <c r="B306" s="516">
        <f>IF('LISTA TRABAJADORES'!F295&lt;50,"",'LISTA TRABAJADORES'!C295)</f>
        <v>0</v>
      </c>
      <c r="C306" s="517"/>
      <c r="D306" s="107">
        <f>IF('LISTA TRABAJADORES'!F295&lt;50,"",'LISTA TRABAJADORES'!D295)</f>
        <v>0</v>
      </c>
      <c r="E306" s="106">
        <f>IF('LISTA TRABAJADORES'!F295&lt;50,"",'LISTA TRABAJADORES'!E295)</f>
        <v>0</v>
      </c>
      <c r="F306" s="160"/>
      <c r="G306" s="518">
        <f>IF('LISTA TRABAJADORES'!F295&lt;50,"",'LISTA TRABAJADORES'!B295)</f>
        <v>0</v>
      </c>
      <c r="H306" s="519"/>
      <c r="I306" s="83"/>
      <c r="J306" s="65" t="str">
        <f>IF('LISTA TRABAJADORES'!F295="","",IF('LISTA TRABAJADORES'!G295="Sí","Cada 6 meses",IF(M306&lt;&gt;"",M306,IF(OR('LISTA TRABAJADORES'!H295="no ingresa",'LISTA TRABAJADORES'!F295="BAJA"),"No Ingresa PVSA",IF('LISTA TRABAJADORES'!F295="MUY ALTA","Anualmente",IF('LISTA TRABAJADORES'!F295="MEDIA","Cada 3 años","Cada 2 años"))))))</f>
        <v/>
      </c>
      <c r="K306" s="76"/>
      <c r="L306" s="67"/>
      <c r="M306" s="68" t="str">
        <f t="shared" si="8"/>
        <v/>
      </c>
      <c r="N306" s="67"/>
      <c r="O306" s="63"/>
      <c r="P306" s="64"/>
      <c r="Q306" s="64"/>
      <c r="R306" s="2"/>
      <c r="S306" s="104">
        <f t="shared" si="9"/>
        <v>290</v>
      </c>
      <c r="T306" s="516">
        <f>IF('LISTA TRABAJADORES'!F295&lt;50,"",B306)</f>
        <v>0</v>
      </c>
      <c r="U306" s="517"/>
      <c r="V306" s="105">
        <f>IF('LISTA TRABAJADORES'!F295&lt;50,"",'LISTA TRABAJADORES'!D295)</f>
        <v>0</v>
      </c>
      <c r="W306" s="106">
        <f>IF('LISTA TRABAJADORES'!F295&lt;50,"",E306)</f>
        <v>0</v>
      </c>
      <c r="X306" s="83" t="s">
        <v>444</v>
      </c>
      <c r="Y306" s="518">
        <f>IF('LISTA TRABAJADORES'!F295&lt;50,"",G306)</f>
        <v>0</v>
      </c>
      <c r="Z306" s="519"/>
      <c r="AA306" s="83"/>
      <c r="AB306" s="65" t="e">
        <f>IF(#REF!="Sí","Cada 6 meses",IF('LISTA TRABAJADORES'!AW298&lt;&gt;"",'LISTA TRABAJADORES'!AW298,IF(OR(#REF!="",#REF!&lt;50),"",IF(#REF!&gt;=1000,"Anualmente",IF(#REF!&lt;=100,"Cada 3 años","Cada 2 años")))))</f>
        <v>#REF!</v>
      </c>
      <c r="AC306" s="65" t="e">
        <f>IF(#REF!="Sí","Cada 6 meses",IF('LISTA TRABAJADORES'!AX298&lt;&gt;"",'LISTA TRABAJADORES'!AX298,IF(OR(#REF!="",#REF!&lt;50),"",IF(#REF!&gt;=1000,"Anualmente",IF(#REF!&lt;=100,"Cada 3 años","Cada 2 años")))))</f>
        <v>#REF!</v>
      </c>
    </row>
    <row r="307" spans="1:29">
      <c r="A307" s="66">
        <v>291</v>
      </c>
      <c r="B307" s="516">
        <f>IF('LISTA TRABAJADORES'!F296&lt;50,"",'LISTA TRABAJADORES'!C296)</f>
        <v>0</v>
      </c>
      <c r="C307" s="517"/>
      <c r="D307" s="107">
        <f>IF('LISTA TRABAJADORES'!F296&lt;50,"",'LISTA TRABAJADORES'!D296)</f>
        <v>0</v>
      </c>
      <c r="E307" s="106">
        <f>IF('LISTA TRABAJADORES'!F296&lt;50,"",'LISTA TRABAJADORES'!E296)</f>
        <v>0</v>
      </c>
      <c r="F307" s="160"/>
      <c r="G307" s="518">
        <f>IF('LISTA TRABAJADORES'!F296&lt;50,"",'LISTA TRABAJADORES'!B296)</f>
        <v>0</v>
      </c>
      <c r="H307" s="519"/>
      <c r="I307" s="83"/>
      <c r="J307" s="65" t="str">
        <f>IF('LISTA TRABAJADORES'!F296="","",IF('LISTA TRABAJADORES'!G296="Sí","Cada 6 meses",IF(M307&lt;&gt;"",M307,IF(OR('LISTA TRABAJADORES'!H296="no ingresa",'LISTA TRABAJADORES'!F296="BAJA"),"No Ingresa PVSA",IF('LISTA TRABAJADORES'!F296="MUY ALTA","Anualmente",IF('LISTA TRABAJADORES'!F296="MEDIA","Cada 3 años","Cada 2 años"))))))</f>
        <v/>
      </c>
      <c r="K307" s="76"/>
      <c r="L307" s="67"/>
      <c r="M307" s="68" t="str">
        <f t="shared" si="8"/>
        <v/>
      </c>
      <c r="N307" s="67"/>
      <c r="O307" s="63"/>
      <c r="P307" s="64"/>
      <c r="Q307" s="64"/>
      <c r="R307" s="2"/>
      <c r="S307" s="104">
        <f t="shared" si="9"/>
        <v>291</v>
      </c>
      <c r="T307" s="516">
        <f>IF('LISTA TRABAJADORES'!F296&lt;50,"",B307)</f>
        <v>0</v>
      </c>
      <c r="U307" s="517"/>
      <c r="V307" s="105">
        <f>IF('LISTA TRABAJADORES'!F296&lt;50,"",'LISTA TRABAJADORES'!D296)</f>
        <v>0</v>
      </c>
      <c r="W307" s="106">
        <f>IF('LISTA TRABAJADORES'!F296&lt;50,"",E307)</f>
        <v>0</v>
      </c>
      <c r="X307" s="83" t="s">
        <v>444</v>
      </c>
      <c r="Y307" s="518">
        <f>IF('LISTA TRABAJADORES'!F296&lt;50,"",G307)</f>
        <v>0</v>
      </c>
      <c r="Z307" s="519"/>
      <c r="AA307" s="83"/>
      <c r="AB307" s="65" t="e">
        <f>IF(#REF!="Sí","Cada 6 meses",IF('LISTA TRABAJADORES'!AW299&lt;&gt;"",'LISTA TRABAJADORES'!AW299,IF(OR(#REF!="",#REF!&lt;50),"",IF(#REF!&gt;=1000,"Anualmente",IF(#REF!&lt;=100,"Cada 3 años","Cada 2 años")))))</f>
        <v>#REF!</v>
      </c>
      <c r="AC307" s="65" t="e">
        <f>IF(#REF!="Sí","Cada 6 meses",IF('LISTA TRABAJADORES'!AX299&lt;&gt;"",'LISTA TRABAJADORES'!AX299,IF(OR(#REF!="",#REF!&lt;50),"",IF(#REF!&gt;=1000,"Anualmente",IF(#REF!&lt;=100,"Cada 3 años","Cada 2 años")))))</f>
        <v>#REF!</v>
      </c>
    </row>
    <row r="308" spans="1:29">
      <c r="A308" s="66">
        <v>292</v>
      </c>
      <c r="B308" s="516">
        <f>IF('LISTA TRABAJADORES'!F297&lt;50,"",'LISTA TRABAJADORES'!C297)</f>
        <v>0</v>
      </c>
      <c r="C308" s="517"/>
      <c r="D308" s="107">
        <f>IF('LISTA TRABAJADORES'!F297&lt;50,"",'LISTA TRABAJADORES'!D297)</f>
        <v>0</v>
      </c>
      <c r="E308" s="106">
        <f>IF('LISTA TRABAJADORES'!F297&lt;50,"",'LISTA TRABAJADORES'!E297)</f>
        <v>0</v>
      </c>
      <c r="F308" s="160"/>
      <c r="G308" s="518">
        <f>IF('LISTA TRABAJADORES'!F297&lt;50,"",'LISTA TRABAJADORES'!B297)</f>
        <v>0</v>
      </c>
      <c r="H308" s="519"/>
      <c r="I308" s="83"/>
      <c r="J308" s="65" t="str">
        <f>IF('LISTA TRABAJADORES'!F297="","",IF('LISTA TRABAJADORES'!G297="Sí","Cada 6 meses",IF(M308&lt;&gt;"",M308,IF(OR('LISTA TRABAJADORES'!H297="no ingresa",'LISTA TRABAJADORES'!F297="BAJA"),"No Ingresa PVSA",IF('LISTA TRABAJADORES'!F297="MUY ALTA","Anualmente",IF('LISTA TRABAJADORES'!F297="MEDIA","Cada 3 años","Cada 2 años"))))))</f>
        <v/>
      </c>
      <c r="K308" s="76"/>
      <c r="L308" s="67"/>
      <c r="M308" s="68" t="str">
        <f t="shared" si="8"/>
        <v/>
      </c>
      <c r="N308" s="67"/>
      <c r="O308" s="63"/>
      <c r="P308" s="64"/>
      <c r="Q308" s="64"/>
      <c r="R308" s="2"/>
      <c r="S308" s="104">
        <f t="shared" si="9"/>
        <v>292</v>
      </c>
      <c r="T308" s="516">
        <f>IF('LISTA TRABAJADORES'!F297&lt;50,"",B308)</f>
        <v>0</v>
      </c>
      <c r="U308" s="517"/>
      <c r="V308" s="105">
        <f>IF('LISTA TRABAJADORES'!F297&lt;50,"",'LISTA TRABAJADORES'!D297)</f>
        <v>0</v>
      </c>
      <c r="W308" s="106">
        <f>IF('LISTA TRABAJADORES'!F297&lt;50,"",E308)</f>
        <v>0</v>
      </c>
      <c r="X308" s="83" t="s">
        <v>444</v>
      </c>
      <c r="Y308" s="518">
        <f>IF('LISTA TRABAJADORES'!F297&lt;50,"",G308)</f>
        <v>0</v>
      </c>
      <c r="Z308" s="519"/>
      <c r="AA308" s="83"/>
      <c r="AB308" s="65" t="e">
        <f>IF(#REF!="Sí","Cada 6 meses",IF('LISTA TRABAJADORES'!AW300&lt;&gt;"",'LISTA TRABAJADORES'!AW300,IF(OR(#REF!="",#REF!&lt;50),"",IF(#REF!&gt;=1000,"Anualmente",IF(#REF!&lt;=100,"Cada 3 años","Cada 2 años")))))</f>
        <v>#REF!</v>
      </c>
      <c r="AC308" s="65" t="e">
        <f>IF(#REF!="Sí","Cada 6 meses",IF('LISTA TRABAJADORES'!AX300&lt;&gt;"",'LISTA TRABAJADORES'!AX300,IF(OR(#REF!="",#REF!&lt;50),"",IF(#REF!&gt;=1000,"Anualmente",IF(#REF!&lt;=100,"Cada 3 años","Cada 2 años")))))</f>
        <v>#REF!</v>
      </c>
    </row>
    <row r="309" spans="1:29">
      <c r="A309" s="66">
        <v>293</v>
      </c>
      <c r="B309" s="516">
        <f>IF('LISTA TRABAJADORES'!F298&lt;50,"",'LISTA TRABAJADORES'!C298)</f>
        <v>0</v>
      </c>
      <c r="C309" s="517"/>
      <c r="D309" s="107">
        <f>IF('LISTA TRABAJADORES'!F298&lt;50,"",'LISTA TRABAJADORES'!D298)</f>
        <v>0</v>
      </c>
      <c r="E309" s="106">
        <f>IF('LISTA TRABAJADORES'!F298&lt;50,"",'LISTA TRABAJADORES'!E298)</f>
        <v>0</v>
      </c>
      <c r="F309" s="160"/>
      <c r="G309" s="518">
        <f>IF('LISTA TRABAJADORES'!F298&lt;50,"",'LISTA TRABAJADORES'!B298)</f>
        <v>0</v>
      </c>
      <c r="H309" s="519"/>
      <c r="I309" s="83"/>
      <c r="J309" s="65" t="str">
        <f>IF('LISTA TRABAJADORES'!F298="","",IF('LISTA TRABAJADORES'!G298="Sí","Cada 6 meses",IF(M309&lt;&gt;"",M309,IF(OR('LISTA TRABAJADORES'!H298="no ingresa",'LISTA TRABAJADORES'!F298="BAJA"),"No Ingresa PVSA",IF('LISTA TRABAJADORES'!F298="MUY ALTA","Anualmente",IF('LISTA TRABAJADORES'!F298="MEDIA","Cada 3 años","Cada 2 años"))))))</f>
        <v/>
      </c>
      <c r="K309" s="76"/>
      <c r="L309" s="67"/>
      <c r="M309" s="68" t="str">
        <f t="shared" si="8"/>
        <v/>
      </c>
      <c r="N309" s="67"/>
      <c r="O309" s="63"/>
      <c r="P309" s="64"/>
      <c r="Q309" s="64"/>
      <c r="R309" s="2"/>
      <c r="S309" s="104">
        <f t="shared" si="9"/>
        <v>293</v>
      </c>
      <c r="T309" s="516">
        <f>IF('LISTA TRABAJADORES'!F298&lt;50,"",B309)</f>
        <v>0</v>
      </c>
      <c r="U309" s="517"/>
      <c r="V309" s="105">
        <f>IF('LISTA TRABAJADORES'!F298&lt;50,"",'LISTA TRABAJADORES'!D298)</f>
        <v>0</v>
      </c>
      <c r="W309" s="106">
        <f>IF('LISTA TRABAJADORES'!F298&lt;50,"",E309)</f>
        <v>0</v>
      </c>
      <c r="X309" s="83" t="s">
        <v>444</v>
      </c>
      <c r="Y309" s="518">
        <f>IF('LISTA TRABAJADORES'!F298&lt;50,"",G309)</f>
        <v>0</v>
      </c>
      <c r="Z309" s="519"/>
      <c r="AA309" s="83"/>
      <c r="AB309" s="65" t="e">
        <f>IF(#REF!="Sí","Cada 6 meses",IF('LISTA TRABAJADORES'!AW301&lt;&gt;"",'LISTA TRABAJADORES'!AW301,IF(OR(#REF!="",#REF!&lt;50),"",IF(#REF!&gt;=1000,"Anualmente",IF(#REF!&lt;=100,"Cada 3 años","Cada 2 años")))))</f>
        <v>#REF!</v>
      </c>
      <c r="AC309" s="65" t="e">
        <f>IF(#REF!="Sí","Cada 6 meses",IF('LISTA TRABAJADORES'!AX301&lt;&gt;"",'LISTA TRABAJADORES'!AX301,IF(OR(#REF!="",#REF!&lt;50),"",IF(#REF!&gt;=1000,"Anualmente",IF(#REF!&lt;=100,"Cada 3 años","Cada 2 años")))))</f>
        <v>#REF!</v>
      </c>
    </row>
    <row r="310" spans="1:29">
      <c r="A310" s="66">
        <v>294</v>
      </c>
      <c r="B310" s="516">
        <f>IF('LISTA TRABAJADORES'!F299&lt;50,"",'LISTA TRABAJADORES'!C299)</f>
        <v>0</v>
      </c>
      <c r="C310" s="517"/>
      <c r="D310" s="107">
        <f>IF('LISTA TRABAJADORES'!F299&lt;50,"",'LISTA TRABAJADORES'!D299)</f>
        <v>0</v>
      </c>
      <c r="E310" s="106">
        <f>IF('LISTA TRABAJADORES'!F299&lt;50,"",'LISTA TRABAJADORES'!E299)</f>
        <v>0</v>
      </c>
      <c r="F310" s="160"/>
      <c r="G310" s="518">
        <f>IF('LISTA TRABAJADORES'!F299&lt;50,"",'LISTA TRABAJADORES'!B299)</f>
        <v>0</v>
      </c>
      <c r="H310" s="519"/>
      <c r="I310" s="83"/>
      <c r="J310" s="65" t="str">
        <f>IF('LISTA TRABAJADORES'!F299="","",IF('LISTA TRABAJADORES'!G299="Sí","Cada 6 meses",IF(M310&lt;&gt;"",M310,IF(OR('LISTA TRABAJADORES'!H299="no ingresa",'LISTA TRABAJADORES'!F299="BAJA"),"No Ingresa PVSA",IF('LISTA TRABAJADORES'!F299="MUY ALTA","Anualmente",IF('LISTA TRABAJADORES'!F299="MEDIA","Cada 3 años","Cada 2 años"))))))</f>
        <v/>
      </c>
      <c r="K310" s="76"/>
      <c r="L310" s="67"/>
      <c r="M310" s="68" t="str">
        <f t="shared" si="8"/>
        <v/>
      </c>
      <c r="N310" s="67"/>
      <c r="O310" s="63"/>
      <c r="P310" s="64"/>
      <c r="Q310" s="64"/>
      <c r="R310" s="2"/>
      <c r="S310" s="104">
        <f t="shared" si="9"/>
        <v>294</v>
      </c>
      <c r="T310" s="516">
        <f>IF('LISTA TRABAJADORES'!F299&lt;50,"",B310)</f>
        <v>0</v>
      </c>
      <c r="U310" s="517"/>
      <c r="V310" s="105">
        <f>IF('LISTA TRABAJADORES'!F299&lt;50,"",'LISTA TRABAJADORES'!D299)</f>
        <v>0</v>
      </c>
      <c r="W310" s="106">
        <f>IF('LISTA TRABAJADORES'!F299&lt;50,"",E310)</f>
        <v>0</v>
      </c>
      <c r="X310" s="83" t="s">
        <v>444</v>
      </c>
      <c r="Y310" s="518">
        <f>IF('LISTA TRABAJADORES'!F299&lt;50,"",G310)</f>
        <v>0</v>
      </c>
      <c r="Z310" s="519"/>
      <c r="AA310" s="83"/>
      <c r="AB310" s="65" t="e">
        <f>IF(#REF!="Sí","Cada 6 meses",IF('LISTA TRABAJADORES'!AW302&lt;&gt;"",'LISTA TRABAJADORES'!AW302,IF(OR(#REF!="",#REF!&lt;50),"",IF(#REF!&gt;=1000,"Anualmente",IF(#REF!&lt;=100,"Cada 3 años","Cada 2 años")))))</f>
        <v>#REF!</v>
      </c>
      <c r="AC310" s="65" t="e">
        <f>IF(#REF!="Sí","Cada 6 meses",IF('LISTA TRABAJADORES'!AX302&lt;&gt;"",'LISTA TRABAJADORES'!AX302,IF(OR(#REF!="",#REF!&lt;50),"",IF(#REF!&gt;=1000,"Anualmente",IF(#REF!&lt;=100,"Cada 3 años","Cada 2 años")))))</f>
        <v>#REF!</v>
      </c>
    </row>
    <row r="311" spans="1:29">
      <c r="A311" s="66">
        <v>295</v>
      </c>
      <c r="B311" s="516">
        <f>IF('LISTA TRABAJADORES'!F300&lt;50,"",'LISTA TRABAJADORES'!C300)</f>
        <v>0</v>
      </c>
      <c r="C311" s="517"/>
      <c r="D311" s="107">
        <f>IF('LISTA TRABAJADORES'!F300&lt;50,"",'LISTA TRABAJADORES'!D300)</f>
        <v>0</v>
      </c>
      <c r="E311" s="106">
        <f>IF('LISTA TRABAJADORES'!F300&lt;50,"",'LISTA TRABAJADORES'!E300)</f>
        <v>0</v>
      </c>
      <c r="F311" s="160"/>
      <c r="G311" s="518">
        <f>IF('LISTA TRABAJADORES'!F300&lt;50,"",'LISTA TRABAJADORES'!B300)</f>
        <v>0</v>
      </c>
      <c r="H311" s="519"/>
      <c r="I311" s="83"/>
      <c r="J311" s="65" t="str">
        <f>IF('LISTA TRABAJADORES'!F300="","",IF('LISTA TRABAJADORES'!G300="Sí","Cada 6 meses",IF(M311&lt;&gt;"",M311,IF(OR('LISTA TRABAJADORES'!H300="no ingresa",'LISTA TRABAJADORES'!F300="BAJA"),"No Ingresa PVSA",IF('LISTA TRABAJADORES'!F300="MUY ALTA","Anualmente",IF('LISTA TRABAJADORES'!F300="MEDIA","Cada 3 años","Cada 2 años"))))))</f>
        <v/>
      </c>
      <c r="K311" s="76"/>
      <c r="L311" s="67"/>
      <c r="M311" s="68" t="str">
        <f t="shared" si="8"/>
        <v/>
      </c>
      <c r="N311" s="67"/>
      <c r="O311" s="63"/>
      <c r="P311" s="64"/>
      <c r="Q311" s="64"/>
      <c r="R311" s="2"/>
      <c r="S311" s="104">
        <f t="shared" si="9"/>
        <v>295</v>
      </c>
      <c r="T311" s="516">
        <f>IF('LISTA TRABAJADORES'!F300&lt;50,"",B311)</f>
        <v>0</v>
      </c>
      <c r="U311" s="517"/>
      <c r="V311" s="105">
        <f>IF('LISTA TRABAJADORES'!F300&lt;50,"",'LISTA TRABAJADORES'!D300)</f>
        <v>0</v>
      </c>
      <c r="W311" s="106">
        <f>IF('LISTA TRABAJADORES'!F300&lt;50,"",E311)</f>
        <v>0</v>
      </c>
      <c r="X311" s="83" t="s">
        <v>444</v>
      </c>
      <c r="Y311" s="518">
        <f>IF('LISTA TRABAJADORES'!F300&lt;50,"",G311)</f>
        <v>0</v>
      </c>
      <c r="Z311" s="519"/>
      <c r="AA311" s="83"/>
      <c r="AB311" s="65" t="e">
        <f>IF(#REF!="Sí","Cada 6 meses",IF('LISTA TRABAJADORES'!AW303&lt;&gt;"",'LISTA TRABAJADORES'!AW303,IF(OR(#REF!="",#REF!&lt;50),"",IF(#REF!&gt;=1000,"Anualmente",IF(#REF!&lt;=100,"Cada 3 años","Cada 2 años")))))</f>
        <v>#REF!</v>
      </c>
      <c r="AC311" s="65" t="e">
        <f>IF(#REF!="Sí","Cada 6 meses",IF('LISTA TRABAJADORES'!AX303&lt;&gt;"",'LISTA TRABAJADORES'!AX303,IF(OR(#REF!="",#REF!&lt;50),"",IF(#REF!&gt;=1000,"Anualmente",IF(#REF!&lt;=100,"Cada 3 años","Cada 2 años")))))</f>
        <v>#REF!</v>
      </c>
    </row>
    <row r="312" spans="1:29">
      <c r="A312" s="66">
        <v>296</v>
      </c>
      <c r="B312" s="516">
        <f>IF('LISTA TRABAJADORES'!F301&lt;50,"",'LISTA TRABAJADORES'!C301)</f>
        <v>0</v>
      </c>
      <c r="C312" s="517"/>
      <c r="D312" s="107">
        <f>IF('LISTA TRABAJADORES'!F301&lt;50,"",'LISTA TRABAJADORES'!D301)</f>
        <v>0</v>
      </c>
      <c r="E312" s="106">
        <f>IF('LISTA TRABAJADORES'!F301&lt;50,"",'LISTA TRABAJADORES'!E301)</f>
        <v>0</v>
      </c>
      <c r="F312" s="160"/>
      <c r="G312" s="518">
        <f>IF('LISTA TRABAJADORES'!F301&lt;50,"",'LISTA TRABAJADORES'!B301)</f>
        <v>0</v>
      </c>
      <c r="H312" s="519"/>
      <c r="I312" s="83"/>
      <c r="J312" s="65" t="str">
        <f>IF('LISTA TRABAJADORES'!F301="","",IF('LISTA TRABAJADORES'!G301="Sí","Cada 6 meses",IF(M312&lt;&gt;"",M312,IF(OR('LISTA TRABAJADORES'!H301="no ingresa",'LISTA TRABAJADORES'!F301="BAJA"),"No Ingresa PVSA",IF('LISTA TRABAJADORES'!F301="MUY ALTA","Anualmente",IF('LISTA TRABAJADORES'!F301="MEDIA","Cada 3 años","Cada 2 años"))))))</f>
        <v/>
      </c>
      <c r="K312" s="76"/>
      <c r="L312" s="67"/>
      <c r="M312" s="68" t="str">
        <f t="shared" si="8"/>
        <v/>
      </c>
      <c r="N312" s="67"/>
      <c r="O312" s="63"/>
      <c r="P312" s="64"/>
      <c r="Q312" s="64"/>
      <c r="R312" s="2"/>
      <c r="S312" s="104">
        <f t="shared" si="9"/>
        <v>296</v>
      </c>
      <c r="T312" s="516">
        <f>IF('LISTA TRABAJADORES'!F301&lt;50,"",B312)</f>
        <v>0</v>
      </c>
      <c r="U312" s="517"/>
      <c r="V312" s="105">
        <f>IF('LISTA TRABAJADORES'!F301&lt;50,"",'LISTA TRABAJADORES'!D301)</f>
        <v>0</v>
      </c>
      <c r="W312" s="106">
        <f>IF('LISTA TRABAJADORES'!F301&lt;50,"",E312)</f>
        <v>0</v>
      </c>
      <c r="X312" s="83" t="s">
        <v>444</v>
      </c>
      <c r="Y312" s="518">
        <f>IF('LISTA TRABAJADORES'!F301&lt;50,"",G312)</f>
        <v>0</v>
      </c>
      <c r="Z312" s="519"/>
      <c r="AA312" s="83"/>
      <c r="AB312" s="65" t="e">
        <f>IF(#REF!="Sí","Cada 6 meses",IF('LISTA TRABAJADORES'!AW304&lt;&gt;"",'LISTA TRABAJADORES'!AW304,IF(OR(#REF!="",#REF!&lt;50),"",IF(#REF!&gt;=1000,"Anualmente",IF(#REF!&lt;=100,"Cada 3 años","Cada 2 años")))))</f>
        <v>#REF!</v>
      </c>
      <c r="AC312" s="65" t="e">
        <f>IF(#REF!="Sí","Cada 6 meses",IF('LISTA TRABAJADORES'!AX304&lt;&gt;"",'LISTA TRABAJADORES'!AX304,IF(OR(#REF!="",#REF!&lt;50),"",IF(#REF!&gt;=1000,"Anualmente",IF(#REF!&lt;=100,"Cada 3 años","Cada 2 años")))))</f>
        <v>#REF!</v>
      </c>
    </row>
    <row r="313" spans="1:29">
      <c r="A313" s="66">
        <v>297</v>
      </c>
      <c r="B313" s="516">
        <f>IF('LISTA TRABAJADORES'!F302&lt;50,"",'LISTA TRABAJADORES'!C302)</f>
        <v>0</v>
      </c>
      <c r="C313" s="517"/>
      <c r="D313" s="107">
        <f>IF('LISTA TRABAJADORES'!F302&lt;50,"",'LISTA TRABAJADORES'!D302)</f>
        <v>0</v>
      </c>
      <c r="E313" s="106">
        <f>IF('LISTA TRABAJADORES'!F302&lt;50,"",'LISTA TRABAJADORES'!E302)</f>
        <v>0</v>
      </c>
      <c r="F313" s="160"/>
      <c r="G313" s="518">
        <f>IF('LISTA TRABAJADORES'!F302&lt;50,"",'LISTA TRABAJADORES'!B302)</f>
        <v>0</v>
      </c>
      <c r="H313" s="519"/>
      <c r="I313" s="83"/>
      <c r="J313" s="65" t="str">
        <f>IF('LISTA TRABAJADORES'!F302="","",IF('LISTA TRABAJADORES'!G302="Sí","Cada 6 meses",IF(M313&lt;&gt;"",M313,IF(OR('LISTA TRABAJADORES'!H302="no ingresa",'LISTA TRABAJADORES'!F302="BAJA"),"No Ingresa PVSA",IF('LISTA TRABAJADORES'!F302="MUY ALTA","Anualmente",IF('LISTA TRABAJADORES'!F302="MEDIA","Cada 3 años","Cada 2 años"))))))</f>
        <v/>
      </c>
      <c r="K313" s="76"/>
      <c r="L313" s="67"/>
      <c r="M313" s="68" t="str">
        <f t="shared" si="8"/>
        <v/>
      </c>
      <c r="N313" s="67"/>
      <c r="O313" s="63"/>
      <c r="P313" s="64"/>
      <c r="Q313" s="64"/>
      <c r="R313" s="2"/>
      <c r="S313" s="104">
        <f t="shared" si="9"/>
        <v>297</v>
      </c>
      <c r="T313" s="516">
        <f>IF('LISTA TRABAJADORES'!F302&lt;50,"",B313)</f>
        <v>0</v>
      </c>
      <c r="U313" s="517"/>
      <c r="V313" s="105">
        <f>IF('LISTA TRABAJADORES'!F302&lt;50,"",'LISTA TRABAJADORES'!D302)</f>
        <v>0</v>
      </c>
      <c r="W313" s="106">
        <f>IF('LISTA TRABAJADORES'!F302&lt;50,"",E313)</f>
        <v>0</v>
      </c>
      <c r="X313" s="83" t="s">
        <v>444</v>
      </c>
      <c r="Y313" s="518">
        <f>IF('LISTA TRABAJADORES'!F302&lt;50,"",G313)</f>
        <v>0</v>
      </c>
      <c r="Z313" s="519"/>
      <c r="AA313" s="83"/>
      <c r="AB313" s="65" t="e">
        <f>IF(#REF!="Sí","Cada 6 meses",IF('LISTA TRABAJADORES'!AW305&lt;&gt;"",'LISTA TRABAJADORES'!AW305,IF(OR(#REF!="",#REF!&lt;50),"",IF(#REF!&gt;=1000,"Anualmente",IF(#REF!&lt;=100,"Cada 3 años","Cada 2 años")))))</f>
        <v>#REF!</v>
      </c>
      <c r="AC313" s="65" t="e">
        <f>IF(#REF!="Sí","Cada 6 meses",IF('LISTA TRABAJADORES'!AX305&lt;&gt;"",'LISTA TRABAJADORES'!AX305,IF(OR(#REF!="",#REF!&lt;50),"",IF(#REF!&gt;=1000,"Anualmente",IF(#REF!&lt;=100,"Cada 3 años","Cada 2 años")))))</f>
        <v>#REF!</v>
      </c>
    </row>
    <row r="314" spans="1:29">
      <c r="A314" s="66">
        <v>298</v>
      </c>
      <c r="B314" s="516">
        <f>IF('LISTA TRABAJADORES'!F303&lt;50,"",'LISTA TRABAJADORES'!C303)</f>
        <v>0</v>
      </c>
      <c r="C314" s="517"/>
      <c r="D314" s="107">
        <f>IF('LISTA TRABAJADORES'!F303&lt;50,"",'LISTA TRABAJADORES'!D303)</f>
        <v>0</v>
      </c>
      <c r="E314" s="106">
        <f>IF('LISTA TRABAJADORES'!F303&lt;50,"",'LISTA TRABAJADORES'!E303)</f>
        <v>0</v>
      </c>
      <c r="F314" s="160"/>
      <c r="G314" s="518">
        <f>IF('LISTA TRABAJADORES'!F303&lt;50,"",'LISTA TRABAJADORES'!B303)</f>
        <v>0</v>
      </c>
      <c r="H314" s="519"/>
      <c r="I314" s="83"/>
      <c r="J314" s="65" t="str">
        <f>IF('LISTA TRABAJADORES'!F303="","",IF('LISTA TRABAJADORES'!G303="Sí","Cada 6 meses",IF(M314&lt;&gt;"",M314,IF(OR('LISTA TRABAJADORES'!H303="no ingresa",'LISTA TRABAJADORES'!F303="BAJA"),"No Ingresa PVSA",IF('LISTA TRABAJADORES'!F303="MUY ALTA","Anualmente",IF('LISTA TRABAJADORES'!F303="MEDIA","Cada 3 años","Cada 2 años"))))))</f>
        <v/>
      </c>
      <c r="K314" s="76"/>
      <c r="L314" s="67"/>
      <c r="M314" s="68" t="str">
        <f t="shared" si="8"/>
        <v/>
      </c>
      <c r="N314" s="67"/>
      <c r="O314" s="63"/>
      <c r="P314" s="64"/>
      <c r="Q314" s="64"/>
      <c r="R314" s="2"/>
      <c r="S314" s="104">
        <f t="shared" si="9"/>
        <v>298</v>
      </c>
      <c r="T314" s="516">
        <f>IF('LISTA TRABAJADORES'!F303&lt;50,"",B314)</f>
        <v>0</v>
      </c>
      <c r="U314" s="517"/>
      <c r="V314" s="105">
        <f>IF('LISTA TRABAJADORES'!F303&lt;50,"",'LISTA TRABAJADORES'!D303)</f>
        <v>0</v>
      </c>
      <c r="W314" s="106">
        <f>IF('LISTA TRABAJADORES'!F303&lt;50,"",E314)</f>
        <v>0</v>
      </c>
      <c r="X314" s="83" t="s">
        <v>444</v>
      </c>
      <c r="Y314" s="518">
        <f>IF('LISTA TRABAJADORES'!F303&lt;50,"",G314)</f>
        <v>0</v>
      </c>
      <c r="Z314" s="519"/>
      <c r="AA314" s="83"/>
      <c r="AB314" s="65" t="e">
        <f>IF(#REF!="Sí","Cada 6 meses",IF('LISTA TRABAJADORES'!AW306&lt;&gt;"",'LISTA TRABAJADORES'!AW306,IF(OR(#REF!="",#REF!&lt;50),"",IF(#REF!&gt;=1000,"Anualmente",IF(#REF!&lt;=100,"Cada 3 años","Cada 2 años")))))</f>
        <v>#REF!</v>
      </c>
      <c r="AC314" s="65" t="e">
        <f>IF(#REF!="Sí","Cada 6 meses",IF('LISTA TRABAJADORES'!AX306&lt;&gt;"",'LISTA TRABAJADORES'!AX306,IF(OR(#REF!="",#REF!&lt;50),"",IF(#REF!&gt;=1000,"Anualmente",IF(#REF!&lt;=100,"Cada 3 años","Cada 2 años")))))</f>
        <v>#REF!</v>
      </c>
    </row>
    <row r="315" spans="1:29">
      <c r="A315" s="66">
        <v>299</v>
      </c>
      <c r="B315" s="516">
        <f>IF('LISTA TRABAJADORES'!F304&lt;50,"",'LISTA TRABAJADORES'!C304)</f>
        <v>0</v>
      </c>
      <c r="C315" s="517"/>
      <c r="D315" s="107">
        <f>IF('LISTA TRABAJADORES'!F304&lt;50,"",'LISTA TRABAJADORES'!D304)</f>
        <v>0</v>
      </c>
      <c r="E315" s="106">
        <f>IF('LISTA TRABAJADORES'!F304&lt;50,"",'LISTA TRABAJADORES'!E304)</f>
        <v>0</v>
      </c>
      <c r="F315" s="160"/>
      <c r="G315" s="518">
        <f>IF('LISTA TRABAJADORES'!F304&lt;50,"",'LISTA TRABAJADORES'!B304)</f>
        <v>0</v>
      </c>
      <c r="H315" s="519"/>
      <c r="I315" s="83"/>
      <c r="J315" s="65" t="str">
        <f>IF('LISTA TRABAJADORES'!F304="","",IF('LISTA TRABAJADORES'!G304="Sí","Cada 6 meses",IF(M315&lt;&gt;"",M315,IF(OR('LISTA TRABAJADORES'!H304="no ingresa",'LISTA TRABAJADORES'!F304="BAJA"),"No Ingresa PVSA",IF('LISTA TRABAJADORES'!F304="MUY ALTA","Anualmente",IF('LISTA TRABAJADORES'!F304="MEDIA","Cada 3 años","Cada 2 años"))))))</f>
        <v/>
      </c>
      <c r="K315" s="76"/>
      <c r="L315" s="67"/>
      <c r="M315" s="68" t="str">
        <f t="shared" si="8"/>
        <v/>
      </c>
      <c r="N315" s="67"/>
      <c r="O315" s="63"/>
      <c r="P315" s="64"/>
      <c r="Q315" s="64"/>
      <c r="R315" s="2"/>
      <c r="S315" s="104">
        <f t="shared" si="9"/>
        <v>299</v>
      </c>
      <c r="T315" s="516">
        <f>IF('LISTA TRABAJADORES'!F304&lt;50,"",B315)</f>
        <v>0</v>
      </c>
      <c r="U315" s="517"/>
      <c r="V315" s="105">
        <f>IF('LISTA TRABAJADORES'!F304&lt;50,"",'LISTA TRABAJADORES'!D304)</f>
        <v>0</v>
      </c>
      <c r="W315" s="106">
        <f>IF('LISTA TRABAJADORES'!F304&lt;50,"",E315)</f>
        <v>0</v>
      </c>
      <c r="X315" s="83" t="s">
        <v>444</v>
      </c>
      <c r="Y315" s="518">
        <f>IF('LISTA TRABAJADORES'!F304&lt;50,"",G315)</f>
        <v>0</v>
      </c>
      <c r="Z315" s="519"/>
      <c r="AA315" s="83"/>
      <c r="AB315" s="65" t="e">
        <f>IF(#REF!="Sí","Cada 6 meses",IF('LISTA TRABAJADORES'!AW307&lt;&gt;"",'LISTA TRABAJADORES'!AW307,IF(OR(#REF!="",#REF!&lt;50),"",IF(#REF!&gt;=1000,"Anualmente",IF(#REF!&lt;=100,"Cada 3 años","Cada 2 años")))))</f>
        <v>#REF!</v>
      </c>
      <c r="AC315" s="65" t="e">
        <f>IF(#REF!="Sí","Cada 6 meses",IF('LISTA TRABAJADORES'!AX307&lt;&gt;"",'LISTA TRABAJADORES'!AX307,IF(OR(#REF!="",#REF!&lt;50),"",IF(#REF!&gt;=1000,"Anualmente",IF(#REF!&lt;=100,"Cada 3 años","Cada 2 años")))))</f>
        <v>#REF!</v>
      </c>
    </row>
    <row r="316" spans="1:29">
      <c r="A316" s="66">
        <v>300</v>
      </c>
      <c r="B316" s="516">
        <f>IF('LISTA TRABAJADORES'!F305&lt;50,"",'LISTA TRABAJADORES'!C305)</f>
        <v>0</v>
      </c>
      <c r="C316" s="517"/>
      <c r="D316" s="107">
        <f>IF('LISTA TRABAJADORES'!F305&lt;50,"",'LISTA TRABAJADORES'!D305)</f>
        <v>0</v>
      </c>
      <c r="E316" s="106">
        <f>IF('LISTA TRABAJADORES'!F305&lt;50,"",'LISTA TRABAJADORES'!E305)</f>
        <v>0</v>
      </c>
      <c r="F316" s="160"/>
      <c r="G316" s="518">
        <f>IF('LISTA TRABAJADORES'!F305&lt;50,"",'LISTA TRABAJADORES'!B305)</f>
        <v>0</v>
      </c>
      <c r="H316" s="519"/>
      <c r="I316" s="83"/>
      <c r="J316" s="65" t="str">
        <f>IF('LISTA TRABAJADORES'!F305="","",IF('LISTA TRABAJADORES'!G305="Sí","Cada 6 meses",IF(M316&lt;&gt;"",M316,IF(OR('LISTA TRABAJADORES'!H305="no ingresa",'LISTA TRABAJADORES'!F305="BAJA"),"No Ingresa PVSA",IF('LISTA TRABAJADORES'!F305="MUY ALTA","Anualmente",IF('LISTA TRABAJADORES'!F305="MEDIA","Cada 3 años","Cada 2 años"))))))</f>
        <v/>
      </c>
      <c r="K316" s="76"/>
      <c r="L316" s="67"/>
      <c r="M316" s="68" t="str">
        <f t="shared" si="8"/>
        <v/>
      </c>
      <c r="N316" s="67"/>
      <c r="O316" s="63"/>
      <c r="P316" s="64"/>
      <c r="Q316" s="64"/>
      <c r="R316" s="2"/>
      <c r="S316" s="104">
        <f t="shared" si="9"/>
        <v>300</v>
      </c>
      <c r="T316" s="516">
        <f>IF('LISTA TRABAJADORES'!F305&lt;50,"",B316)</f>
        <v>0</v>
      </c>
      <c r="U316" s="517"/>
      <c r="V316" s="105">
        <f>IF('LISTA TRABAJADORES'!F305&lt;50,"",'LISTA TRABAJADORES'!D305)</f>
        <v>0</v>
      </c>
      <c r="W316" s="106">
        <f>IF('LISTA TRABAJADORES'!F305&lt;50,"",E316)</f>
        <v>0</v>
      </c>
      <c r="X316" s="83" t="s">
        <v>444</v>
      </c>
      <c r="Y316" s="518">
        <f>IF('LISTA TRABAJADORES'!F305&lt;50,"",G316)</f>
        <v>0</v>
      </c>
      <c r="Z316" s="519"/>
      <c r="AA316" s="83"/>
      <c r="AB316" s="65" t="e">
        <f>IF(#REF!="Sí","Cada 6 meses",IF('LISTA TRABAJADORES'!AW308&lt;&gt;"",'LISTA TRABAJADORES'!AW308,IF(OR(#REF!="",#REF!&lt;50),"",IF(#REF!&gt;=1000,"Anualmente",IF(#REF!&lt;=100,"Cada 3 años","Cada 2 años")))))</f>
        <v>#REF!</v>
      </c>
      <c r="AC316" s="65" t="e">
        <f>IF(#REF!="Sí","Cada 6 meses",IF('LISTA TRABAJADORES'!AX308&lt;&gt;"",'LISTA TRABAJADORES'!AX308,IF(OR(#REF!="",#REF!&lt;50),"",IF(#REF!&gt;=1000,"Anualmente",IF(#REF!&lt;=100,"Cada 3 años","Cada 2 años")))))</f>
        <v>#REF!</v>
      </c>
    </row>
    <row r="317" spans="1:29">
      <c r="A317" s="66">
        <v>301</v>
      </c>
      <c r="B317" s="516">
        <f>IF('LISTA TRABAJADORES'!F306&lt;50,"",'LISTA TRABAJADORES'!C306)</f>
        <v>0</v>
      </c>
      <c r="C317" s="517"/>
      <c r="D317" s="107">
        <f>IF('LISTA TRABAJADORES'!F306&lt;50,"",'LISTA TRABAJADORES'!D306)</f>
        <v>0</v>
      </c>
      <c r="E317" s="106">
        <f>IF('LISTA TRABAJADORES'!F306&lt;50,"",'LISTA TRABAJADORES'!E306)</f>
        <v>0</v>
      </c>
      <c r="F317" s="160"/>
      <c r="G317" s="518">
        <f>IF('LISTA TRABAJADORES'!F306&lt;50,"",'LISTA TRABAJADORES'!B306)</f>
        <v>0</v>
      </c>
      <c r="H317" s="519"/>
      <c r="I317" s="83"/>
      <c r="J317" s="65" t="str">
        <f>IF('LISTA TRABAJADORES'!F306="","",IF('LISTA TRABAJADORES'!G306="Sí","Cada 6 meses",IF(M317&lt;&gt;"",M317,IF(OR('LISTA TRABAJADORES'!H306="no ingresa",'LISTA TRABAJADORES'!F306="BAJA"),"No Ingresa PVSA",IF('LISTA TRABAJADORES'!F306="MUY ALTA","Anualmente",IF('LISTA TRABAJADORES'!F306="MEDIA","Cada 3 años","Cada 2 años"))))))</f>
        <v/>
      </c>
      <c r="K317" s="76"/>
      <c r="L317" s="67"/>
      <c r="M317" s="68" t="str">
        <f t="shared" si="8"/>
        <v/>
      </c>
      <c r="N317" s="67"/>
      <c r="O317" s="63"/>
      <c r="P317" s="64"/>
      <c r="Q317" s="64"/>
      <c r="R317" s="2"/>
      <c r="S317" s="104">
        <f t="shared" si="9"/>
        <v>301</v>
      </c>
      <c r="T317" s="516">
        <f>IF('LISTA TRABAJADORES'!F306&lt;50,"",B317)</f>
        <v>0</v>
      </c>
      <c r="U317" s="517"/>
      <c r="V317" s="105">
        <f>IF('LISTA TRABAJADORES'!F306&lt;50,"",'LISTA TRABAJADORES'!D306)</f>
        <v>0</v>
      </c>
      <c r="W317" s="106">
        <f>IF('LISTA TRABAJADORES'!F306&lt;50,"",E317)</f>
        <v>0</v>
      </c>
      <c r="X317" s="83" t="s">
        <v>444</v>
      </c>
      <c r="Y317" s="518">
        <f>IF('LISTA TRABAJADORES'!F306&lt;50,"",G317)</f>
        <v>0</v>
      </c>
      <c r="Z317" s="519"/>
      <c r="AA317" s="83"/>
      <c r="AB317" s="65" t="e">
        <f>IF(#REF!="Sí","Cada 6 meses",IF('LISTA TRABAJADORES'!AW309&lt;&gt;"",'LISTA TRABAJADORES'!AW309,IF(OR(#REF!="",#REF!&lt;50),"",IF(#REF!&gt;=1000,"Anualmente",IF(#REF!&lt;=100,"Cada 3 años","Cada 2 años")))))</f>
        <v>#REF!</v>
      </c>
      <c r="AC317" s="65" t="e">
        <f>IF(#REF!="Sí","Cada 6 meses",IF('LISTA TRABAJADORES'!AX309&lt;&gt;"",'LISTA TRABAJADORES'!AX309,IF(OR(#REF!="",#REF!&lt;50),"",IF(#REF!&gt;=1000,"Anualmente",IF(#REF!&lt;=100,"Cada 3 años","Cada 2 años")))))</f>
        <v>#REF!</v>
      </c>
    </row>
    <row r="318" spans="1:29">
      <c r="A318" s="66">
        <v>302</v>
      </c>
      <c r="B318" s="516">
        <f>IF('LISTA TRABAJADORES'!F307&lt;50,"",'LISTA TRABAJADORES'!C307)</f>
        <v>0</v>
      </c>
      <c r="C318" s="517"/>
      <c r="D318" s="107">
        <f>IF('LISTA TRABAJADORES'!F307&lt;50,"",'LISTA TRABAJADORES'!D307)</f>
        <v>0</v>
      </c>
      <c r="E318" s="106">
        <f>IF('LISTA TRABAJADORES'!F307&lt;50,"",'LISTA TRABAJADORES'!E307)</f>
        <v>0</v>
      </c>
      <c r="F318" s="160"/>
      <c r="G318" s="518">
        <f>IF('LISTA TRABAJADORES'!F307&lt;50,"",'LISTA TRABAJADORES'!B307)</f>
        <v>0</v>
      </c>
      <c r="H318" s="519"/>
      <c r="I318" s="83"/>
      <c r="J318" s="65" t="str">
        <f>IF('LISTA TRABAJADORES'!F307="","",IF('LISTA TRABAJADORES'!G307="Sí","Cada 6 meses",IF(M318&lt;&gt;"",M318,IF(OR('LISTA TRABAJADORES'!H307="no ingresa",'LISTA TRABAJADORES'!F307="BAJA"),"No Ingresa PVSA",IF('LISTA TRABAJADORES'!F307="MUY ALTA","Anualmente",IF('LISTA TRABAJADORES'!F307="MEDIA","Cada 3 años","Cada 2 años"))))))</f>
        <v/>
      </c>
      <c r="K318" s="76"/>
      <c r="L318" s="67"/>
      <c r="M318" s="68" t="str">
        <f t="shared" si="8"/>
        <v/>
      </c>
      <c r="N318" s="67"/>
      <c r="O318" s="63"/>
      <c r="P318" s="64"/>
      <c r="Q318" s="64"/>
      <c r="R318" s="2"/>
      <c r="S318" s="104">
        <f t="shared" si="9"/>
        <v>302</v>
      </c>
      <c r="T318" s="516">
        <f>IF('LISTA TRABAJADORES'!F307&lt;50,"",B318)</f>
        <v>0</v>
      </c>
      <c r="U318" s="517"/>
      <c r="V318" s="105">
        <f>IF('LISTA TRABAJADORES'!F307&lt;50,"",'LISTA TRABAJADORES'!D307)</f>
        <v>0</v>
      </c>
      <c r="W318" s="106">
        <f>IF('LISTA TRABAJADORES'!F307&lt;50,"",E318)</f>
        <v>0</v>
      </c>
      <c r="X318" s="83" t="s">
        <v>444</v>
      </c>
      <c r="Y318" s="518">
        <f>IF('LISTA TRABAJADORES'!F307&lt;50,"",G318)</f>
        <v>0</v>
      </c>
      <c r="Z318" s="519"/>
      <c r="AA318" s="83"/>
      <c r="AB318" s="65" t="e">
        <f>IF(#REF!="Sí","Cada 6 meses",IF('LISTA TRABAJADORES'!AW310&lt;&gt;"",'LISTA TRABAJADORES'!AW310,IF(OR(#REF!="",#REF!&lt;50),"",IF(#REF!&gt;=1000,"Anualmente",IF(#REF!&lt;=100,"Cada 3 años","Cada 2 años")))))</f>
        <v>#REF!</v>
      </c>
      <c r="AC318" s="65" t="e">
        <f>IF(#REF!="Sí","Cada 6 meses",IF('LISTA TRABAJADORES'!AX310&lt;&gt;"",'LISTA TRABAJADORES'!AX310,IF(OR(#REF!="",#REF!&lt;50),"",IF(#REF!&gt;=1000,"Anualmente",IF(#REF!&lt;=100,"Cada 3 años","Cada 2 años")))))</f>
        <v>#REF!</v>
      </c>
    </row>
    <row r="319" spans="1:29">
      <c r="A319" s="66">
        <v>303</v>
      </c>
      <c r="B319" s="516">
        <f>IF('LISTA TRABAJADORES'!F308&lt;50,"",'LISTA TRABAJADORES'!C308)</f>
        <v>0</v>
      </c>
      <c r="C319" s="517"/>
      <c r="D319" s="107">
        <f>IF('LISTA TRABAJADORES'!F308&lt;50,"",'LISTA TRABAJADORES'!D308)</f>
        <v>0</v>
      </c>
      <c r="E319" s="106">
        <f>IF('LISTA TRABAJADORES'!F308&lt;50,"",'LISTA TRABAJADORES'!E308)</f>
        <v>0</v>
      </c>
      <c r="F319" s="160"/>
      <c r="G319" s="518">
        <f>IF('LISTA TRABAJADORES'!F308&lt;50,"",'LISTA TRABAJADORES'!B308)</f>
        <v>0</v>
      </c>
      <c r="H319" s="519"/>
      <c r="I319" s="83"/>
      <c r="J319" s="65" t="str">
        <f>IF('LISTA TRABAJADORES'!F308="","",IF('LISTA TRABAJADORES'!G308="Sí","Cada 6 meses",IF(M319&lt;&gt;"",M319,IF(OR('LISTA TRABAJADORES'!H308="no ingresa",'LISTA TRABAJADORES'!F308="BAJA"),"No Ingresa PVSA",IF('LISTA TRABAJADORES'!F308="MUY ALTA","Anualmente",IF('LISTA TRABAJADORES'!F308="MEDIA","Cada 3 años","Cada 2 años"))))))</f>
        <v/>
      </c>
      <c r="K319" s="76"/>
      <c r="L319" s="67"/>
      <c r="M319" s="68" t="str">
        <f t="shared" si="8"/>
        <v/>
      </c>
      <c r="N319" s="67"/>
      <c r="O319" s="63"/>
      <c r="P319" s="64"/>
      <c r="Q319" s="64"/>
      <c r="R319" s="2"/>
      <c r="S319" s="104">
        <f t="shared" si="9"/>
        <v>303</v>
      </c>
      <c r="T319" s="516">
        <f>IF('LISTA TRABAJADORES'!F308&lt;50,"",B319)</f>
        <v>0</v>
      </c>
      <c r="U319" s="517"/>
      <c r="V319" s="105">
        <f>IF('LISTA TRABAJADORES'!F308&lt;50,"",'LISTA TRABAJADORES'!D308)</f>
        <v>0</v>
      </c>
      <c r="W319" s="106">
        <f>IF('LISTA TRABAJADORES'!F308&lt;50,"",E319)</f>
        <v>0</v>
      </c>
      <c r="X319" s="83" t="s">
        <v>444</v>
      </c>
      <c r="Y319" s="518">
        <f>IF('LISTA TRABAJADORES'!F308&lt;50,"",G319)</f>
        <v>0</v>
      </c>
      <c r="Z319" s="519"/>
      <c r="AA319" s="83"/>
      <c r="AB319" s="65" t="e">
        <f>IF(#REF!="Sí","Cada 6 meses",IF('LISTA TRABAJADORES'!AW311&lt;&gt;"",'LISTA TRABAJADORES'!AW311,IF(OR(#REF!="",#REF!&lt;50),"",IF(#REF!&gt;=1000,"Anualmente",IF(#REF!&lt;=100,"Cada 3 años","Cada 2 años")))))</f>
        <v>#REF!</v>
      </c>
      <c r="AC319" s="65" t="e">
        <f>IF(#REF!="Sí","Cada 6 meses",IF('LISTA TRABAJADORES'!AX311&lt;&gt;"",'LISTA TRABAJADORES'!AX311,IF(OR(#REF!="",#REF!&lt;50),"",IF(#REF!&gt;=1000,"Anualmente",IF(#REF!&lt;=100,"Cada 3 años","Cada 2 años")))))</f>
        <v>#REF!</v>
      </c>
    </row>
    <row r="320" spans="1:29">
      <c r="A320" s="66">
        <v>304</v>
      </c>
      <c r="B320" s="516">
        <f>IF('LISTA TRABAJADORES'!F309&lt;50,"",'LISTA TRABAJADORES'!C309)</f>
        <v>0</v>
      </c>
      <c r="C320" s="517"/>
      <c r="D320" s="107">
        <f>IF('LISTA TRABAJADORES'!F309&lt;50,"",'LISTA TRABAJADORES'!D309)</f>
        <v>0</v>
      </c>
      <c r="E320" s="106">
        <f>IF('LISTA TRABAJADORES'!F309&lt;50,"",'LISTA TRABAJADORES'!E309)</f>
        <v>0</v>
      </c>
      <c r="F320" s="160"/>
      <c r="G320" s="518">
        <f>IF('LISTA TRABAJADORES'!F309&lt;50,"",'LISTA TRABAJADORES'!B309)</f>
        <v>0</v>
      </c>
      <c r="H320" s="519"/>
      <c r="I320" s="83"/>
      <c r="J320" s="65" t="str">
        <f>IF('LISTA TRABAJADORES'!F309="","",IF('LISTA TRABAJADORES'!G309="Sí","Cada 6 meses",IF(M320&lt;&gt;"",M320,IF(OR('LISTA TRABAJADORES'!H309="no ingresa",'LISTA TRABAJADORES'!F309="BAJA"),"No Ingresa PVSA",IF('LISTA TRABAJADORES'!F309="MUY ALTA","Anualmente",IF('LISTA TRABAJADORES'!F309="MEDIA","Cada 3 años","Cada 2 años"))))))</f>
        <v/>
      </c>
      <c r="K320" s="76"/>
      <c r="L320" s="67"/>
      <c r="M320" s="68" t="str">
        <f t="shared" si="8"/>
        <v/>
      </c>
      <c r="N320" s="67"/>
      <c r="O320" s="63"/>
      <c r="P320" s="64"/>
      <c r="Q320" s="64"/>
      <c r="R320" s="2"/>
      <c r="S320" s="104">
        <f t="shared" si="9"/>
        <v>304</v>
      </c>
      <c r="T320" s="516">
        <f>IF('LISTA TRABAJADORES'!F309&lt;50,"",B320)</f>
        <v>0</v>
      </c>
      <c r="U320" s="517"/>
      <c r="V320" s="105">
        <f>IF('LISTA TRABAJADORES'!F309&lt;50,"",'LISTA TRABAJADORES'!D309)</f>
        <v>0</v>
      </c>
      <c r="W320" s="106">
        <f>IF('LISTA TRABAJADORES'!F309&lt;50,"",E320)</f>
        <v>0</v>
      </c>
      <c r="X320" s="83" t="s">
        <v>444</v>
      </c>
      <c r="Y320" s="518">
        <f>IF('LISTA TRABAJADORES'!F309&lt;50,"",G320)</f>
        <v>0</v>
      </c>
      <c r="Z320" s="519"/>
      <c r="AA320" s="83"/>
      <c r="AB320" s="65" t="e">
        <f>IF(#REF!="Sí","Cada 6 meses",IF('LISTA TRABAJADORES'!AW312&lt;&gt;"",'LISTA TRABAJADORES'!AW312,IF(OR(#REF!="",#REF!&lt;50),"",IF(#REF!&gt;=1000,"Anualmente",IF(#REF!&lt;=100,"Cada 3 años","Cada 2 años")))))</f>
        <v>#REF!</v>
      </c>
      <c r="AC320" s="65" t="e">
        <f>IF(#REF!="Sí","Cada 6 meses",IF('LISTA TRABAJADORES'!AX312&lt;&gt;"",'LISTA TRABAJADORES'!AX312,IF(OR(#REF!="",#REF!&lt;50),"",IF(#REF!&gt;=1000,"Anualmente",IF(#REF!&lt;=100,"Cada 3 años","Cada 2 años")))))</f>
        <v>#REF!</v>
      </c>
    </row>
    <row r="321" spans="1:29">
      <c r="A321" s="66">
        <v>305</v>
      </c>
      <c r="B321" s="516">
        <f>IF('LISTA TRABAJADORES'!F310&lt;50,"",'LISTA TRABAJADORES'!C310)</f>
        <v>0</v>
      </c>
      <c r="C321" s="517"/>
      <c r="D321" s="107">
        <f>IF('LISTA TRABAJADORES'!F310&lt;50,"",'LISTA TRABAJADORES'!D310)</f>
        <v>0</v>
      </c>
      <c r="E321" s="106">
        <f>IF('LISTA TRABAJADORES'!F310&lt;50,"",'LISTA TRABAJADORES'!E310)</f>
        <v>0</v>
      </c>
      <c r="F321" s="160"/>
      <c r="G321" s="518">
        <f>IF('LISTA TRABAJADORES'!F310&lt;50,"",'LISTA TRABAJADORES'!B310)</f>
        <v>0</v>
      </c>
      <c r="H321" s="519"/>
      <c r="I321" s="83"/>
      <c r="J321" s="65" t="str">
        <f>IF('LISTA TRABAJADORES'!F310="","",IF('LISTA TRABAJADORES'!G310="Sí","Cada 6 meses",IF(M321&lt;&gt;"",M321,IF(OR('LISTA TRABAJADORES'!H310="no ingresa",'LISTA TRABAJADORES'!F310="BAJA"),"No Ingresa PVSA",IF('LISTA TRABAJADORES'!F310="MUY ALTA","Anualmente",IF('LISTA TRABAJADORES'!F310="MEDIA","Cada 3 años","Cada 2 años"))))))</f>
        <v/>
      </c>
      <c r="K321" s="76"/>
      <c r="L321" s="67"/>
      <c r="M321" s="68" t="str">
        <f t="shared" si="8"/>
        <v/>
      </c>
      <c r="N321" s="67"/>
      <c r="O321" s="63"/>
      <c r="P321" s="64"/>
      <c r="Q321" s="64"/>
      <c r="R321" s="2"/>
      <c r="S321" s="104">
        <f t="shared" si="9"/>
        <v>305</v>
      </c>
      <c r="T321" s="516">
        <f>IF('LISTA TRABAJADORES'!F310&lt;50,"",B321)</f>
        <v>0</v>
      </c>
      <c r="U321" s="517"/>
      <c r="V321" s="105">
        <f>IF('LISTA TRABAJADORES'!F310&lt;50,"",'LISTA TRABAJADORES'!D310)</f>
        <v>0</v>
      </c>
      <c r="W321" s="106">
        <f>IF('LISTA TRABAJADORES'!F310&lt;50,"",E321)</f>
        <v>0</v>
      </c>
      <c r="X321" s="83" t="s">
        <v>444</v>
      </c>
      <c r="Y321" s="518">
        <f>IF('LISTA TRABAJADORES'!F310&lt;50,"",G321)</f>
        <v>0</v>
      </c>
      <c r="Z321" s="519"/>
      <c r="AA321" s="83"/>
      <c r="AB321" s="65" t="e">
        <f>IF(#REF!="Sí","Cada 6 meses",IF('LISTA TRABAJADORES'!AW313&lt;&gt;"",'LISTA TRABAJADORES'!AW313,IF(OR(#REF!="",#REF!&lt;50),"",IF(#REF!&gt;=1000,"Anualmente",IF(#REF!&lt;=100,"Cada 3 años","Cada 2 años")))))</f>
        <v>#REF!</v>
      </c>
      <c r="AC321" s="65" t="e">
        <f>IF(#REF!="Sí","Cada 6 meses",IF('LISTA TRABAJADORES'!AX313&lt;&gt;"",'LISTA TRABAJADORES'!AX313,IF(OR(#REF!="",#REF!&lt;50),"",IF(#REF!&gt;=1000,"Anualmente",IF(#REF!&lt;=100,"Cada 3 años","Cada 2 años")))))</f>
        <v>#REF!</v>
      </c>
    </row>
    <row r="322" spans="1:29">
      <c r="A322" s="66">
        <v>306</v>
      </c>
      <c r="B322" s="516">
        <f>IF('LISTA TRABAJADORES'!F311&lt;50,"",'LISTA TRABAJADORES'!C311)</f>
        <v>0</v>
      </c>
      <c r="C322" s="517"/>
      <c r="D322" s="107">
        <f>IF('LISTA TRABAJADORES'!F311&lt;50,"",'LISTA TRABAJADORES'!D311)</f>
        <v>0</v>
      </c>
      <c r="E322" s="106">
        <f>IF('LISTA TRABAJADORES'!F311&lt;50,"",'LISTA TRABAJADORES'!E311)</f>
        <v>0</v>
      </c>
      <c r="F322" s="160"/>
      <c r="G322" s="518">
        <f>IF('LISTA TRABAJADORES'!F311&lt;50,"",'LISTA TRABAJADORES'!B311)</f>
        <v>0</v>
      </c>
      <c r="H322" s="519"/>
      <c r="I322" s="83"/>
      <c r="J322" s="65" t="str">
        <f>IF('LISTA TRABAJADORES'!F311="","",IF('LISTA TRABAJADORES'!G311="Sí","Cada 6 meses",IF(M322&lt;&gt;"",M322,IF(OR('LISTA TRABAJADORES'!H311="no ingresa",'LISTA TRABAJADORES'!F311="BAJA"),"No Ingresa PVSA",IF('LISTA TRABAJADORES'!F311="MUY ALTA","Anualmente",IF('LISTA TRABAJADORES'!F311="MEDIA","Cada 3 años","Cada 2 años"))))))</f>
        <v/>
      </c>
      <c r="K322" s="76"/>
      <c r="L322" s="67"/>
      <c r="M322" s="68" t="str">
        <f t="shared" si="8"/>
        <v/>
      </c>
      <c r="N322" s="67"/>
      <c r="O322" s="63"/>
      <c r="P322" s="64"/>
      <c r="Q322" s="64"/>
      <c r="R322" s="2"/>
      <c r="S322" s="104">
        <f t="shared" si="9"/>
        <v>306</v>
      </c>
      <c r="T322" s="516">
        <f>IF('LISTA TRABAJADORES'!F311&lt;50,"",B322)</f>
        <v>0</v>
      </c>
      <c r="U322" s="517"/>
      <c r="V322" s="105">
        <f>IF('LISTA TRABAJADORES'!F311&lt;50,"",'LISTA TRABAJADORES'!D311)</f>
        <v>0</v>
      </c>
      <c r="W322" s="106">
        <f>IF('LISTA TRABAJADORES'!F311&lt;50,"",E322)</f>
        <v>0</v>
      </c>
      <c r="X322" s="83" t="s">
        <v>444</v>
      </c>
      <c r="Y322" s="518">
        <f>IF('LISTA TRABAJADORES'!F311&lt;50,"",G322)</f>
        <v>0</v>
      </c>
      <c r="Z322" s="519"/>
      <c r="AA322" s="83"/>
      <c r="AB322" s="65" t="e">
        <f>IF(#REF!="Sí","Cada 6 meses",IF('LISTA TRABAJADORES'!AW314&lt;&gt;"",'LISTA TRABAJADORES'!AW314,IF(OR(#REF!="",#REF!&lt;50),"",IF(#REF!&gt;=1000,"Anualmente",IF(#REF!&lt;=100,"Cada 3 años","Cada 2 años")))))</f>
        <v>#REF!</v>
      </c>
      <c r="AC322" s="65" t="e">
        <f>IF(#REF!="Sí","Cada 6 meses",IF('LISTA TRABAJADORES'!AX314&lt;&gt;"",'LISTA TRABAJADORES'!AX314,IF(OR(#REF!="",#REF!&lt;50),"",IF(#REF!&gt;=1000,"Anualmente",IF(#REF!&lt;=100,"Cada 3 años","Cada 2 años")))))</f>
        <v>#REF!</v>
      </c>
    </row>
    <row r="323" spans="1:29">
      <c r="A323" s="66">
        <v>307</v>
      </c>
      <c r="B323" s="516">
        <f>IF('LISTA TRABAJADORES'!F312&lt;50,"",'LISTA TRABAJADORES'!C312)</f>
        <v>0</v>
      </c>
      <c r="C323" s="517"/>
      <c r="D323" s="107">
        <f>IF('LISTA TRABAJADORES'!F312&lt;50,"",'LISTA TRABAJADORES'!D312)</f>
        <v>0</v>
      </c>
      <c r="E323" s="106">
        <f>IF('LISTA TRABAJADORES'!F312&lt;50,"",'LISTA TRABAJADORES'!E312)</f>
        <v>0</v>
      </c>
      <c r="F323" s="160"/>
      <c r="G323" s="518">
        <f>IF('LISTA TRABAJADORES'!F312&lt;50,"",'LISTA TRABAJADORES'!B312)</f>
        <v>0</v>
      </c>
      <c r="H323" s="519"/>
      <c r="I323" s="83"/>
      <c r="J323" s="65" t="str">
        <f>IF('LISTA TRABAJADORES'!F312="","",IF('LISTA TRABAJADORES'!G312="Sí","Cada 6 meses",IF(M323&lt;&gt;"",M323,IF(OR('LISTA TRABAJADORES'!H312="no ingresa",'LISTA TRABAJADORES'!F312="BAJA"),"No Ingresa PVSA",IF('LISTA TRABAJADORES'!F312="MUY ALTA","Anualmente",IF('LISTA TRABAJADORES'!F312="MEDIA","Cada 3 años","Cada 2 años"))))))</f>
        <v/>
      </c>
      <c r="K323" s="76"/>
      <c r="L323" s="67"/>
      <c r="M323" s="68" t="str">
        <f t="shared" si="8"/>
        <v/>
      </c>
      <c r="N323" s="67"/>
      <c r="O323" s="63"/>
      <c r="P323" s="64"/>
      <c r="Q323" s="64"/>
      <c r="R323" s="2"/>
      <c r="S323" s="104">
        <f t="shared" si="9"/>
        <v>307</v>
      </c>
      <c r="T323" s="516">
        <f>IF('LISTA TRABAJADORES'!F312&lt;50,"",B323)</f>
        <v>0</v>
      </c>
      <c r="U323" s="517"/>
      <c r="V323" s="105">
        <f>IF('LISTA TRABAJADORES'!F312&lt;50,"",'LISTA TRABAJADORES'!D312)</f>
        <v>0</v>
      </c>
      <c r="W323" s="106">
        <f>IF('LISTA TRABAJADORES'!F312&lt;50,"",E323)</f>
        <v>0</v>
      </c>
      <c r="X323" s="83" t="s">
        <v>444</v>
      </c>
      <c r="Y323" s="518">
        <f>IF('LISTA TRABAJADORES'!F312&lt;50,"",G323)</f>
        <v>0</v>
      </c>
      <c r="Z323" s="519"/>
      <c r="AA323" s="83"/>
      <c r="AB323" s="65" t="e">
        <f>IF(#REF!="Sí","Cada 6 meses",IF('LISTA TRABAJADORES'!AW315&lt;&gt;"",'LISTA TRABAJADORES'!AW315,IF(OR(#REF!="",#REF!&lt;50),"",IF(#REF!&gt;=1000,"Anualmente",IF(#REF!&lt;=100,"Cada 3 años","Cada 2 años")))))</f>
        <v>#REF!</v>
      </c>
      <c r="AC323" s="65" t="e">
        <f>IF(#REF!="Sí","Cada 6 meses",IF('LISTA TRABAJADORES'!AX315&lt;&gt;"",'LISTA TRABAJADORES'!AX315,IF(OR(#REF!="",#REF!&lt;50),"",IF(#REF!&gt;=1000,"Anualmente",IF(#REF!&lt;=100,"Cada 3 años","Cada 2 años")))))</f>
        <v>#REF!</v>
      </c>
    </row>
    <row r="324" spans="1:29">
      <c r="A324" s="66">
        <v>308</v>
      </c>
      <c r="B324" s="516">
        <f>IF('LISTA TRABAJADORES'!F313&lt;50,"",'LISTA TRABAJADORES'!C313)</f>
        <v>0</v>
      </c>
      <c r="C324" s="517"/>
      <c r="D324" s="107">
        <f>IF('LISTA TRABAJADORES'!F313&lt;50,"",'LISTA TRABAJADORES'!D313)</f>
        <v>0</v>
      </c>
      <c r="E324" s="106">
        <f>IF('LISTA TRABAJADORES'!F313&lt;50,"",'LISTA TRABAJADORES'!E313)</f>
        <v>0</v>
      </c>
      <c r="F324" s="160"/>
      <c r="G324" s="518">
        <f>IF('LISTA TRABAJADORES'!F313&lt;50,"",'LISTA TRABAJADORES'!B313)</f>
        <v>0</v>
      </c>
      <c r="H324" s="519"/>
      <c r="I324" s="83"/>
      <c r="J324" s="65" t="str">
        <f>IF('LISTA TRABAJADORES'!F313="","",IF('LISTA TRABAJADORES'!G313="Sí","Cada 6 meses",IF(M324&lt;&gt;"",M324,IF(OR('LISTA TRABAJADORES'!H313="no ingresa",'LISTA TRABAJADORES'!F313="BAJA"),"No Ingresa PVSA",IF('LISTA TRABAJADORES'!F313="MUY ALTA","Anualmente",IF('LISTA TRABAJADORES'!F313="MEDIA","Cada 3 años","Cada 2 años"))))))</f>
        <v/>
      </c>
      <c r="K324" s="76"/>
      <c r="L324" s="67"/>
      <c r="M324" s="68" t="str">
        <f t="shared" si="8"/>
        <v/>
      </c>
      <c r="N324" s="67"/>
      <c r="O324" s="63"/>
      <c r="P324" s="64"/>
      <c r="Q324" s="64"/>
      <c r="R324" s="2"/>
      <c r="S324" s="104">
        <f t="shared" si="9"/>
        <v>308</v>
      </c>
      <c r="T324" s="516">
        <f>IF('LISTA TRABAJADORES'!F313&lt;50,"",B324)</f>
        <v>0</v>
      </c>
      <c r="U324" s="517"/>
      <c r="V324" s="105">
        <f>IF('LISTA TRABAJADORES'!F313&lt;50,"",'LISTA TRABAJADORES'!D313)</f>
        <v>0</v>
      </c>
      <c r="W324" s="106">
        <f>IF('LISTA TRABAJADORES'!F313&lt;50,"",E324)</f>
        <v>0</v>
      </c>
      <c r="X324" s="83" t="s">
        <v>444</v>
      </c>
      <c r="Y324" s="518">
        <f>IF('LISTA TRABAJADORES'!F313&lt;50,"",G324)</f>
        <v>0</v>
      </c>
      <c r="Z324" s="519"/>
      <c r="AA324" s="83"/>
      <c r="AB324" s="65" t="e">
        <f>IF(#REF!="Sí","Cada 6 meses",IF('LISTA TRABAJADORES'!AW316&lt;&gt;"",'LISTA TRABAJADORES'!AW316,IF(OR(#REF!="",#REF!&lt;50),"",IF(#REF!&gt;=1000,"Anualmente",IF(#REF!&lt;=100,"Cada 3 años","Cada 2 años")))))</f>
        <v>#REF!</v>
      </c>
      <c r="AC324" s="65" t="e">
        <f>IF(#REF!="Sí","Cada 6 meses",IF('LISTA TRABAJADORES'!AX316&lt;&gt;"",'LISTA TRABAJADORES'!AX316,IF(OR(#REF!="",#REF!&lt;50),"",IF(#REF!&gt;=1000,"Anualmente",IF(#REF!&lt;=100,"Cada 3 años","Cada 2 años")))))</f>
        <v>#REF!</v>
      </c>
    </row>
    <row r="325" spans="1:29">
      <c r="A325" s="66">
        <v>309</v>
      </c>
      <c r="B325" s="516">
        <f>IF('LISTA TRABAJADORES'!F314&lt;50,"",'LISTA TRABAJADORES'!C314)</f>
        <v>0</v>
      </c>
      <c r="C325" s="517"/>
      <c r="D325" s="107">
        <f>IF('LISTA TRABAJADORES'!F314&lt;50,"",'LISTA TRABAJADORES'!D314)</f>
        <v>0</v>
      </c>
      <c r="E325" s="106">
        <f>IF('LISTA TRABAJADORES'!F314&lt;50,"",'LISTA TRABAJADORES'!E314)</f>
        <v>0</v>
      </c>
      <c r="F325" s="160"/>
      <c r="G325" s="518">
        <f>IF('LISTA TRABAJADORES'!F314&lt;50,"",'LISTA TRABAJADORES'!B314)</f>
        <v>0</v>
      </c>
      <c r="H325" s="519"/>
      <c r="I325" s="83"/>
      <c r="J325" s="65" t="str">
        <f>IF('LISTA TRABAJADORES'!F314="","",IF('LISTA TRABAJADORES'!G314="Sí","Cada 6 meses",IF(M325&lt;&gt;"",M325,IF(OR('LISTA TRABAJADORES'!H314="no ingresa",'LISTA TRABAJADORES'!F314="BAJA"),"No Ingresa PVSA",IF('LISTA TRABAJADORES'!F314="MUY ALTA","Anualmente",IF('LISTA TRABAJADORES'!F314="MEDIA","Cada 3 años","Cada 2 años"))))))</f>
        <v/>
      </c>
      <c r="K325" s="76"/>
      <c r="L325" s="67"/>
      <c r="M325" s="68" t="str">
        <f t="shared" si="8"/>
        <v/>
      </c>
      <c r="N325" s="67"/>
      <c r="O325" s="63"/>
      <c r="P325" s="64"/>
      <c r="Q325" s="64"/>
      <c r="R325" s="2"/>
      <c r="S325" s="104">
        <f t="shared" si="9"/>
        <v>309</v>
      </c>
      <c r="T325" s="516">
        <f>IF('LISTA TRABAJADORES'!F314&lt;50,"",B325)</f>
        <v>0</v>
      </c>
      <c r="U325" s="517"/>
      <c r="V325" s="105">
        <f>IF('LISTA TRABAJADORES'!F314&lt;50,"",'LISTA TRABAJADORES'!D314)</f>
        <v>0</v>
      </c>
      <c r="W325" s="106">
        <f>IF('LISTA TRABAJADORES'!F314&lt;50,"",E325)</f>
        <v>0</v>
      </c>
      <c r="X325" s="83" t="s">
        <v>444</v>
      </c>
      <c r="Y325" s="518">
        <f>IF('LISTA TRABAJADORES'!F314&lt;50,"",G325)</f>
        <v>0</v>
      </c>
      <c r="Z325" s="519"/>
      <c r="AA325" s="83"/>
      <c r="AB325" s="65" t="e">
        <f>IF(#REF!="Sí","Cada 6 meses",IF('LISTA TRABAJADORES'!AW317&lt;&gt;"",'LISTA TRABAJADORES'!AW317,IF(OR(#REF!="",#REF!&lt;50),"",IF(#REF!&gt;=1000,"Anualmente",IF(#REF!&lt;=100,"Cada 3 años","Cada 2 años")))))</f>
        <v>#REF!</v>
      </c>
      <c r="AC325" s="65" t="e">
        <f>IF(#REF!="Sí","Cada 6 meses",IF('LISTA TRABAJADORES'!AX317&lt;&gt;"",'LISTA TRABAJADORES'!AX317,IF(OR(#REF!="",#REF!&lt;50),"",IF(#REF!&gt;=1000,"Anualmente",IF(#REF!&lt;=100,"Cada 3 años","Cada 2 años")))))</f>
        <v>#REF!</v>
      </c>
    </row>
    <row r="326" spans="1:29">
      <c r="A326" s="66">
        <v>310</v>
      </c>
      <c r="B326" s="516">
        <f>IF('LISTA TRABAJADORES'!F315&lt;50,"",'LISTA TRABAJADORES'!C315)</f>
        <v>0</v>
      </c>
      <c r="C326" s="517"/>
      <c r="D326" s="107">
        <f>IF('LISTA TRABAJADORES'!F315&lt;50,"",'LISTA TRABAJADORES'!D315)</f>
        <v>0</v>
      </c>
      <c r="E326" s="106">
        <f>IF('LISTA TRABAJADORES'!F315&lt;50,"",'LISTA TRABAJADORES'!E315)</f>
        <v>0</v>
      </c>
      <c r="F326" s="160"/>
      <c r="G326" s="518">
        <f>IF('LISTA TRABAJADORES'!F315&lt;50,"",'LISTA TRABAJADORES'!B315)</f>
        <v>0</v>
      </c>
      <c r="H326" s="519"/>
      <c r="I326" s="83"/>
      <c r="J326" s="65" t="str">
        <f>IF('LISTA TRABAJADORES'!F315="","",IF('LISTA TRABAJADORES'!G315="Sí","Cada 6 meses",IF(M326&lt;&gt;"",M326,IF(OR('LISTA TRABAJADORES'!H315="no ingresa",'LISTA TRABAJADORES'!F315="BAJA"),"No Ingresa PVSA",IF('LISTA TRABAJADORES'!F315="MUY ALTA","Anualmente",IF('LISTA TRABAJADORES'!F315="MEDIA","Cada 3 años","Cada 2 años"))))))</f>
        <v/>
      </c>
      <c r="K326" s="76"/>
      <c r="L326" s="67"/>
      <c r="M326" s="68" t="str">
        <f t="shared" si="8"/>
        <v/>
      </c>
      <c r="N326" s="67"/>
      <c r="O326" s="63"/>
      <c r="P326" s="64"/>
      <c r="Q326" s="64"/>
      <c r="R326" s="2"/>
      <c r="S326" s="104">
        <f t="shared" si="9"/>
        <v>310</v>
      </c>
      <c r="T326" s="516">
        <f>IF('LISTA TRABAJADORES'!F315&lt;50,"",B326)</f>
        <v>0</v>
      </c>
      <c r="U326" s="517"/>
      <c r="V326" s="105">
        <f>IF('LISTA TRABAJADORES'!F315&lt;50,"",'LISTA TRABAJADORES'!D315)</f>
        <v>0</v>
      </c>
      <c r="W326" s="106">
        <f>IF('LISTA TRABAJADORES'!F315&lt;50,"",E326)</f>
        <v>0</v>
      </c>
      <c r="X326" s="83" t="s">
        <v>444</v>
      </c>
      <c r="Y326" s="518">
        <f>IF('LISTA TRABAJADORES'!F315&lt;50,"",G326)</f>
        <v>0</v>
      </c>
      <c r="Z326" s="519"/>
      <c r="AA326" s="83"/>
      <c r="AB326" s="65" t="e">
        <f>IF(#REF!="Sí","Cada 6 meses",IF('LISTA TRABAJADORES'!AW318&lt;&gt;"",'LISTA TRABAJADORES'!AW318,IF(OR(#REF!="",#REF!&lt;50),"",IF(#REF!&gt;=1000,"Anualmente",IF(#REF!&lt;=100,"Cada 3 años","Cada 2 años")))))</f>
        <v>#REF!</v>
      </c>
      <c r="AC326" s="65" t="e">
        <f>IF(#REF!="Sí","Cada 6 meses",IF('LISTA TRABAJADORES'!AX318&lt;&gt;"",'LISTA TRABAJADORES'!AX318,IF(OR(#REF!="",#REF!&lt;50),"",IF(#REF!&gt;=1000,"Anualmente",IF(#REF!&lt;=100,"Cada 3 años","Cada 2 años")))))</f>
        <v>#REF!</v>
      </c>
    </row>
    <row r="327" spans="1:29">
      <c r="A327" s="66">
        <v>311</v>
      </c>
      <c r="B327" s="516">
        <f>IF('LISTA TRABAJADORES'!F316&lt;50,"",'LISTA TRABAJADORES'!C316)</f>
        <v>0</v>
      </c>
      <c r="C327" s="517"/>
      <c r="D327" s="107">
        <f>IF('LISTA TRABAJADORES'!F316&lt;50,"",'LISTA TRABAJADORES'!D316)</f>
        <v>0</v>
      </c>
      <c r="E327" s="106">
        <f>IF('LISTA TRABAJADORES'!F316&lt;50,"",'LISTA TRABAJADORES'!E316)</f>
        <v>0</v>
      </c>
      <c r="F327" s="160"/>
      <c r="G327" s="518">
        <f>IF('LISTA TRABAJADORES'!F316&lt;50,"",'LISTA TRABAJADORES'!B316)</f>
        <v>0</v>
      </c>
      <c r="H327" s="519"/>
      <c r="I327" s="83"/>
      <c r="J327" s="65" t="str">
        <f>IF('LISTA TRABAJADORES'!F316="","",IF('LISTA TRABAJADORES'!G316="Sí","Cada 6 meses",IF(M327&lt;&gt;"",M327,IF(OR('LISTA TRABAJADORES'!H316="no ingresa",'LISTA TRABAJADORES'!F316="BAJA"),"No Ingresa PVSA",IF('LISTA TRABAJADORES'!F316="MUY ALTA","Anualmente",IF('LISTA TRABAJADORES'!F316="MEDIA","Cada 3 años","Cada 2 años"))))))</f>
        <v/>
      </c>
      <c r="K327" s="76"/>
      <c r="L327" s="67"/>
      <c r="M327" s="68" t="str">
        <f t="shared" si="8"/>
        <v/>
      </c>
      <c r="N327" s="67"/>
      <c r="O327" s="63"/>
      <c r="P327" s="64"/>
      <c r="Q327" s="64"/>
      <c r="R327" s="2"/>
      <c r="S327" s="104">
        <f t="shared" si="9"/>
        <v>311</v>
      </c>
      <c r="T327" s="516">
        <f>IF('LISTA TRABAJADORES'!F316&lt;50,"",B327)</f>
        <v>0</v>
      </c>
      <c r="U327" s="517"/>
      <c r="V327" s="105">
        <f>IF('LISTA TRABAJADORES'!F316&lt;50,"",'LISTA TRABAJADORES'!D316)</f>
        <v>0</v>
      </c>
      <c r="W327" s="106">
        <f>IF('LISTA TRABAJADORES'!F316&lt;50,"",E327)</f>
        <v>0</v>
      </c>
      <c r="X327" s="83" t="s">
        <v>444</v>
      </c>
      <c r="Y327" s="518">
        <f>IF('LISTA TRABAJADORES'!F316&lt;50,"",G327)</f>
        <v>0</v>
      </c>
      <c r="Z327" s="519"/>
      <c r="AA327" s="83"/>
      <c r="AB327" s="65" t="e">
        <f>IF(#REF!="Sí","Cada 6 meses",IF('LISTA TRABAJADORES'!AW319&lt;&gt;"",'LISTA TRABAJADORES'!AW319,IF(OR(#REF!="",#REF!&lt;50),"",IF(#REF!&gt;=1000,"Anualmente",IF(#REF!&lt;=100,"Cada 3 años","Cada 2 años")))))</f>
        <v>#REF!</v>
      </c>
      <c r="AC327" s="65" t="e">
        <f>IF(#REF!="Sí","Cada 6 meses",IF('LISTA TRABAJADORES'!AX319&lt;&gt;"",'LISTA TRABAJADORES'!AX319,IF(OR(#REF!="",#REF!&lt;50),"",IF(#REF!&gt;=1000,"Anualmente",IF(#REF!&lt;=100,"Cada 3 años","Cada 2 años")))))</f>
        <v>#REF!</v>
      </c>
    </row>
    <row r="328" spans="1:29">
      <c r="A328" s="66">
        <v>312</v>
      </c>
      <c r="B328" s="516">
        <f>IF('LISTA TRABAJADORES'!F317&lt;50,"",'LISTA TRABAJADORES'!C317)</f>
        <v>0</v>
      </c>
      <c r="C328" s="517"/>
      <c r="D328" s="107">
        <f>IF('LISTA TRABAJADORES'!F317&lt;50,"",'LISTA TRABAJADORES'!D317)</f>
        <v>0</v>
      </c>
      <c r="E328" s="106">
        <f>IF('LISTA TRABAJADORES'!F317&lt;50,"",'LISTA TRABAJADORES'!E317)</f>
        <v>0</v>
      </c>
      <c r="F328" s="160"/>
      <c r="G328" s="518">
        <f>IF('LISTA TRABAJADORES'!F317&lt;50,"",'LISTA TRABAJADORES'!B317)</f>
        <v>0</v>
      </c>
      <c r="H328" s="519"/>
      <c r="I328" s="83"/>
      <c r="J328" s="65" t="str">
        <f>IF('LISTA TRABAJADORES'!F317="","",IF('LISTA TRABAJADORES'!G317="Sí","Cada 6 meses",IF(M328&lt;&gt;"",M328,IF(OR('LISTA TRABAJADORES'!H317="no ingresa",'LISTA TRABAJADORES'!F317="BAJA"),"No Ingresa PVSA",IF('LISTA TRABAJADORES'!F317="MUY ALTA","Anualmente",IF('LISTA TRABAJADORES'!F317="MEDIA","Cada 3 años","Cada 2 años"))))))</f>
        <v/>
      </c>
      <c r="K328" s="76"/>
      <c r="L328" s="67"/>
      <c r="M328" s="68" t="str">
        <f t="shared" si="8"/>
        <v/>
      </c>
      <c r="N328" s="67"/>
      <c r="O328" s="63"/>
      <c r="P328" s="64"/>
      <c r="Q328" s="64"/>
      <c r="R328" s="2"/>
      <c r="S328" s="104">
        <f t="shared" si="9"/>
        <v>312</v>
      </c>
      <c r="T328" s="516">
        <f>IF('LISTA TRABAJADORES'!F317&lt;50,"",B328)</f>
        <v>0</v>
      </c>
      <c r="U328" s="517"/>
      <c r="V328" s="105">
        <f>IF('LISTA TRABAJADORES'!F317&lt;50,"",'LISTA TRABAJADORES'!D317)</f>
        <v>0</v>
      </c>
      <c r="W328" s="106">
        <f>IF('LISTA TRABAJADORES'!F317&lt;50,"",E328)</f>
        <v>0</v>
      </c>
      <c r="X328" s="83" t="s">
        <v>444</v>
      </c>
      <c r="Y328" s="518">
        <f>IF('LISTA TRABAJADORES'!F317&lt;50,"",G328)</f>
        <v>0</v>
      </c>
      <c r="Z328" s="519"/>
      <c r="AA328" s="83"/>
      <c r="AB328" s="65" t="e">
        <f>IF(#REF!="Sí","Cada 6 meses",IF('LISTA TRABAJADORES'!AW320&lt;&gt;"",'LISTA TRABAJADORES'!AW320,IF(OR(#REF!="",#REF!&lt;50),"",IF(#REF!&gt;=1000,"Anualmente",IF(#REF!&lt;=100,"Cada 3 años","Cada 2 años")))))</f>
        <v>#REF!</v>
      </c>
      <c r="AC328" s="65" t="e">
        <f>IF(#REF!="Sí","Cada 6 meses",IF('LISTA TRABAJADORES'!AX320&lt;&gt;"",'LISTA TRABAJADORES'!AX320,IF(OR(#REF!="",#REF!&lt;50),"",IF(#REF!&gt;=1000,"Anualmente",IF(#REF!&lt;=100,"Cada 3 años","Cada 2 años")))))</f>
        <v>#REF!</v>
      </c>
    </row>
    <row r="329" spans="1:29">
      <c r="A329" s="66">
        <v>313</v>
      </c>
      <c r="B329" s="516">
        <f>IF('LISTA TRABAJADORES'!F318&lt;50,"",'LISTA TRABAJADORES'!C318)</f>
        <v>0</v>
      </c>
      <c r="C329" s="517"/>
      <c r="D329" s="107">
        <f>IF('LISTA TRABAJADORES'!F318&lt;50,"",'LISTA TRABAJADORES'!D318)</f>
        <v>0</v>
      </c>
      <c r="E329" s="106">
        <f>IF('LISTA TRABAJADORES'!F318&lt;50,"",'LISTA TRABAJADORES'!E318)</f>
        <v>0</v>
      </c>
      <c r="F329" s="160"/>
      <c r="G329" s="518">
        <f>IF('LISTA TRABAJADORES'!F318&lt;50,"",'LISTA TRABAJADORES'!B318)</f>
        <v>0</v>
      </c>
      <c r="H329" s="519"/>
      <c r="I329" s="83"/>
      <c r="J329" s="65" t="str">
        <f>IF('LISTA TRABAJADORES'!F318="","",IF('LISTA TRABAJADORES'!G318="Sí","Cada 6 meses",IF(M329&lt;&gt;"",M329,IF(OR('LISTA TRABAJADORES'!H318="no ingresa",'LISTA TRABAJADORES'!F318="BAJA"),"No Ingresa PVSA",IF('LISTA TRABAJADORES'!F318="MUY ALTA","Anualmente",IF('LISTA TRABAJADORES'!F318="MEDIA","Cada 3 años","Cada 2 años"))))))</f>
        <v/>
      </c>
      <c r="K329" s="76"/>
      <c r="L329" s="67"/>
      <c r="M329" s="68" t="str">
        <f t="shared" si="8"/>
        <v/>
      </c>
      <c r="N329" s="67"/>
      <c r="O329" s="63"/>
      <c r="P329" s="64"/>
      <c r="Q329" s="64"/>
      <c r="R329" s="2"/>
      <c r="S329" s="104">
        <f t="shared" si="9"/>
        <v>313</v>
      </c>
      <c r="T329" s="516">
        <f>IF('LISTA TRABAJADORES'!F318&lt;50,"",B329)</f>
        <v>0</v>
      </c>
      <c r="U329" s="517"/>
      <c r="V329" s="105">
        <f>IF('LISTA TRABAJADORES'!F318&lt;50,"",'LISTA TRABAJADORES'!D318)</f>
        <v>0</v>
      </c>
      <c r="W329" s="106">
        <f>IF('LISTA TRABAJADORES'!F318&lt;50,"",E329)</f>
        <v>0</v>
      </c>
      <c r="X329" s="83" t="s">
        <v>444</v>
      </c>
      <c r="Y329" s="518">
        <f>IF('LISTA TRABAJADORES'!F318&lt;50,"",G329)</f>
        <v>0</v>
      </c>
      <c r="Z329" s="519"/>
      <c r="AA329" s="83"/>
      <c r="AB329" s="65" t="e">
        <f>IF(#REF!="Sí","Cada 6 meses",IF('LISTA TRABAJADORES'!AW321&lt;&gt;"",'LISTA TRABAJADORES'!AW321,IF(OR(#REF!="",#REF!&lt;50),"",IF(#REF!&gt;=1000,"Anualmente",IF(#REF!&lt;=100,"Cada 3 años","Cada 2 años")))))</f>
        <v>#REF!</v>
      </c>
      <c r="AC329" s="65" t="e">
        <f>IF(#REF!="Sí","Cada 6 meses",IF('LISTA TRABAJADORES'!AX321&lt;&gt;"",'LISTA TRABAJADORES'!AX321,IF(OR(#REF!="",#REF!&lt;50),"",IF(#REF!&gt;=1000,"Anualmente",IF(#REF!&lt;=100,"Cada 3 años","Cada 2 años")))))</f>
        <v>#REF!</v>
      </c>
    </row>
    <row r="330" spans="1:29">
      <c r="A330" s="66">
        <v>314</v>
      </c>
      <c r="B330" s="516">
        <f>IF('LISTA TRABAJADORES'!F319&lt;50,"",'LISTA TRABAJADORES'!C319)</f>
        <v>0</v>
      </c>
      <c r="C330" s="517"/>
      <c r="D330" s="107">
        <f>IF('LISTA TRABAJADORES'!F319&lt;50,"",'LISTA TRABAJADORES'!D319)</f>
        <v>0</v>
      </c>
      <c r="E330" s="106">
        <f>IF('LISTA TRABAJADORES'!F319&lt;50,"",'LISTA TRABAJADORES'!E319)</f>
        <v>0</v>
      </c>
      <c r="F330" s="160"/>
      <c r="G330" s="518">
        <f>IF('LISTA TRABAJADORES'!F319&lt;50,"",'LISTA TRABAJADORES'!B319)</f>
        <v>0</v>
      </c>
      <c r="H330" s="519"/>
      <c r="I330" s="83"/>
      <c r="J330" s="65" t="str">
        <f>IF('LISTA TRABAJADORES'!F319="","",IF('LISTA TRABAJADORES'!G319="Sí","Cada 6 meses",IF(M330&lt;&gt;"",M330,IF(OR('LISTA TRABAJADORES'!H319="no ingresa",'LISTA TRABAJADORES'!F319="BAJA"),"No Ingresa PVSA",IF('LISTA TRABAJADORES'!F319="MUY ALTA","Anualmente",IF('LISTA TRABAJADORES'!F319="MEDIA","Cada 3 años","Cada 2 años"))))))</f>
        <v/>
      </c>
      <c r="K330" s="76"/>
      <c r="L330" s="67"/>
      <c r="M330" s="68" t="str">
        <f t="shared" si="8"/>
        <v/>
      </c>
      <c r="N330" s="67"/>
      <c r="O330" s="63"/>
      <c r="P330" s="64"/>
      <c r="Q330" s="64"/>
      <c r="R330" s="2"/>
      <c r="S330" s="104">
        <f t="shared" si="9"/>
        <v>314</v>
      </c>
      <c r="T330" s="516">
        <f>IF('LISTA TRABAJADORES'!F319&lt;50,"",B330)</f>
        <v>0</v>
      </c>
      <c r="U330" s="517"/>
      <c r="V330" s="105">
        <f>IF('LISTA TRABAJADORES'!F319&lt;50,"",'LISTA TRABAJADORES'!D319)</f>
        <v>0</v>
      </c>
      <c r="W330" s="106">
        <f>IF('LISTA TRABAJADORES'!F319&lt;50,"",E330)</f>
        <v>0</v>
      </c>
      <c r="X330" s="83" t="s">
        <v>444</v>
      </c>
      <c r="Y330" s="518">
        <f>IF('LISTA TRABAJADORES'!F319&lt;50,"",G330)</f>
        <v>0</v>
      </c>
      <c r="Z330" s="519"/>
      <c r="AA330" s="83"/>
      <c r="AB330" s="65" t="e">
        <f>IF(#REF!="Sí","Cada 6 meses",IF('LISTA TRABAJADORES'!AW322&lt;&gt;"",'LISTA TRABAJADORES'!AW322,IF(OR(#REF!="",#REF!&lt;50),"",IF(#REF!&gt;=1000,"Anualmente",IF(#REF!&lt;=100,"Cada 3 años","Cada 2 años")))))</f>
        <v>#REF!</v>
      </c>
      <c r="AC330" s="65" t="e">
        <f>IF(#REF!="Sí","Cada 6 meses",IF('LISTA TRABAJADORES'!AX322&lt;&gt;"",'LISTA TRABAJADORES'!AX322,IF(OR(#REF!="",#REF!&lt;50),"",IF(#REF!&gt;=1000,"Anualmente",IF(#REF!&lt;=100,"Cada 3 años","Cada 2 años")))))</f>
        <v>#REF!</v>
      </c>
    </row>
    <row r="331" spans="1:29">
      <c r="A331" s="66">
        <v>315</v>
      </c>
      <c r="B331" s="516">
        <f>IF('LISTA TRABAJADORES'!F320&lt;50,"",'LISTA TRABAJADORES'!C320)</f>
        <v>0</v>
      </c>
      <c r="C331" s="517"/>
      <c r="D331" s="107">
        <f>IF('LISTA TRABAJADORES'!F320&lt;50,"",'LISTA TRABAJADORES'!D320)</f>
        <v>0</v>
      </c>
      <c r="E331" s="106">
        <f>IF('LISTA TRABAJADORES'!F320&lt;50,"",'LISTA TRABAJADORES'!E320)</f>
        <v>0</v>
      </c>
      <c r="F331" s="160"/>
      <c r="G331" s="518">
        <f>IF('LISTA TRABAJADORES'!F320&lt;50,"",'LISTA TRABAJADORES'!B320)</f>
        <v>0</v>
      </c>
      <c r="H331" s="519"/>
      <c r="I331" s="83"/>
      <c r="J331" s="65" t="str">
        <f>IF('LISTA TRABAJADORES'!F320="","",IF('LISTA TRABAJADORES'!G320="Sí","Cada 6 meses",IF(M331&lt;&gt;"",M331,IF(OR('LISTA TRABAJADORES'!H320="no ingresa",'LISTA TRABAJADORES'!F320="BAJA"),"No Ingresa PVSA",IF('LISTA TRABAJADORES'!F320="MUY ALTA","Anualmente",IF('LISTA TRABAJADORES'!F320="MEDIA","Cada 3 años","Cada 2 años"))))))</f>
        <v/>
      </c>
      <c r="K331" s="76"/>
      <c r="L331" s="67"/>
      <c r="M331" s="68" t="str">
        <f t="shared" si="8"/>
        <v/>
      </c>
      <c r="N331" s="67"/>
      <c r="O331" s="63"/>
      <c r="P331" s="64"/>
      <c r="Q331" s="64"/>
      <c r="R331" s="2"/>
      <c r="S331" s="104">
        <f t="shared" si="9"/>
        <v>315</v>
      </c>
      <c r="T331" s="516">
        <f>IF('LISTA TRABAJADORES'!F320&lt;50,"",B331)</f>
        <v>0</v>
      </c>
      <c r="U331" s="517"/>
      <c r="V331" s="105">
        <f>IF('LISTA TRABAJADORES'!F320&lt;50,"",'LISTA TRABAJADORES'!D320)</f>
        <v>0</v>
      </c>
      <c r="W331" s="106">
        <f>IF('LISTA TRABAJADORES'!F320&lt;50,"",E331)</f>
        <v>0</v>
      </c>
      <c r="X331" s="83" t="s">
        <v>444</v>
      </c>
      <c r="Y331" s="518">
        <f>IF('LISTA TRABAJADORES'!F320&lt;50,"",G331)</f>
        <v>0</v>
      </c>
      <c r="Z331" s="519"/>
      <c r="AA331" s="83"/>
      <c r="AB331" s="65" t="e">
        <f>IF(#REF!="Sí","Cada 6 meses",IF('LISTA TRABAJADORES'!AW323&lt;&gt;"",'LISTA TRABAJADORES'!AW323,IF(OR(#REF!="",#REF!&lt;50),"",IF(#REF!&gt;=1000,"Anualmente",IF(#REF!&lt;=100,"Cada 3 años","Cada 2 años")))))</f>
        <v>#REF!</v>
      </c>
      <c r="AC331" s="65" t="e">
        <f>IF(#REF!="Sí","Cada 6 meses",IF('LISTA TRABAJADORES'!AX323&lt;&gt;"",'LISTA TRABAJADORES'!AX323,IF(OR(#REF!="",#REF!&lt;50),"",IF(#REF!&gt;=1000,"Anualmente",IF(#REF!&lt;=100,"Cada 3 años","Cada 2 años")))))</f>
        <v>#REF!</v>
      </c>
    </row>
    <row r="332" spans="1:29">
      <c r="A332" s="66">
        <v>316</v>
      </c>
      <c r="B332" s="516">
        <f>IF('LISTA TRABAJADORES'!F321&lt;50,"",'LISTA TRABAJADORES'!C321)</f>
        <v>0</v>
      </c>
      <c r="C332" s="517"/>
      <c r="D332" s="107">
        <f>IF('LISTA TRABAJADORES'!F321&lt;50,"",'LISTA TRABAJADORES'!D321)</f>
        <v>0</v>
      </c>
      <c r="E332" s="106">
        <f>IF('LISTA TRABAJADORES'!F321&lt;50,"",'LISTA TRABAJADORES'!E321)</f>
        <v>0</v>
      </c>
      <c r="F332" s="160"/>
      <c r="G332" s="518">
        <f>IF('LISTA TRABAJADORES'!F321&lt;50,"",'LISTA TRABAJADORES'!B321)</f>
        <v>0</v>
      </c>
      <c r="H332" s="519"/>
      <c r="I332" s="83"/>
      <c r="J332" s="65" t="str">
        <f>IF('LISTA TRABAJADORES'!F321="","",IF('LISTA TRABAJADORES'!G321="Sí","Cada 6 meses",IF(M332&lt;&gt;"",M332,IF(OR('LISTA TRABAJADORES'!H321="no ingresa",'LISTA TRABAJADORES'!F321="BAJA"),"No Ingresa PVSA",IF('LISTA TRABAJADORES'!F321="MUY ALTA","Anualmente",IF('LISTA TRABAJADORES'!F321="MEDIA","Cada 3 años","Cada 2 años"))))))</f>
        <v/>
      </c>
      <c r="K332" s="76"/>
      <c r="L332" s="67"/>
      <c r="M332" s="68" t="str">
        <f t="shared" si="8"/>
        <v/>
      </c>
      <c r="N332" s="67"/>
      <c r="O332" s="63"/>
      <c r="P332" s="64"/>
      <c r="Q332" s="64"/>
      <c r="R332" s="2"/>
      <c r="S332" s="104">
        <f t="shared" si="9"/>
        <v>316</v>
      </c>
      <c r="T332" s="516">
        <f>IF('LISTA TRABAJADORES'!F321&lt;50,"",B332)</f>
        <v>0</v>
      </c>
      <c r="U332" s="517"/>
      <c r="V332" s="105">
        <f>IF('LISTA TRABAJADORES'!F321&lt;50,"",'LISTA TRABAJADORES'!D321)</f>
        <v>0</v>
      </c>
      <c r="W332" s="106">
        <f>IF('LISTA TRABAJADORES'!F321&lt;50,"",E332)</f>
        <v>0</v>
      </c>
      <c r="X332" s="83" t="s">
        <v>444</v>
      </c>
      <c r="Y332" s="518">
        <f>IF('LISTA TRABAJADORES'!F321&lt;50,"",G332)</f>
        <v>0</v>
      </c>
      <c r="Z332" s="519"/>
      <c r="AA332" s="83"/>
      <c r="AB332" s="65" t="e">
        <f>IF(#REF!="Sí","Cada 6 meses",IF('LISTA TRABAJADORES'!AW324&lt;&gt;"",'LISTA TRABAJADORES'!AW324,IF(OR(#REF!="",#REF!&lt;50),"",IF(#REF!&gt;=1000,"Anualmente",IF(#REF!&lt;=100,"Cada 3 años","Cada 2 años")))))</f>
        <v>#REF!</v>
      </c>
      <c r="AC332" s="65" t="e">
        <f>IF(#REF!="Sí","Cada 6 meses",IF('LISTA TRABAJADORES'!AX324&lt;&gt;"",'LISTA TRABAJADORES'!AX324,IF(OR(#REF!="",#REF!&lt;50),"",IF(#REF!&gt;=1000,"Anualmente",IF(#REF!&lt;=100,"Cada 3 años","Cada 2 años")))))</f>
        <v>#REF!</v>
      </c>
    </row>
    <row r="333" spans="1:29">
      <c r="A333" s="66">
        <v>317</v>
      </c>
      <c r="B333" s="516">
        <f>IF('LISTA TRABAJADORES'!F322&lt;50,"",'LISTA TRABAJADORES'!C322)</f>
        <v>0</v>
      </c>
      <c r="C333" s="517"/>
      <c r="D333" s="107">
        <f>IF('LISTA TRABAJADORES'!F322&lt;50,"",'LISTA TRABAJADORES'!D322)</f>
        <v>0</v>
      </c>
      <c r="E333" s="106">
        <f>IF('LISTA TRABAJADORES'!F322&lt;50,"",'LISTA TRABAJADORES'!E322)</f>
        <v>0</v>
      </c>
      <c r="F333" s="160"/>
      <c r="G333" s="518">
        <f>IF('LISTA TRABAJADORES'!F322&lt;50,"",'LISTA TRABAJADORES'!B322)</f>
        <v>0</v>
      </c>
      <c r="H333" s="519"/>
      <c r="I333" s="83"/>
      <c r="J333" s="65" t="str">
        <f>IF('LISTA TRABAJADORES'!F322="","",IF('LISTA TRABAJADORES'!G322="Sí","Cada 6 meses",IF(M333&lt;&gt;"",M333,IF(OR('LISTA TRABAJADORES'!H322="no ingresa",'LISTA TRABAJADORES'!F322="BAJA"),"No Ingresa PVSA",IF('LISTA TRABAJADORES'!F322="MUY ALTA","Anualmente",IF('LISTA TRABAJADORES'!F322="MEDIA","Cada 3 años","Cada 2 años"))))))</f>
        <v/>
      </c>
      <c r="K333" s="76"/>
      <c r="L333" s="67"/>
      <c r="M333" s="68" t="str">
        <f t="shared" si="8"/>
        <v/>
      </c>
      <c r="N333" s="67"/>
      <c r="O333" s="63"/>
      <c r="P333" s="64"/>
      <c r="Q333" s="64"/>
      <c r="R333" s="2"/>
      <c r="S333" s="104">
        <f t="shared" si="9"/>
        <v>317</v>
      </c>
      <c r="T333" s="516">
        <f>IF('LISTA TRABAJADORES'!F322&lt;50,"",B333)</f>
        <v>0</v>
      </c>
      <c r="U333" s="517"/>
      <c r="V333" s="105">
        <f>IF('LISTA TRABAJADORES'!F322&lt;50,"",'LISTA TRABAJADORES'!D322)</f>
        <v>0</v>
      </c>
      <c r="W333" s="106">
        <f>IF('LISTA TRABAJADORES'!F322&lt;50,"",E333)</f>
        <v>0</v>
      </c>
      <c r="X333" s="83" t="s">
        <v>444</v>
      </c>
      <c r="Y333" s="518">
        <f>IF('LISTA TRABAJADORES'!F322&lt;50,"",G333)</f>
        <v>0</v>
      </c>
      <c r="Z333" s="519"/>
      <c r="AA333" s="83"/>
      <c r="AB333" s="65" t="e">
        <f>IF(#REF!="Sí","Cada 6 meses",IF('LISTA TRABAJADORES'!AW325&lt;&gt;"",'LISTA TRABAJADORES'!AW325,IF(OR(#REF!="",#REF!&lt;50),"",IF(#REF!&gt;=1000,"Anualmente",IF(#REF!&lt;=100,"Cada 3 años","Cada 2 años")))))</f>
        <v>#REF!</v>
      </c>
      <c r="AC333" s="65" t="e">
        <f>IF(#REF!="Sí","Cada 6 meses",IF('LISTA TRABAJADORES'!AX325&lt;&gt;"",'LISTA TRABAJADORES'!AX325,IF(OR(#REF!="",#REF!&lt;50),"",IF(#REF!&gt;=1000,"Anualmente",IF(#REF!&lt;=100,"Cada 3 años","Cada 2 años")))))</f>
        <v>#REF!</v>
      </c>
    </row>
    <row r="334" spans="1:29">
      <c r="A334" s="66">
        <v>318</v>
      </c>
      <c r="B334" s="516">
        <f>IF('LISTA TRABAJADORES'!F323&lt;50,"",'LISTA TRABAJADORES'!C323)</f>
        <v>0</v>
      </c>
      <c r="C334" s="517"/>
      <c r="D334" s="107">
        <f>IF('LISTA TRABAJADORES'!F323&lt;50,"",'LISTA TRABAJADORES'!D323)</f>
        <v>0</v>
      </c>
      <c r="E334" s="106">
        <f>IF('LISTA TRABAJADORES'!F323&lt;50,"",'LISTA TRABAJADORES'!E323)</f>
        <v>0</v>
      </c>
      <c r="F334" s="160"/>
      <c r="G334" s="518">
        <f>IF('LISTA TRABAJADORES'!F323&lt;50,"",'LISTA TRABAJADORES'!B323)</f>
        <v>0</v>
      </c>
      <c r="H334" s="519"/>
      <c r="I334" s="83"/>
      <c r="J334" s="65" t="str">
        <f>IF('LISTA TRABAJADORES'!F323="","",IF('LISTA TRABAJADORES'!G323="Sí","Cada 6 meses",IF(M334&lt;&gt;"",M334,IF(OR('LISTA TRABAJADORES'!H323="no ingresa",'LISTA TRABAJADORES'!F323="BAJA"),"No Ingresa PVSA",IF('LISTA TRABAJADORES'!F323="MUY ALTA","Anualmente",IF('LISTA TRABAJADORES'!F323="MEDIA","Cada 3 años","Cada 2 años"))))))</f>
        <v/>
      </c>
      <c r="K334" s="76"/>
      <c r="L334" s="67"/>
      <c r="M334" s="68" t="str">
        <f t="shared" si="8"/>
        <v/>
      </c>
      <c r="N334" s="67"/>
      <c r="O334" s="63"/>
      <c r="P334" s="64"/>
      <c r="Q334" s="64"/>
      <c r="R334" s="2"/>
      <c r="S334" s="104">
        <f t="shared" si="9"/>
        <v>318</v>
      </c>
      <c r="T334" s="516">
        <f>IF('LISTA TRABAJADORES'!F323&lt;50,"",B334)</f>
        <v>0</v>
      </c>
      <c r="U334" s="517"/>
      <c r="V334" s="105">
        <f>IF('LISTA TRABAJADORES'!F323&lt;50,"",'LISTA TRABAJADORES'!D323)</f>
        <v>0</v>
      </c>
      <c r="W334" s="106">
        <f>IF('LISTA TRABAJADORES'!F323&lt;50,"",E334)</f>
        <v>0</v>
      </c>
      <c r="X334" s="83" t="s">
        <v>444</v>
      </c>
      <c r="Y334" s="518">
        <f>IF('LISTA TRABAJADORES'!F323&lt;50,"",G334)</f>
        <v>0</v>
      </c>
      <c r="Z334" s="519"/>
      <c r="AA334" s="83"/>
      <c r="AB334" s="65" t="e">
        <f>IF(#REF!="Sí","Cada 6 meses",IF('LISTA TRABAJADORES'!AW326&lt;&gt;"",'LISTA TRABAJADORES'!AW326,IF(OR(#REF!="",#REF!&lt;50),"",IF(#REF!&gt;=1000,"Anualmente",IF(#REF!&lt;=100,"Cada 3 años","Cada 2 años")))))</f>
        <v>#REF!</v>
      </c>
      <c r="AC334" s="65" t="e">
        <f>IF(#REF!="Sí","Cada 6 meses",IF('LISTA TRABAJADORES'!AX326&lt;&gt;"",'LISTA TRABAJADORES'!AX326,IF(OR(#REF!="",#REF!&lt;50),"",IF(#REF!&gt;=1000,"Anualmente",IF(#REF!&lt;=100,"Cada 3 años","Cada 2 años")))))</f>
        <v>#REF!</v>
      </c>
    </row>
    <row r="335" spans="1:29">
      <c r="A335" s="66">
        <v>319</v>
      </c>
      <c r="B335" s="516">
        <f>IF('LISTA TRABAJADORES'!F324&lt;50,"",'LISTA TRABAJADORES'!C324)</f>
        <v>0</v>
      </c>
      <c r="C335" s="517"/>
      <c r="D335" s="107">
        <f>IF('LISTA TRABAJADORES'!F324&lt;50,"",'LISTA TRABAJADORES'!D324)</f>
        <v>0</v>
      </c>
      <c r="E335" s="106">
        <f>IF('LISTA TRABAJADORES'!F324&lt;50,"",'LISTA TRABAJADORES'!E324)</f>
        <v>0</v>
      </c>
      <c r="F335" s="160"/>
      <c r="G335" s="518">
        <f>IF('LISTA TRABAJADORES'!F324&lt;50,"",'LISTA TRABAJADORES'!B324)</f>
        <v>0</v>
      </c>
      <c r="H335" s="519"/>
      <c r="I335" s="83"/>
      <c r="J335" s="65" t="str">
        <f>IF('LISTA TRABAJADORES'!F324="","",IF('LISTA TRABAJADORES'!G324="Sí","Cada 6 meses",IF(M335&lt;&gt;"",M335,IF(OR('LISTA TRABAJADORES'!H324="no ingresa",'LISTA TRABAJADORES'!F324="BAJA"),"No Ingresa PVSA",IF('LISTA TRABAJADORES'!F324="MUY ALTA","Anualmente",IF('LISTA TRABAJADORES'!F324="MEDIA","Cada 3 años","Cada 2 años"))))))</f>
        <v/>
      </c>
      <c r="K335" s="76"/>
      <c r="L335" s="67"/>
      <c r="M335" s="68" t="str">
        <f t="shared" si="8"/>
        <v/>
      </c>
      <c r="N335" s="67"/>
      <c r="O335" s="63"/>
      <c r="P335" s="64"/>
      <c r="Q335" s="64"/>
      <c r="R335" s="2"/>
      <c r="S335" s="104">
        <f t="shared" si="9"/>
        <v>319</v>
      </c>
      <c r="T335" s="516">
        <f>IF('LISTA TRABAJADORES'!F324&lt;50,"",B335)</f>
        <v>0</v>
      </c>
      <c r="U335" s="517"/>
      <c r="V335" s="105">
        <f>IF('LISTA TRABAJADORES'!F324&lt;50,"",'LISTA TRABAJADORES'!D324)</f>
        <v>0</v>
      </c>
      <c r="W335" s="106">
        <f>IF('LISTA TRABAJADORES'!F324&lt;50,"",E335)</f>
        <v>0</v>
      </c>
      <c r="X335" s="83" t="s">
        <v>444</v>
      </c>
      <c r="Y335" s="518">
        <f>IF('LISTA TRABAJADORES'!F324&lt;50,"",G335)</f>
        <v>0</v>
      </c>
      <c r="Z335" s="519"/>
      <c r="AA335" s="83"/>
      <c r="AB335" s="65" t="e">
        <f>IF(#REF!="Sí","Cada 6 meses",IF('LISTA TRABAJADORES'!AW327&lt;&gt;"",'LISTA TRABAJADORES'!AW327,IF(OR(#REF!="",#REF!&lt;50),"",IF(#REF!&gt;=1000,"Anualmente",IF(#REF!&lt;=100,"Cada 3 años","Cada 2 años")))))</f>
        <v>#REF!</v>
      </c>
      <c r="AC335" s="65" t="e">
        <f>IF(#REF!="Sí","Cada 6 meses",IF('LISTA TRABAJADORES'!AX327&lt;&gt;"",'LISTA TRABAJADORES'!AX327,IF(OR(#REF!="",#REF!&lt;50),"",IF(#REF!&gt;=1000,"Anualmente",IF(#REF!&lt;=100,"Cada 3 años","Cada 2 años")))))</f>
        <v>#REF!</v>
      </c>
    </row>
    <row r="336" spans="1:29">
      <c r="A336" s="66">
        <v>320</v>
      </c>
      <c r="B336" s="516">
        <f>IF('LISTA TRABAJADORES'!F325&lt;50,"",'LISTA TRABAJADORES'!C325)</f>
        <v>0</v>
      </c>
      <c r="C336" s="517"/>
      <c r="D336" s="107">
        <f>IF('LISTA TRABAJADORES'!F325&lt;50,"",'LISTA TRABAJADORES'!D325)</f>
        <v>0</v>
      </c>
      <c r="E336" s="106">
        <f>IF('LISTA TRABAJADORES'!F325&lt;50,"",'LISTA TRABAJADORES'!E325)</f>
        <v>0</v>
      </c>
      <c r="F336" s="160"/>
      <c r="G336" s="518">
        <f>IF('LISTA TRABAJADORES'!F325&lt;50,"",'LISTA TRABAJADORES'!B325)</f>
        <v>0</v>
      </c>
      <c r="H336" s="519"/>
      <c r="I336" s="83"/>
      <c r="J336" s="65" t="str">
        <f>IF('LISTA TRABAJADORES'!F325="","",IF('LISTA TRABAJADORES'!G325="Sí","Cada 6 meses",IF(M336&lt;&gt;"",M336,IF(OR('LISTA TRABAJADORES'!H325="no ingresa",'LISTA TRABAJADORES'!F325="BAJA"),"No Ingresa PVSA",IF('LISTA TRABAJADORES'!F325="MUY ALTA","Anualmente",IF('LISTA TRABAJADORES'!F325="MEDIA","Cada 3 años","Cada 2 años"))))))</f>
        <v/>
      </c>
      <c r="K336" s="76"/>
      <c r="L336" s="67"/>
      <c r="M336" s="68" t="str">
        <f t="shared" si="8"/>
        <v/>
      </c>
      <c r="N336" s="67"/>
      <c r="O336" s="63"/>
      <c r="P336" s="64"/>
      <c r="Q336" s="64"/>
      <c r="R336" s="2"/>
      <c r="S336" s="104">
        <f t="shared" si="9"/>
        <v>320</v>
      </c>
      <c r="T336" s="516">
        <f>IF('LISTA TRABAJADORES'!F325&lt;50,"",B336)</f>
        <v>0</v>
      </c>
      <c r="U336" s="517"/>
      <c r="V336" s="105">
        <f>IF('LISTA TRABAJADORES'!F325&lt;50,"",'LISTA TRABAJADORES'!D325)</f>
        <v>0</v>
      </c>
      <c r="W336" s="106">
        <f>IF('LISTA TRABAJADORES'!F325&lt;50,"",E336)</f>
        <v>0</v>
      </c>
      <c r="X336" s="83" t="s">
        <v>444</v>
      </c>
      <c r="Y336" s="518">
        <f>IF('LISTA TRABAJADORES'!F325&lt;50,"",G336)</f>
        <v>0</v>
      </c>
      <c r="Z336" s="519"/>
      <c r="AA336" s="83"/>
      <c r="AB336" s="65" t="e">
        <f>IF(#REF!="Sí","Cada 6 meses",IF('LISTA TRABAJADORES'!AW328&lt;&gt;"",'LISTA TRABAJADORES'!AW328,IF(OR(#REF!="",#REF!&lt;50),"",IF(#REF!&gt;=1000,"Anualmente",IF(#REF!&lt;=100,"Cada 3 años","Cada 2 años")))))</f>
        <v>#REF!</v>
      </c>
      <c r="AC336" s="65" t="e">
        <f>IF(#REF!="Sí","Cada 6 meses",IF('LISTA TRABAJADORES'!AX328&lt;&gt;"",'LISTA TRABAJADORES'!AX328,IF(OR(#REF!="",#REF!&lt;50),"",IF(#REF!&gt;=1000,"Anualmente",IF(#REF!&lt;=100,"Cada 3 años","Cada 2 años")))))</f>
        <v>#REF!</v>
      </c>
    </row>
    <row r="337" spans="1:29">
      <c r="A337" s="66">
        <v>321</v>
      </c>
      <c r="B337" s="516">
        <f>IF('LISTA TRABAJADORES'!F326&lt;50,"",'LISTA TRABAJADORES'!C326)</f>
        <v>0</v>
      </c>
      <c r="C337" s="517"/>
      <c r="D337" s="107">
        <f>IF('LISTA TRABAJADORES'!F326&lt;50,"",'LISTA TRABAJADORES'!D326)</f>
        <v>0</v>
      </c>
      <c r="E337" s="106">
        <f>IF('LISTA TRABAJADORES'!F326&lt;50,"",'LISTA TRABAJADORES'!E326)</f>
        <v>0</v>
      </c>
      <c r="F337" s="160"/>
      <c r="G337" s="518">
        <f>IF('LISTA TRABAJADORES'!F326&lt;50,"",'LISTA TRABAJADORES'!B326)</f>
        <v>0</v>
      </c>
      <c r="H337" s="519"/>
      <c r="I337" s="83"/>
      <c r="J337" s="65" t="str">
        <f>IF('LISTA TRABAJADORES'!F326="","",IF('LISTA TRABAJADORES'!G326="Sí","Cada 6 meses",IF(M337&lt;&gt;"",M337,IF(OR('LISTA TRABAJADORES'!H326="no ingresa",'LISTA TRABAJADORES'!F326="BAJA"),"No Ingresa PVSA",IF('LISTA TRABAJADORES'!F326="MUY ALTA","Anualmente",IF('LISTA TRABAJADORES'!F326="MEDIA","Cada 3 años","Cada 2 años"))))))</f>
        <v/>
      </c>
      <c r="K337" s="76"/>
      <c r="L337" s="67"/>
      <c r="M337" s="68" t="str">
        <f t="shared" ref="M337:M400" si="10">IF(L337="","",VLOOKUP(L337,$Q$12:$R$13,2,FALSE))</f>
        <v/>
      </c>
      <c r="N337" s="67"/>
      <c r="O337" s="63"/>
      <c r="P337" s="64"/>
      <c r="Q337" s="64"/>
      <c r="R337" s="2"/>
      <c r="S337" s="104">
        <f t="shared" ref="S337:S400" si="11">A337</f>
        <v>321</v>
      </c>
      <c r="T337" s="516">
        <f>IF('LISTA TRABAJADORES'!F326&lt;50,"",B337)</f>
        <v>0</v>
      </c>
      <c r="U337" s="517"/>
      <c r="V337" s="105">
        <f>IF('LISTA TRABAJADORES'!F326&lt;50,"",'LISTA TRABAJADORES'!D326)</f>
        <v>0</v>
      </c>
      <c r="W337" s="106">
        <f>IF('LISTA TRABAJADORES'!F326&lt;50,"",E337)</f>
        <v>0</v>
      </c>
      <c r="X337" s="83" t="s">
        <v>444</v>
      </c>
      <c r="Y337" s="518">
        <f>IF('LISTA TRABAJADORES'!F326&lt;50,"",G337)</f>
        <v>0</v>
      </c>
      <c r="Z337" s="519"/>
      <c r="AA337" s="83"/>
      <c r="AB337" s="65" t="e">
        <f>IF(#REF!="Sí","Cada 6 meses",IF('LISTA TRABAJADORES'!AW329&lt;&gt;"",'LISTA TRABAJADORES'!AW329,IF(OR(#REF!="",#REF!&lt;50),"",IF(#REF!&gt;=1000,"Anualmente",IF(#REF!&lt;=100,"Cada 3 años","Cada 2 años")))))</f>
        <v>#REF!</v>
      </c>
      <c r="AC337" s="65" t="e">
        <f>IF(#REF!="Sí","Cada 6 meses",IF('LISTA TRABAJADORES'!AX329&lt;&gt;"",'LISTA TRABAJADORES'!AX329,IF(OR(#REF!="",#REF!&lt;50),"",IF(#REF!&gt;=1000,"Anualmente",IF(#REF!&lt;=100,"Cada 3 años","Cada 2 años")))))</f>
        <v>#REF!</v>
      </c>
    </row>
    <row r="338" spans="1:29">
      <c r="A338" s="66">
        <v>322</v>
      </c>
      <c r="B338" s="516">
        <f>IF('LISTA TRABAJADORES'!F327&lt;50,"",'LISTA TRABAJADORES'!C327)</f>
        <v>0</v>
      </c>
      <c r="C338" s="517"/>
      <c r="D338" s="107">
        <f>IF('LISTA TRABAJADORES'!F327&lt;50,"",'LISTA TRABAJADORES'!D327)</f>
        <v>0</v>
      </c>
      <c r="E338" s="106">
        <f>IF('LISTA TRABAJADORES'!F327&lt;50,"",'LISTA TRABAJADORES'!E327)</f>
        <v>0</v>
      </c>
      <c r="F338" s="160"/>
      <c r="G338" s="518">
        <f>IF('LISTA TRABAJADORES'!F327&lt;50,"",'LISTA TRABAJADORES'!B327)</f>
        <v>0</v>
      </c>
      <c r="H338" s="519"/>
      <c r="I338" s="83"/>
      <c r="J338" s="65" t="str">
        <f>IF('LISTA TRABAJADORES'!F327="","",IF('LISTA TRABAJADORES'!G327="Sí","Cada 6 meses",IF(M338&lt;&gt;"",M338,IF(OR('LISTA TRABAJADORES'!H327="no ingresa",'LISTA TRABAJADORES'!F327="BAJA"),"No Ingresa PVSA",IF('LISTA TRABAJADORES'!F327="MUY ALTA","Anualmente",IF('LISTA TRABAJADORES'!F327="MEDIA","Cada 3 años","Cada 2 años"))))))</f>
        <v/>
      </c>
      <c r="K338" s="76"/>
      <c r="L338" s="67"/>
      <c r="M338" s="68" t="str">
        <f t="shared" si="10"/>
        <v/>
      </c>
      <c r="N338" s="67"/>
      <c r="O338" s="63"/>
      <c r="P338" s="64"/>
      <c r="Q338" s="64"/>
      <c r="R338" s="2"/>
      <c r="S338" s="104">
        <f t="shared" si="11"/>
        <v>322</v>
      </c>
      <c r="T338" s="516">
        <f>IF('LISTA TRABAJADORES'!F327&lt;50,"",B338)</f>
        <v>0</v>
      </c>
      <c r="U338" s="517"/>
      <c r="V338" s="105">
        <f>IF('LISTA TRABAJADORES'!F327&lt;50,"",'LISTA TRABAJADORES'!D327)</f>
        <v>0</v>
      </c>
      <c r="W338" s="106">
        <f>IF('LISTA TRABAJADORES'!F327&lt;50,"",E338)</f>
        <v>0</v>
      </c>
      <c r="X338" s="83" t="s">
        <v>444</v>
      </c>
      <c r="Y338" s="518">
        <f>IF('LISTA TRABAJADORES'!F327&lt;50,"",G338)</f>
        <v>0</v>
      </c>
      <c r="Z338" s="519"/>
      <c r="AA338" s="83"/>
      <c r="AB338" s="65" t="e">
        <f>IF(#REF!="Sí","Cada 6 meses",IF('LISTA TRABAJADORES'!AW330&lt;&gt;"",'LISTA TRABAJADORES'!AW330,IF(OR(#REF!="",#REF!&lt;50),"",IF(#REF!&gt;=1000,"Anualmente",IF(#REF!&lt;=100,"Cada 3 años","Cada 2 años")))))</f>
        <v>#REF!</v>
      </c>
      <c r="AC338" s="65" t="e">
        <f>IF(#REF!="Sí","Cada 6 meses",IF('LISTA TRABAJADORES'!AX330&lt;&gt;"",'LISTA TRABAJADORES'!AX330,IF(OR(#REF!="",#REF!&lt;50),"",IF(#REF!&gt;=1000,"Anualmente",IF(#REF!&lt;=100,"Cada 3 años","Cada 2 años")))))</f>
        <v>#REF!</v>
      </c>
    </row>
    <row r="339" spans="1:29">
      <c r="A339" s="66">
        <v>323</v>
      </c>
      <c r="B339" s="516">
        <f>IF('LISTA TRABAJADORES'!F328&lt;50,"",'LISTA TRABAJADORES'!C328)</f>
        <v>0</v>
      </c>
      <c r="C339" s="517"/>
      <c r="D339" s="107">
        <f>IF('LISTA TRABAJADORES'!F328&lt;50,"",'LISTA TRABAJADORES'!D328)</f>
        <v>0</v>
      </c>
      <c r="E339" s="106">
        <f>IF('LISTA TRABAJADORES'!F328&lt;50,"",'LISTA TRABAJADORES'!E328)</f>
        <v>0</v>
      </c>
      <c r="F339" s="160"/>
      <c r="G339" s="518">
        <f>IF('LISTA TRABAJADORES'!F328&lt;50,"",'LISTA TRABAJADORES'!B328)</f>
        <v>0</v>
      </c>
      <c r="H339" s="519"/>
      <c r="I339" s="83"/>
      <c r="J339" s="65" t="str">
        <f>IF('LISTA TRABAJADORES'!F328="","",IF('LISTA TRABAJADORES'!G328="Sí","Cada 6 meses",IF(M339&lt;&gt;"",M339,IF(OR('LISTA TRABAJADORES'!H328="no ingresa",'LISTA TRABAJADORES'!F328="BAJA"),"No Ingresa PVSA",IF('LISTA TRABAJADORES'!F328="MUY ALTA","Anualmente",IF('LISTA TRABAJADORES'!F328="MEDIA","Cada 3 años","Cada 2 años"))))))</f>
        <v/>
      </c>
      <c r="K339" s="76"/>
      <c r="L339" s="67"/>
      <c r="M339" s="68" t="str">
        <f t="shared" si="10"/>
        <v/>
      </c>
      <c r="N339" s="67"/>
      <c r="O339" s="63"/>
      <c r="P339" s="64"/>
      <c r="Q339" s="64"/>
      <c r="R339" s="2"/>
      <c r="S339" s="104">
        <f t="shared" si="11"/>
        <v>323</v>
      </c>
      <c r="T339" s="516">
        <f>IF('LISTA TRABAJADORES'!F328&lt;50,"",B339)</f>
        <v>0</v>
      </c>
      <c r="U339" s="517"/>
      <c r="V339" s="105">
        <f>IF('LISTA TRABAJADORES'!F328&lt;50,"",'LISTA TRABAJADORES'!D328)</f>
        <v>0</v>
      </c>
      <c r="W339" s="106">
        <f>IF('LISTA TRABAJADORES'!F328&lt;50,"",E339)</f>
        <v>0</v>
      </c>
      <c r="X339" s="83" t="s">
        <v>444</v>
      </c>
      <c r="Y339" s="518">
        <f>IF('LISTA TRABAJADORES'!F328&lt;50,"",G339)</f>
        <v>0</v>
      </c>
      <c r="Z339" s="519"/>
      <c r="AA339" s="83"/>
      <c r="AB339" s="65" t="e">
        <f>IF(#REF!="Sí","Cada 6 meses",IF('LISTA TRABAJADORES'!AW331&lt;&gt;"",'LISTA TRABAJADORES'!AW331,IF(OR(#REF!="",#REF!&lt;50),"",IF(#REF!&gt;=1000,"Anualmente",IF(#REF!&lt;=100,"Cada 3 años","Cada 2 años")))))</f>
        <v>#REF!</v>
      </c>
      <c r="AC339" s="65" t="e">
        <f>IF(#REF!="Sí","Cada 6 meses",IF('LISTA TRABAJADORES'!AX331&lt;&gt;"",'LISTA TRABAJADORES'!AX331,IF(OR(#REF!="",#REF!&lt;50),"",IF(#REF!&gt;=1000,"Anualmente",IF(#REF!&lt;=100,"Cada 3 años","Cada 2 años")))))</f>
        <v>#REF!</v>
      </c>
    </row>
    <row r="340" spans="1:29">
      <c r="A340" s="66">
        <v>324</v>
      </c>
      <c r="B340" s="516">
        <f>IF('LISTA TRABAJADORES'!F329&lt;50,"",'LISTA TRABAJADORES'!C329)</f>
        <v>0</v>
      </c>
      <c r="C340" s="517"/>
      <c r="D340" s="107">
        <f>IF('LISTA TRABAJADORES'!F329&lt;50,"",'LISTA TRABAJADORES'!D329)</f>
        <v>0</v>
      </c>
      <c r="E340" s="106">
        <f>IF('LISTA TRABAJADORES'!F329&lt;50,"",'LISTA TRABAJADORES'!E329)</f>
        <v>0</v>
      </c>
      <c r="F340" s="160"/>
      <c r="G340" s="518">
        <f>IF('LISTA TRABAJADORES'!F329&lt;50,"",'LISTA TRABAJADORES'!B329)</f>
        <v>0</v>
      </c>
      <c r="H340" s="519"/>
      <c r="I340" s="83"/>
      <c r="J340" s="65" t="str">
        <f>IF('LISTA TRABAJADORES'!F329="","",IF('LISTA TRABAJADORES'!G329="Sí","Cada 6 meses",IF(M340&lt;&gt;"",M340,IF(OR('LISTA TRABAJADORES'!H329="no ingresa",'LISTA TRABAJADORES'!F329="BAJA"),"No Ingresa PVSA",IF('LISTA TRABAJADORES'!F329="MUY ALTA","Anualmente",IF('LISTA TRABAJADORES'!F329="MEDIA","Cada 3 años","Cada 2 años"))))))</f>
        <v/>
      </c>
      <c r="K340" s="76"/>
      <c r="L340" s="67"/>
      <c r="M340" s="68" t="str">
        <f t="shared" si="10"/>
        <v/>
      </c>
      <c r="N340" s="67"/>
      <c r="O340" s="63"/>
      <c r="P340" s="64"/>
      <c r="Q340" s="64"/>
      <c r="R340" s="2"/>
      <c r="S340" s="104">
        <f t="shared" si="11"/>
        <v>324</v>
      </c>
      <c r="T340" s="516">
        <f>IF('LISTA TRABAJADORES'!F329&lt;50,"",B340)</f>
        <v>0</v>
      </c>
      <c r="U340" s="517"/>
      <c r="V340" s="105">
        <f>IF('LISTA TRABAJADORES'!F329&lt;50,"",'LISTA TRABAJADORES'!D329)</f>
        <v>0</v>
      </c>
      <c r="W340" s="106">
        <f>IF('LISTA TRABAJADORES'!F329&lt;50,"",E340)</f>
        <v>0</v>
      </c>
      <c r="X340" s="83" t="s">
        <v>444</v>
      </c>
      <c r="Y340" s="518">
        <f>IF('LISTA TRABAJADORES'!F329&lt;50,"",G340)</f>
        <v>0</v>
      </c>
      <c r="Z340" s="519"/>
      <c r="AA340" s="83"/>
      <c r="AB340" s="65" t="e">
        <f>IF(#REF!="Sí","Cada 6 meses",IF('LISTA TRABAJADORES'!AW332&lt;&gt;"",'LISTA TRABAJADORES'!AW332,IF(OR(#REF!="",#REF!&lt;50),"",IF(#REF!&gt;=1000,"Anualmente",IF(#REF!&lt;=100,"Cada 3 años","Cada 2 años")))))</f>
        <v>#REF!</v>
      </c>
      <c r="AC340" s="65" t="e">
        <f>IF(#REF!="Sí","Cada 6 meses",IF('LISTA TRABAJADORES'!AX332&lt;&gt;"",'LISTA TRABAJADORES'!AX332,IF(OR(#REF!="",#REF!&lt;50),"",IF(#REF!&gt;=1000,"Anualmente",IF(#REF!&lt;=100,"Cada 3 años","Cada 2 años")))))</f>
        <v>#REF!</v>
      </c>
    </row>
    <row r="341" spans="1:29">
      <c r="A341" s="66">
        <v>325</v>
      </c>
      <c r="B341" s="516">
        <f>IF('LISTA TRABAJADORES'!F330&lt;50,"",'LISTA TRABAJADORES'!C330)</f>
        <v>0</v>
      </c>
      <c r="C341" s="517"/>
      <c r="D341" s="107">
        <f>IF('LISTA TRABAJADORES'!F330&lt;50,"",'LISTA TRABAJADORES'!D330)</f>
        <v>0</v>
      </c>
      <c r="E341" s="106">
        <f>IF('LISTA TRABAJADORES'!F330&lt;50,"",'LISTA TRABAJADORES'!E330)</f>
        <v>0</v>
      </c>
      <c r="F341" s="160"/>
      <c r="G341" s="518">
        <f>IF('LISTA TRABAJADORES'!F330&lt;50,"",'LISTA TRABAJADORES'!B330)</f>
        <v>0</v>
      </c>
      <c r="H341" s="519"/>
      <c r="I341" s="83"/>
      <c r="J341" s="65" t="str">
        <f>IF('LISTA TRABAJADORES'!F330="","",IF('LISTA TRABAJADORES'!G330="Sí","Cada 6 meses",IF(M341&lt;&gt;"",M341,IF(OR('LISTA TRABAJADORES'!H330="no ingresa",'LISTA TRABAJADORES'!F330="BAJA"),"No Ingresa PVSA",IF('LISTA TRABAJADORES'!F330="MUY ALTA","Anualmente",IF('LISTA TRABAJADORES'!F330="MEDIA","Cada 3 años","Cada 2 años"))))))</f>
        <v/>
      </c>
      <c r="K341" s="76"/>
      <c r="L341" s="67"/>
      <c r="M341" s="68" t="str">
        <f t="shared" si="10"/>
        <v/>
      </c>
      <c r="N341" s="67"/>
      <c r="O341" s="63"/>
      <c r="P341" s="64"/>
      <c r="Q341" s="64"/>
      <c r="R341" s="2"/>
      <c r="S341" s="104">
        <f t="shared" si="11"/>
        <v>325</v>
      </c>
      <c r="T341" s="516">
        <f>IF('LISTA TRABAJADORES'!F330&lt;50,"",B341)</f>
        <v>0</v>
      </c>
      <c r="U341" s="517"/>
      <c r="V341" s="105">
        <f>IF('LISTA TRABAJADORES'!F330&lt;50,"",'LISTA TRABAJADORES'!D330)</f>
        <v>0</v>
      </c>
      <c r="W341" s="106">
        <f>IF('LISTA TRABAJADORES'!F330&lt;50,"",E341)</f>
        <v>0</v>
      </c>
      <c r="X341" s="83" t="s">
        <v>444</v>
      </c>
      <c r="Y341" s="518">
        <f>IF('LISTA TRABAJADORES'!F330&lt;50,"",G341)</f>
        <v>0</v>
      </c>
      <c r="Z341" s="519"/>
      <c r="AA341" s="83"/>
      <c r="AB341" s="65" t="e">
        <f>IF(#REF!="Sí","Cada 6 meses",IF('LISTA TRABAJADORES'!AW333&lt;&gt;"",'LISTA TRABAJADORES'!AW333,IF(OR(#REF!="",#REF!&lt;50),"",IF(#REF!&gt;=1000,"Anualmente",IF(#REF!&lt;=100,"Cada 3 años","Cada 2 años")))))</f>
        <v>#REF!</v>
      </c>
      <c r="AC341" s="65" t="e">
        <f>IF(#REF!="Sí","Cada 6 meses",IF('LISTA TRABAJADORES'!AX333&lt;&gt;"",'LISTA TRABAJADORES'!AX333,IF(OR(#REF!="",#REF!&lt;50),"",IF(#REF!&gt;=1000,"Anualmente",IF(#REF!&lt;=100,"Cada 3 años","Cada 2 años")))))</f>
        <v>#REF!</v>
      </c>
    </row>
    <row r="342" spans="1:29">
      <c r="A342" s="66">
        <v>326</v>
      </c>
      <c r="B342" s="516">
        <f>IF('LISTA TRABAJADORES'!F331&lt;50,"",'LISTA TRABAJADORES'!C331)</f>
        <v>0</v>
      </c>
      <c r="C342" s="517"/>
      <c r="D342" s="107">
        <f>IF('LISTA TRABAJADORES'!F331&lt;50,"",'LISTA TRABAJADORES'!D331)</f>
        <v>0</v>
      </c>
      <c r="E342" s="106">
        <f>IF('LISTA TRABAJADORES'!F331&lt;50,"",'LISTA TRABAJADORES'!E331)</f>
        <v>0</v>
      </c>
      <c r="F342" s="160"/>
      <c r="G342" s="518">
        <f>IF('LISTA TRABAJADORES'!F331&lt;50,"",'LISTA TRABAJADORES'!B331)</f>
        <v>0</v>
      </c>
      <c r="H342" s="519"/>
      <c r="I342" s="83"/>
      <c r="J342" s="65" t="str">
        <f>IF('LISTA TRABAJADORES'!F331="","",IF('LISTA TRABAJADORES'!G331="Sí","Cada 6 meses",IF(M342&lt;&gt;"",M342,IF(OR('LISTA TRABAJADORES'!H331="no ingresa",'LISTA TRABAJADORES'!F331="BAJA"),"No Ingresa PVSA",IF('LISTA TRABAJADORES'!F331="MUY ALTA","Anualmente",IF('LISTA TRABAJADORES'!F331="MEDIA","Cada 3 años","Cada 2 años"))))))</f>
        <v/>
      </c>
      <c r="K342" s="76"/>
      <c r="L342" s="67"/>
      <c r="M342" s="68" t="str">
        <f t="shared" si="10"/>
        <v/>
      </c>
      <c r="N342" s="67"/>
      <c r="O342" s="63"/>
      <c r="P342" s="64"/>
      <c r="Q342" s="64"/>
      <c r="R342" s="2"/>
      <c r="S342" s="104">
        <f t="shared" si="11"/>
        <v>326</v>
      </c>
      <c r="T342" s="516">
        <f>IF('LISTA TRABAJADORES'!F331&lt;50,"",B342)</f>
        <v>0</v>
      </c>
      <c r="U342" s="517"/>
      <c r="V342" s="105">
        <f>IF('LISTA TRABAJADORES'!F331&lt;50,"",'LISTA TRABAJADORES'!D331)</f>
        <v>0</v>
      </c>
      <c r="W342" s="106">
        <f>IF('LISTA TRABAJADORES'!F331&lt;50,"",E342)</f>
        <v>0</v>
      </c>
      <c r="X342" s="83" t="s">
        <v>444</v>
      </c>
      <c r="Y342" s="518">
        <f>IF('LISTA TRABAJADORES'!F331&lt;50,"",G342)</f>
        <v>0</v>
      </c>
      <c r="Z342" s="519"/>
      <c r="AA342" s="83"/>
      <c r="AB342" s="65" t="e">
        <f>IF(#REF!="Sí","Cada 6 meses",IF('LISTA TRABAJADORES'!AW334&lt;&gt;"",'LISTA TRABAJADORES'!AW334,IF(OR(#REF!="",#REF!&lt;50),"",IF(#REF!&gt;=1000,"Anualmente",IF(#REF!&lt;=100,"Cada 3 años","Cada 2 años")))))</f>
        <v>#REF!</v>
      </c>
      <c r="AC342" s="65" t="e">
        <f>IF(#REF!="Sí","Cada 6 meses",IF('LISTA TRABAJADORES'!AX334&lt;&gt;"",'LISTA TRABAJADORES'!AX334,IF(OR(#REF!="",#REF!&lt;50),"",IF(#REF!&gt;=1000,"Anualmente",IF(#REF!&lt;=100,"Cada 3 años","Cada 2 años")))))</f>
        <v>#REF!</v>
      </c>
    </row>
    <row r="343" spans="1:29">
      <c r="A343" s="66">
        <v>327</v>
      </c>
      <c r="B343" s="516">
        <f>IF('LISTA TRABAJADORES'!F332&lt;50,"",'LISTA TRABAJADORES'!C332)</f>
        <v>0</v>
      </c>
      <c r="C343" s="517"/>
      <c r="D343" s="107">
        <f>IF('LISTA TRABAJADORES'!F332&lt;50,"",'LISTA TRABAJADORES'!D332)</f>
        <v>0</v>
      </c>
      <c r="E343" s="106">
        <f>IF('LISTA TRABAJADORES'!F332&lt;50,"",'LISTA TRABAJADORES'!E332)</f>
        <v>0</v>
      </c>
      <c r="F343" s="160"/>
      <c r="G343" s="518">
        <f>IF('LISTA TRABAJADORES'!F332&lt;50,"",'LISTA TRABAJADORES'!B332)</f>
        <v>0</v>
      </c>
      <c r="H343" s="519"/>
      <c r="I343" s="83"/>
      <c r="J343" s="65" t="str">
        <f>IF('LISTA TRABAJADORES'!F332="","",IF('LISTA TRABAJADORES'!G332="Sí","Cada 6 meses",IF(M343&lt;&gt;"",M343,IF(OR('LISTA TRABAJADORES'!H332="no ingresa",'LISTA TRABAJADORES'!F332="BAJA"),"No Ingresa PVSA",IF('LISTA TRABAJADORES'!F332="MUY ALTA","Anualmente",IF('LISTA TRABAJADORES'!F332="MEDIA","Cada 3 años","Cada 2 años"))))))</f>
        <v/>
      </c>
      <c r="K343" s="76"/>
      <c r="L343" s="67"/>
      <c r="M343" s="68" t="str">
        <f t="shared" si="10"/>
        <v/>
      </c>
      <c r="N343" s="67"/>
      <c r="O343" s="63"/>
      <c r="P343" s="64"/>
      <c r="Q343" s="64"/>
      <c r="R343" s="2"/>
      <c r="S343" s="104">
        <f t="shared" si="11"/>
        <v>327</v>
      </c>
      <c r="T343" s="516">
        <f>IF('LISTA TRABAJADORES'!F332&lt;50,"",B343)</f>
        <v>0</v>
      </c>
      <c r="U343" s="517"/>
      <c r="V343" s="105">
        <f>IF('LISTA TRABAJADORES'!F332&lt;50,"",'LISTA TRABAJADORES'!D332)</f>
        <v>0</v>
      </c>
      <c r="W343" s="106">
        <f>IF('LISTA TRABAJADORES'!F332&lt;50,"",E343)</f>
        <v>0</v>
      </c>
      <c r="X343" s="83" t="s">
        <v>444</v>
      </c>
      <c r="Y343" s="518">
        <f>IF('LISTA TRABAJADORES'!F332&lt;50,"",G343)</f>
        <v>0</v>
      </c>
      <c r="Z343" s="519"/>
      <c r="AA343" s="83"/>
      <c r="AB343" s="65" t="e">
        <f>IF(#REF!="Sí","Cada 6 meses",IF('LISTA TRABAJADORES'!AW335&lt;&gt;"",'LISTA TRABAJADORES'!AW335,IF(OR(#REF!="",#REF!&lt;50),"",IF(#REF!&gt;=1000,"Anualmente",IF(#REF!&lt;=100,"Cada 3 años","Cada 2 años")))))</f>
        <v>#REF!</v>
      </c>
      <c r="AC343" s="65" t="e">
        <f>IF(#REF!="Sí","Cada 6 meses",IF('LISTA TRABAJADORES'!AX335&lt;&gt;"",'LISTA TRABAJADORES'!AX335,IF(OR(#REF!="",#REF!&lt;50),"",IF(#REF!&gt;=1000,"Anualmente",IF(#REF!&lt;=100,"Cada 3 años","Cada 2 años")))))</f>
        <v>#REF!</v>
      </c>
    </row>
    <row r="344" spans="1:29">
      <c r="A344" s="66">
        <v>328</v>
      </c>
      <c r="B344" s="516">
        <f>IF('LISTA TRABAJADORES'!F333&lt;50,"",'LISTA TRABAJADORES'!C333)</f>
        <v>0</v>
      </c>
      <c r="C344" s="517"/>
      <c r="D344" s="107">
        <f>IF('LISTA TRABAJADORES'!F333&lt;50,"",'LISTA TRABAJADORES'!D333)</f>
        <v>0</v>
      </c>
      <c r="E344" s="106">
        <f>IF('LISTA TRABAJADORES'!F333&lt;50,"",'LISTA TRABAJADORES'!E333)</f>
        <v>0</v>
      </c>
      <c r="F344" s="160"/>
      <c r="G344" s="518">
        <f>IF('LISTA TRABAJADORES'!F333&lt;50,"",'LISTA TRABAJADORES'!B333)</f>
        <v>0</v>
      </c>
      <c r="H344" s="519"/>
      <c r="I344" s="83"/>
      <c r="J344" s="65" t="str">
        <f>IF('LISTA TRABAJADORES'!F333="","",IF('LISTA TRABAJADORES'!G333="Sí","Cada 6 meses",IF(M344&lt;&gt;"",M344,IF(OR('LISTA TRABAJADORES'!H333="no ingresa",'LISTA TRABAJADORES'!F333="BAJA"),"No Ingresa PVSA",IF('LISTA TRABAJADORES'!F333="MUY ALTA","Anualmente",IF('LISTA TRABAJADORES'!F333="MEDIA","Cada 3 años","Cada 2 años"))))))</f>
        <v/>
      </c>
      <c r="K344" s="76"/>
      <c r="L344" s="67"/>
      <c r="M344" s="68" t="str">
        <f t="shared" si="10"/>
        <v/>
      </c>
      <c r="N344" s="67"/>
      <c r="O344" s="63"/>
      <c r="P344" s="64"/>
      <c r="Q344" s="64"/>
      <c r="R344" s="2"/>
      <c r="S344" s="104">
        <f t="shared" si="11"/>
        <v>328</v>
      </c>
      <c r="T344" s="516">
        <f>IF('LISTA TRABAJADORES'!F333&lt;50,"",B344)</f>
        <v>0</v>
      </c>
      <c r="U344" s="517"/>
      <c r="V344" s="105">
        <f>IF('LISTA TRABAJADORES'!F333&lt;50,"",'LISTA TRABAJADORES'!D333)</f>
        <v>0</v>
      </c>
      <c r="W344" s="106">
        <f>IF('LISTA TRABAJADORES'!F333&lt;50,"",E344)</f>
        <v>0</v>
      </c>
      <c r="X344" s="83" t="s">
        <v>444</v>
      </c>
      <c r="Y344" s="518">
        <f>IF('LISTA TRABAJADORES'!F333&lt;50,"",G344)</f>
        <v>0</v>
      </c>
      <c r="Z344" s="519"/>
      <c r="AA344" s="83"/>
      <c r="AB344" s="65" t="e">
        <f>IF(#REF!="Sí","Cada 6 meses",IF('LISTA TRABAJADORES'!AW336&lt;&gt;"",'LISTA TRABAJADORES'!AW336,IF(OR(#REF!="",#REF!&lt;50),"",IF(#REF!&gt;=1000,"Anualmente",IF(#REF!&lt;=100,"Cada 3 años","Cada 2 años")))))</f>
        <v>#REF!</v>
      </c>
      <c r="AC344" s="65" t="e">
        <f>IF(#REF!="Sí","Cada 6 meses",IF('LISTA TRABAJADORES'!AX336&lt;&gt;"",'LISTA TRABAJADORES'!AX336,IF(OR(#REF!="",#REF!&lt;50),"",IF(#REF!&gt;=1000,"Anualmente",IF(#REF!&lt;=100,"Cada 3 años","Cada 2 años")))))</f>
        <v>#REF!</v>
      </c>
    </row>
    <row r="345" spans="1:29">
      <c r="A345" s="66">
        <v>329</v>
      </c>
      <c r="B345" s="516">
        <f>IF('LISTA TRABAJADORES'!F334&lt;50,"",'LISTA TRABAJADORES'!C334)</f>
        <v>0</v>
      </c>
      <c r="C345" s="517"/>
      <c r="D345" s="107">
        <f>IF('LISTA TRABAJADORES'!F334&lt;50,"",'LISTA TRABAJADORES'!D334)</f>
        <v>0</v>
      </c>
      <c r="E345" s="106">
        <f>IF('LISTA TRABAJADORES'!F334&lt;50,"",'LISTA TRABAJADORES'!E334)</f>
        <v>0</v>
      </c>
      <c r="F345" s="160"/>
      <c r="G345" s="518">
        <f>IF('LISTA TRABAJADORES'!F334&lt;50,"",'LISTA TRABAJADORES'!B334)</f>
        <v>0</v>
      </c>
      <c r="H345" s="519"/>
      <c r="I345" s="83"/>
      <c r="J345" s="65" t="str">
        <f>IF('LISTA TRABAJADORES'!F334="","",IF('LISTA TRABAJADORES'!G334="Sí","Cada 6 meses",IF(M345&lt;&gt;"",M345,IF(OR('LISTA TRABAJADORES'!H334="no ingresa",'LISTA TRABAJADORES'!F334="BAJA"),"No Ingresa PVSA",IF('LISTA TRABAJADORES'!F334="MUY ALTA","Anualmente",IF('LISTA TRABAJADORES'!F334="MEDIA","Cada 3 años","Cada 2 años"))))))</f>
        <v/>
      </c>
      <c r="K345" s="76"/>
      <c r="L345" s="67"/>
      <c r="M345" s="68" t="str">
        <f t="shared" si="10"/>
        <v/>
      </c>
      <c r="N345" s="67"/>
      <c r="O345" s="63"/>
      <c r="P345" s="64"/>
      <c r="Q345" s="64"/>
      <c r="R345" s="2"/>
      <c r="S345" s="104">
        <f t="shared" si="11"/>
        <v>329</v>
      </c>
      <c r="T345" s="516">
        <f>IF('LISTA TRABAJADORES'!F334&lt;50,"",B345)</f>
        <v>0</v>
      </c>
      <c r="U345" s="517"/>
      <c r="V345" s="105">
        <f>IF('LISTA TRABAJADORES'!F334&lt;50,"",'LISTA TRABAJADORES'!D334)</f>
        <v>0</v>
      </c>
      <c r="W345" s="106">
        <f>IF('LISTA TRABAJADORES'!F334&lt;50,"",E345)</f>
        <v>0</v>
      </c>
      <c r="X345" s="83" t="s">
        <v>444</v>
      </c>
      <c r="Y345" s="518">
        <f>IF('LISTA TRABAJADORES'!F334&lt;50,"",G345)</f>
        <v>0</v>
      </c>
      <c r="Z345" s="519"/>
      <c r="AA345" s="83"/>
      <c r="AB345" s="65" t="e">
        <f>IF(#REF!="Sí","Cada 6 meses",IF('LISTA TRABAJADORES'!AW337&lt;&gt;"",'LISTA TRABAJADORES'!AW337,IF(OR(#REF!="",#REF!&lt;50),"",IF(#REF!&gt;=1000,"Anualmente",IF(#REF!&lt;=100,"Cada 3 años","Cada 2 años")))))</f>
        <v>#REF!</v>
      </c>
      <c r="AC345" s="65" t="e">
        <f>IF(#REF!="Sí","Cada 6 meses",IF('LISTA TRABAJADORES'!AX337&lt;&gt;"",'LISTA TRABAJADORES'!AX337,IF(OR(#REF!="",#REF!&lt;50),"",IF(#REF!&gt;=1000,"Anualmente",IF(#REF!&lt;=100,"Cada 3 años","Cada 2 años")))))</f>
        <v>#REF!</v>
      </c>
    </row>
    <row r="346" spans="1:29">
      <c r="A346" s="66">
        <v>330</v>
      </c>
      <c r="B346" s="516">
        <f>IF('LISTA TRABAJADORES'!F335&lt;50,"",'LISTA TRABAJADORES'!C335)</f>
        <v>0</v>
      </c>
      <c r="C346" s="517"/>
      <c r="D346" s="107">
        <f>IF('LISTA TRABAJADORES'!F335&lt;50,"",'LISTA TRABAJADORES'!D335)</f>
        <v>0</v>
      </c>
      <c r="E346" s="106">
        <f>IF('LISTA TRABAJADORES'!F335&lt;50,"",'LISTA TRABAJADORES'!E335)</f>
        <v>0</v>
      </c>
      <c r="F346" s="160"/>
      <c r="G346" s="518">
        <f>IF('LISTA TRABAJADORES'!F335&lt;50,"",'LISTA TRABAJADORES'!B335)</f>
        <v>0</v>
      </c>
      <c r="H346" s="519"/>
      <c r="I346" s="83"/>
      <c r="J346" s="65" t="str">
        <f>IF('LISTA TRABAJADORES'!F335="","",IF('LISTA TRABAJADORES'!G335="Sí","Cada 6 meses",IF(M346&lt;&gt;"",M346,IF(OR('LISTA TRABAJADORES'!H335="no ingresa",'LISTA TRABAJADORES'!F335="BAJA"),"No Ingresa PVSA",IF('LISTA TRABAJADORES'!F335="MUY ALTA","Anualmente",IF('LISTA TRABAJADORES'!F335="MEDIA","Cada 3 años","Cada 2 años"))))))</f>
        <v/>
      </c>
      <c r="K346" s="76"/>
      <c r="L346" s="67"/>
      <c r="M346" s="68" t="str">
        <f t="shared" si="10"/>
        <v/>
      </c>
      <c r="N346" s="67"/>
      <c r="O346" s="63"/>
      <c r="P346" s="64"/>
      <c r="Q346" s="64"/>
      <c r="R346" s="2"/>
      <c r="S346" s="104">
        <f t="shared" si="11"/>
        <v>330</v>
      </c>
      <c r="T346" s="516">
        <f>IF('LISTA TRABAJADORES'!F335&lt;50,"",B346)</f>
        <v>0</v>
      </c>
      <c r="U346" s="517"/>
      <c r="V346" s="105">
        <f>IF('LISTA TRABAJADORES'!F335&lt;50,"",'LISTA TRABAJADORES'!D335)</f>
        <v>0</v>
      </c>
      <c r="W346" s="106">
        <f>IF('LISTA TRABAJADORES'!F335&lt;50,"",E346)</f>
        <v>0</v>
      </c>
      <c r="X346" s="83" t="s">
        <v>444</v>
      </c>
      <c r="Y346" s="518">
        <f>IF('LISTA TRABAJADORES'!F335&lt;50,"",G346)</f>
        <v>0</v>
      </c>
      <c r="Z346" s="519"/>
      <c r="AA346" s="83"/>
      <c r="AB346" s="65" t="e">
        <f>IF(#REF!="Sí","Cada 6 meses",IF('LISTA TRABAJADORES'!AW338&lt;&gt;"",'LISTA TRABAJADORES'!AW338,IF(OR(#REF!="",#REF!&lt;50),"",IF(#REF!&gt;=1000,"Anualmente",IF(#REF!&lt;=100,"Cada 3 años","Cada 2 años")))))</f>
        <v>#REF!</v>
      </c>
      <c r="AC346" s="65" t="e">
        <f>IF(#REF!="Sí","Cada 6 meses",IF('LISTA TRABAJADORES'!AX338&lt;&gt;"",'LISTA TRABAJADORES'!AX338,IF(OR(#REF!="",#REF!&lt;50),"",IF(#REF!&gt;=1000,"Anualmente",IF(#REF!&lt;=100,"Cada 3 años","Cada 2 años")))))</f>
        <v>#REF!</v>
      </c>
    </row>
    <row r="347" spans="1:29">
      <c r="A347" s="66">
        <v>331</v>
      </c>
      <c r="B347" s="516">
        <f>IF('LISTA TRABAJADORES'!F336&lt;50,"",'LISTA TRABAJADORES'!C336)</f>
        <v>0</v>
      </c>
      <c r="C347" s="517"/>
      <c r="D347" s="107">
        <f>IF('LISTA TRABAJADORES'!F336&lt;50,"",'LISTA TRABAJADORES'!D336)</f>
        <v>0</v>
      </c>
      <c r="E347" s="106">
        <f>IF('LISTA TRABAJADORES'!F336&lt;50,"",'LISTA TRABAJADORES'!E336)</f>
        <v>0</v>
      </c>
      <c r="F347" s="160"/>
      <c r="G347" s="518">
        <f>IF('LISTA TRABAJADORES'!F336&lt;50,"",'LISTA TRABAJADORES'!B336)</f>
        <v>0</v>
      </c>
      <c r="H347" s="519"/>
      <c r="I347" s="83"/>
      <c r="J347" s="65" t="str">
        <f>IF('LISTA TRABAJADORES'!F336="","",IF('LISTA TRABAJADORES'!G336="Sí","Cada 6 meses",IF(M347&lt;&gt;"",M347,IF(OR('LISTA TRABAJADORES'!H336="no ingresa",'LISTA TRABAJADORES'!F336="BAJA"),"No Ingresa PVSA",IF('LISTA TRABAJADORES'!F336="MUY ALTA","Anualmente",IF('LISTA TRABAJADORES'!F336="MEDIA","Cada 3 años","Cada 2 años"))))))</f>
        <v/>
      </c>
      <c r="K347" s="76"/>
      <c r="L347" s="67"/>
      <c r="M347" s="68" t="str">
        <f t="shared" si="10"/>
        <v/>
      </c>
      <c r="N347" s="67"/>
      <c r="O347" s="63"/>
      <c r="P347" s="64"/>
      <c r="Q347" s="64"/>
      <c r="R347" s="2"/>
      <c r="S347" s="104">
        <f t="shared" si="11"/>
        <v>331</v>
      </c>
      <c r="T347" s="516">
        <f>IF('LISTA TRABAJADORES'!F336&lt;50,"",B347)</f>
        <v>0</v>
      </c>
      <c r="U347" s="517"/>
      <c r="V347" s="105">
        <f>IF('LISTA TRABAJADORES'!F336&lt;50,"",'LISTA TRABAJADORES'!D336)</f>
        <v>0</v>
      </c>
      <c r="W347" s="106">
        <f>IF('LISTA TRABAJADORES'!F336&lt;50,"",E347)</f>
        <v>0</v>
      </c>
      <c r="X347" s="83" t="s">
        <v>444</v>
      </c>
      <c r="Y347" s="518">
        <f>IF('LISTA TRABAJADORES'!F336&lt;50,"",G347)</f>
        <v>0</v>
      </c>
      <c r="Z347" s="519"/>
      <c r="AA347" s="83"/>
      <c r="AB347" s="65" t="e">
        <f>IF(#REF!="Sí","Cada 6 meses",IF('LISTA TRABAJADORES'!AW339&lt;&gt;"",'LISTA TRABAJADORES'!AW339,IF(OR(#REF!="",#REF!&lt;50),"",IF(#REF!&gt;=1000,"Anualmente",IF(#REF!&lt;=100,"Cada 3 años","Cada 2 años")))))</f>
        <v>#REF!</v>
      </c>
      <c r="AC347" s="65" t="e">
        <f>IF(#REF!="Sí","Cada 6 meses",IF('LISTA TRABAJADORES'!AX339&lt;&gt;"",'LISTA TRABAJADORES'!AX339,IF(OR(#REF!="",#REF!&lt;50),"",IF(#REF!&gt;=1000,"Anualmente",IF(#REF!&lt;=100,"Cada 3 años","Cada 2 años")))))</f>
        <v>#REF!</v>
      </c>
    </row>
    <row r="348" spans="1:29">
      <c r="A348" s="66">
        <v>332</v>
      </c>
      <c r="B348" s="516">
        <f>IF('LISTA TRABAJADORES'!F337&lt;50,"",'LISTA TRABAJADORES'!C337)</f>
        <v>0</v>
      </c>
      <c r="C348" s="517"/>
      <c r="D348" s="107">
        <f>IF('LISTA TRABAJADORES'!F337&lt;50,"",'LISTA TRABAJADORES'!D337)</f>
        <v>0</v>
      </c>
      <c r="E348" s="106">
        <f>IF('LISTA TRABAJADORES'!F337&lt;50,"",'LISTA TRABAJADORES'!E337)</f>
        <v>0</v>
      </c>
      <c r="F348" s="160"/>
      <c r="G348" s="518">
        <f>IF('LISTA TRABAJADORES'!F337&lt;50,"",'LISTA TRABAJADORES'!B337)</f>
        <v>0</v>
      </c>
      <c r="H348" s="519"/>
      <c r="I348" s="83"/>
      <c r="J348" s="65" t="str">
        <f>IF('LISTA TRABAJADORES'!F337="","",IF('LISTA TRABAJADORES'!G337="Sí","Cada 6 meses",IF(M348&lt;&gt;"",M348,IF(OR('LISTA TRABAJADORES'!H337="no ingresa",'LISTA TRABAJADORES'!F337="BAJA"),"No Ingresa PVSA",IF('LISTA TRABAJADORES'!F337="MUY ALTA","Anualmente",IF('LISTA TRABAJADORES'!F337="MEDIA","Cada 3 años","Cada 2 años"))))))</f>
        <v/>
      </c>
      <c r="K348" s="76"/>
      <c r="L348" s="67"/>
      <c r="M348" s="68" t="str">
        <f t="shared" si="10"/>
        <v/>
      </c>
      <c r="N348" s="67"/>
      <c r="O348" s="63"/>
      <c r="P348" s="64"/>
      <c r="Q348" s="64"/>
      <c r="R348" s="2"/>
      <c r="S348" s="104">
        <f t="shared" si="11"/>
        <v>332</v>
      </c>
      <c r="T348" s="516">
        <f>IF('LISTA TRABAJADORES'!F337&lt;50,"",B348)</f>
        <v>0</v>
      </c>
      <c r="U348" s="517"/>
      <c r="V348" s="105">
        <f>IF('LISTA TRABAJADORES'!F337&lt;50,"",'LISTA TRABAJADORES'!D337)</f>
        <v>0</v>
      </c>
      <c r="W348" s="106">
        <f>IF('LISTA TRABAJADORES'!F337&lt;50,"",E348)</f>
        <v>0</v>
      </c>
      <c r="X348" s="83" t="s">
        <v>444</v>
      </c>
      <c r="Y348" s="518">
        <f>IF('LISTA TRABAJADORES'!F337&lt;50,"",G348)</f>
        <v>0</v>
      </c>
      <c r="Z348" s="519"/>
      <c r="AA348" s="83"/>
      <c r="AB348" s="65" t="e">
        <f>IF(#REF!="Sí","Cada 6 meses",IF('LISTA TRABAJADORES'!AW340&lt;&gt;"",'LISTA TRABAJADORES'!AW340,IF(OR(#REF!="",#REF!&lt;50),"",IF(#REF!&gt;=1000,"Anualmente",IF(#REF!&lt;=100,"Cada 3 años","Cada 2 años")))))</f>
        <v>#REF!</v>
      </c>
      <c r="AC348" s="65" t="e">
        <f>IF(#REF!="Sí","Cada 6 meses",IF('LISTA TRABAJADORES'!AX340&lt;&gt;"",'LISTA TRABAJADORES'!AX340,IF(OR(#REF!="",#REF!&lt;50),"",IF(#REF!&gt;=1000,"Anualmente",IF(#REF!&lt;=100,"Cada 3 años","Cada 2 años")))))</f>
        <v>#REF!</v>
      </c>
    </row>
    <row r="349" spans="1:29">
      <c r="A349" s="66">
        <v>333</v>
      </c>
      <c r="B349" s="516">
        <f>IF('LISTA TRABAJADORES'!F338&lt;50,"",'LISTA TRABAJADORES'!C338)</f>
        <v>0</v>
      </c>
      <c r="C349" s="517"/>
      <c r="D349" s="107">
        <f>IF('LISTA TRABAJADORES'!F338&lt;50,"",'LISTA TRABAJADORES'!D338)</f>
        <v>0</v>
      </c>
      <c r="E349" s="106">
        <f>IF('LISTA TRABAJADORES'!F338&lt;50,"",'LISTA TRABAJADORES'!E338)</f>
        <v>0</v>
      </c>
      <c r="F349" s="160"/>
      <c r="G349" s="518">
        <f>IF('LISTA TRABAJADORES'!F338&lt;50,"",'LISTA TRABAJADORES'!B338)</f>
        <v>0</v>
      </c>
      <c r="H349" s="519"/>
      <c r="I349" s="83"/>
      <c r="J349" s="65" t="str">
        <f>IF('LISTA TRABAJADORES'!F338="","",IF('LISTA TRABAJADORES'!G338="Sí","Cada 6 meses",IF(M349&lt;&gt;"",M349,IF(OR('LISTA TRABAJADORES'!H338="no ingresa",'LISTA TRABAJADORES'!F338="BAJA"),"No Ingresa PVSA",IF('LISTA TRABAJADORES'!F338="MUY ALTA","Anualmente",IF('LISTA TRABAJADORES'!F338="MEDIA","Cada 3 años","Cada 2 años"))))))</f>
        <v/>
      </c>
      <c r="K349" s="76"/>
      <c r="L349" s="67"/>
      <c r="M349" s="68" t="str">
        <f t="shared" si="10"/>
        <v/>
      </c>
      <c r="N349" s="67"/>
      <c r="O349" s="63"/>
      <c r="P349" s="64"/>
      <c r="Q349" s="64"/>
      <c r="R349" s="2"/>
      <c r="S349" s="104">
        <f t="shared" si="11"/>
        <v>333</v>
      </c>
      <c r="T349" s="516">
        <f>IF('LISTA TRABAJADORES'!F338&lt;50,"",B349)</f>
        <v>0</v>
      </c>
      <c r="U349" s="517"/>
      <c r="V349" s="105">
        <f>IF('LISTA TRABAJADORES'!F338&lt;50,"",'LISTA TRABAJADORES'!D338)</f>
        <v>0</v>
      </c>
      <c r="W349" s="106">
        <f>IF('LISTA TRABAJADORES'!F338&lt;50,"",E349)</f>
        <v>0</v>
      </c>
      <c r="X349" s="83" t="s">
        <v>444</v>
      </c>
      <c r="Y349" s="518">
        <f>IF('LISTA TRABAJADORES'!F338&lt;50,"",G349)</f>
        <v>0</v>
      </c>
      <c r="Z349" s="519"/>
      <c r="AA349" s="83"/>
      <c r="AB349" s="65" t="e">
        <f>IF(#REF!="Sí","Cada 6 meses",IF('LISTA TRABAJADORES'!AW341&lt;&gt;"",'LISTA TRABAJADORES'!AW341,IF(OR(#REF!="",#REF!&lt;50),"",IF(#REF!&gt;=1000,"Anualmente",IF(#REF!&lt;=100,"Cada 3 años","Cada 2 años")))))</f>
        <v>#REF!</v>
      </c>
      <c r="AC349" s="65" t="e">
        <f>IF(#REF!="Sí","Cada 6 meses",IF('LISTA TRABAJADORES'!AX341&lt;&gt;"",'LISTA TRABAJADORES'!AX341,IF(OR(#REF!="",#REF!&lt;50),"",IF(#REF!&gt;=1000,"Anualmente",IF(#REF!&lt;=100,"Cada 3 años","Cada 2 años")))))</f>
        <v>#REF!</v>
      </c>
    </row>
    <row r="350" spans="1:29">
      <c r="A350" s="66">
        <v>334</v>
      </c>
      <c r="B350" s="516">
        <f>IF('LISTA TRABAJADORES'!F339&lt;50,"",'LISTA TRABAJADORES'!C339)</f>
        <v>0</v>
      </c>
      <c r="C350" s="517"/>
      <c r="D350" s="107">
        <f>IF('LISTA TRABAJADORES'!F339&lt;50,"",'LISTA TRABAJADORES'!D339)</f>
        <v>0</v>
      </c>
      <c r="E350" s="106">
        <f>IF('LISTA TRABAJADORES'!F339&lt;50,"",'LISTA TRABAJADORES'!E339)</f>
        <v>0</v>
      </c>
      <c r="F350" s="160"/>
      <c r="G350" s="518">
        <f>IF('LISTA TRABAJADORES'!F339&lt;50,"",'LISTA TRABAJADORES'!B339)</f>
        <v>0</v>
      </c>
      <c r="H350" s="519"/>
      <c r="I350" s="83"/>
      <c r="J350" s="65" t="str">
        <f>IF('LISTA TRABAJADORES'!F339="","",IF('LISTA TRABAJADORES'!G339="Sí","Cada 6 meses",IF(M350&lt;&gt;"",M350,IF(OR('LISTA TRABAJADORES'!H339="no ingresa",'LISTA TRABAJADORES'!F339="BAJA"),"No Ingresa PVSA",IF('LISTA TRABAJADORES'!F339="MUY ALTA","Anualmente",IF('LISTA TRABAJADORES'!F339="MEDIA","Cada 3 años","Cada 2 años"))))))</f>
        <v/>
      </c>
      <c r="K350" s="76"/>
      <c r="L350" s="67"/>
      <c r="M350" s="68" t="str">
        <f t="shared" si="10"/>
        <v/>
      </c>
      <c r="N350" s="67"/>
      <c r="O350" s="63"/>
      <c r="P350" s="64"/>
      <c r="Q350" s="64"/>
      <c r="R350" s="2"/>
      <c r="S350" s="104">
        <f t="shared" si="11"/>
        <v>334</v>
      </c>
      <c r="T350" s="516">
        <f>IF('LISTA TRABAJADORES'!F339&lt;50,"",B350)</f>
        <v>0</v>
      </c>
      <c r="U350" s="517"/>
      <c r="V350" s="105">
        <f>IF('LISTA TRABAJADORES'!F339&lt;50,"",'LISTA TRABAJADORES'!D339)</f>
        <v>0</v>
      </c>
      <c r="W350" s="106">
        <f>IF('LISTA TRABAJADORES'!F339&lt;50,"",E350)</f>
        <v>0</v>
      </c>
      <c r="X350" s="83" t="s">
        <v>444</v>
      </c>
      <c r="Y350" s="518">
        <f>IF('LISTA TRABAJADORES'!F339&lt;50,"",G350)</f>
        <v>0</v>
      </c>
      <c r="Z350" s="519"/>
      <c r="AA350" s="83"/>
      <c r="AB350" s="65" t="e">
        <f>IF(#REF!="Sí","Cada 6 meses",IF('LISTA TRABAJADORES'!AW342&lt;&gt;"",'LISTA TRABAJADORES'!AW342,IF(OR(#REF!="",#REF!&lt;50),"",IF(#REF!&gt;=1000,"Anualmente",IF(#REF!&lt;=100,"Cada 3 años","Cada 2 años")))))</f>
        <v>#REF!</v>
      </c>
      <c r="AC350" s="65" t="e">
        <f>IF(#REF!="Sí","Cada 6 meses",IF('LISTA TRABAJADORES'!AX342&lt;&gt;"",'LISTA TRABAJADORES'!AX342,IF(OR(#REF!="",#REF!&lt;50),"",IF(#REF!&gt;=1000,"Anualmente",IF(#REF!&lt;=100,"Cada 3 años","Cada 2 años")))))</f>
        <v>#REF!</v>
      </c>
    </row>
    <row r="351" spans="1:29">
      <c r="A351" s="66">
        <v>335</v>
      </c>
      <c r="B351" s="516">
        <f>IF('LISTA TRABAJADORES'!F340&lt;50,"",'LISTA TRABAJADORES'!C340)</f>
        <v>0</v>
      </c>
      <c r="C351" s="517"/>
      <c r="D351" s="107">
        <f>IF('LISTA TRABAJADORES'!F340&lt;50,"",'LISTA TRABAJADORES'!D340)</f>
        <v>0</v>
      </c>
      <c r="E351" s="106">
        <f>IF('LISTA TRABAJADORES'!F340&lt;50,"",'LISTA TRABAJADORES'!E340)</f>
        <v>0</v>
      </c>
      <c r="F351" s="160"/>
      <c r="G351" s="518">
        <f>IF('LISTA TRABAJADORES'!F340&lt;50,"",'LISTA TRABAJADORES'!B340)</f>
        <v>0</v>
      </c>
      <c r="H351" s="519"/>
      <c r="I351" s="83"/>
      <c r="J351" s="65" t="str">
        <f>IF('LISTA TRABAJADORES'!F340="","",IF('LISTA TRABAJADORES'!G340="Sí","Cada 6 meses",IF(M351&lt;&gt;"",M351,IF(OR('LISTA TRABAJADORES'!H340="no ingresa",'LISTA TRABAJADORES'!F340="BAJA"),"No Ingresa PVSA",IF('LISTA TRABAJADORES'!F340="MUY ALTA","Anualmente",IF('LISTA TRABAJADORES'!F340="MEDIA","Cada 3 años","Cada 2 años"))))))</f>
        <v/>
      </c>
      <c r="K351" s="76"/>
      <c r="L351" s="67"/>
      <c r="M351" s="68" t="str">
        <f t="shared" si="10"/>
        <v/>
      </c>
      <c r="N351" s="67"/>
      <c r="O351" s="63"/>
      <c r="P351" s="64"/>
      <c r="Q351" s="64"/>
      <c r="R351" s="2"/>
      <c r="S351" s="104">
        <f t="shared" si="11"/>
        <v>335</v>
      </c>
      <c r="T351" s="516">
        <f>IF('LISTA TRABAJADORES'!F340&lt;50,"",B351)</f>
        <v>0</v>
      </c>
      <c r="U351" s="517"/>
      <c r="V351" s="105">
        <f>IF('LISTA TRABAJADORES'!F340&lt;50,"",'LISTA TRABAJADORES'!D340)</f>
        <v>0</v>
      </c>
      <c r="W351" s="106">
        <f>IF('LISTA TRABAJADORES'!F340&lt;50,"",E351)</f>
        <v>0</v>
      </c>
      <c r="X351" s="83" t="s">
        <v>444</v>
      </c>
      <c r="Y351" s="518">
        <f>IF('LISTA TRABAJADORES'!F340&lt;50,"",G351)</f>
        <v>0</v>
      </c>
      <c r="Z351" s="519"/>
      <c r="AA351" s="83"/>
      <c r="AB351" s="65" t="e">
        <f>IF(#REF!="Sí","Cada 6 meses",IF('LISTA TRABAJADORES'!AW343&lt;&gt;"",'LISTA TRABAJADORES'!AW343,IF(OR(#REF!="",#REF!&lt;50),"",IF(#REF!&gt;=1000,"Anualmente",IF(#REF!&lt;=100,"Cada 3 años","Cada 2 años")))))</f>
        <v>#REF!</v>
      </c>
      <c r="AC351" s="65" t="e">
        <f>IF(#REF!="Sí","Cada 6 meses",IF('LISTA TRABAJADORES'!AX343&lt;&gt;"",'LISTA TRABAJADORES'!AX343,IF(OR(#REF!="",#REF!&lt;50),"",IF(#REF!&gt;=1000,"Anualmente",IF(#REF!&lt;=100,"Cada 3 años","Cada 2 años")))))</f>
        <v>#REF!</v>
      </c>
    </row>
    <row r="352" spans="1:29">
      <c r="A352" s="66">
        <v>336</v>
      </c>
      <c r="B352" s="516">
        <f>IF('LISTA TRABAJADORES'!F341&lt;50,"",'LISTA TRABAJADORES'!C341)</f>
        <v>0</v>
      </c>
      <c r="C352" s="517"/>
      <c r="D352" s="107">
        <f>IF('LISTA TRABAJADORES'!F341&lt;50,"",'LISTA TRABAJADORES'!D341)</f>
        <v>0</v>
      </c>
      <c r="E352" s="106">
        <f>IF('LISTA TRABAJADORES'!F341&lt;50,"",'LISTA TRABAJADORES'!E341)</f>
        <v>0</v>
      </c>
      <c r="F352" s="160"/>
      <c r="G352" s="518">
        <f>IF('LISTA TRABAJADORES'!F341&lt;50,"",'LISTA TRABAJADORES'!B341)</f>
        <v>0</v>
      </c>
      <c r="H352" s="519"/>
      <c r="I352" s="83"/>
      <c r="J352" s="65" t="str">
        <f>IF('LISTA TRABAJADORES'!F341="","",IF('LISTA TRABAJADORES'!G341="Sí","Cada 6 meses",IF(M352&lt;&gt;"",M352,IF(OR('LISTA TRABAJADORES'!H341="no ingresa",'LISTA TRABAJADORES'!F341="BAJA"),"No Ingresa PVSA",IF('LISTA TRABAJADORES'!F341="MUY ALTA","Anualmente",IF('LISTA TRABAJADORES'!F341="MEDIA","Cada 3 años","Cada 2 años"))))))</f>
        <v/>
      </c>
      <c r="K352" s="76"/>
      <c r="L352" s="67"/>
      <c r="M352" s="68" t="str">
        <f t="shared" si="10"/>
        <v/>
      </c>
      <c r="N352" s="67"/>
      <c r="O352" s="63"/>
      <c r="P352" s="64"/>
      <c r="Q352" s="64"/>
      <c r="R352" s="2"/>
      <c r="S352" s="104">
        <f t="shared" si="11"/>
        <v>336</v>
      </c>
      <c r="T352" s="516">
        <f>IF('LISTA TRABAJADORES'!F341&lt;50,"",B352)</f>
        <v>0</v>
      </c>
      <c r="U352" s="517"/>
      <c r="V352" s="105">
        <f>IF('LISTA TRABAJADORES'!F341&lt;50,"",'LISTA TRABAJADORES'!D341)</f>
        <v>0</v>
      </c>
      <c r="W352" s="106">
        <f>IF('LISTA TRABAJADORES'!F341&lt;50,"",E352)</f>
        <v>0</v>
      </c>
      <c r="X352" s="83" t="s">
        <v>444</v>
      </c>
      <c r="Y352" s="518">
        <f>IF('LISTA TRABAJADORES'!F341&lt;50,"",G352)</f>
        <v>0</v>
      </c>
      <c r="Z352" s="519"/>
      <c r="AA352" s="83"/>
      <c r="AB352" s="65" t="e">
        <f>IF(#REF!="Sí","Cada 6 meses",IF('LISTA TRABAJADORES'!AW344&lt;&gt;"",'LISTA TRABAJADORES'!AW344,IF(OR(#REF!="",#REF!&lt;50),"",IF(#REF!&gt;=1000,"Anualmente",IF(#REF!&lt;=100,"Cada 3 años","Cada 2 años")))))</f>
        <v>#REF!</v>
      </c>
      <c r="AC352" s="65" t="e">
        <f>IF(#REF!="Sí","Cada 6 meses",IF('LISTA TRABAJADORES'!AX344&lt;&gt;"",'LISTA TRABAJADORES'!AX344,IF(OR(#REF!="",#REF!&lt;50),"",IF(#REF!&gt;=1000,"Anualmente",IF(#REF!&lt;=100,"Cada 3 años","Cada 2 años")))))</f>
        <v>#REF!</v>
      </c>
    </row>
    <row r="353" spans="1:29">
      <c r="A353" s="66">
        <v>337</v>
      </c>
      <c r="B353" s="516">
        <f>IF('LISTA TRABAJADORES'!F342&lt;50,"",'LISTA TRABAJADORES'!C342)</f>
        <v>0</v>
      </c>
      <c r="C353" s="517"/>
      <c r="D353" s="107">
        <f>IF('LISTA TRABAJADORES'!F342&lt;50,"",'LISTA TRABAJADORES'!D342)</f>
        <v>0</v>
      </c>
      <c r="E353" s="106">
        <f>IF('LISTA TRABAJADORES'!F342&lt;50,"",'LISTA TRABAJADORES'!E342)</f>
        <v>0</v>
      </c>
      <c r="F353" s="160"/>
      <c r="G353" s="518">
        <f>IF('LISTA TRABAJADORES'!F342&lt;50,"",'LISTA TRABAJADORES'!B342)</f>
        <v>0</v>
      </c>
      <c r="H353" s="519"/>
      <c r="I353" s="83"/>
      <c r="J353" s="65" t="str">
        <f>IF('LISTA TRABAJADORES'!F342="","",IF('LISTA TRABAJADORES'!G342="Sí","Cada 6 meses",IF(M353&lt;&gt;"",M353,IF(OR('LISTA TRABAJADORES'!H342="no ingresa",'LISTA TRABAJADORES'!F342="BAJA"),"No Ingresa PVSA",IF('LISTA TRABAJADORES'!F342="MUY ALTA","Anualmente",IF('LISTA TRABAJADORES'!F342="MEDIA","Cada 3 años","Cada 2 años"))))))</f>
        <v/>
      </c>
      <c r="K353" s="76"/>
      <c r="L353" s="67"/>
      <c r="M353" s="68" t="str">
        <f t="shared" si="10"/>
        <v/>
      </c>
      <c r="N353" s="67"/>
      <c r="O353" s="63"/>
      <c r="P353" s="64"/>
      <c r="Q353" s="64"/>
      <c r="R353" s="2"/>
      <c r="S353" s="104">
        <f t="shared" si="11"/>
        <v>337</v>
      </c>
      <c r="T353" s="516">
        <f>IF('LISTA TRABAJADORES'!F342&lt;50,"",B353)</f>
        <v>0</v>
      </c>
      <c r="U353" s="517"/>
      <c r="V353" s="105">
        <f>IF('LISTA TRABAJADORES'!F342&lt;50,"",'LISTA TRABAJADORES'!D342)</f>
        <v>0</v>
      </c>
      <c r="W353" s="106">
        <f>IF('LISTA TRABAJADORES'!F342&lt;50,"",E353)</f>
        <v>0</v>
      </c>
      <c r="X353" s="83" t="s">
        <v>444</v>
      </c>
      <c r="Y353" s="518">
        <f>IF('LISTA TRABAJADORES'!F342&lt;50,"",G353)</f>
        <v>0</v>
      </c>
      <c r="Z353" s="519"/>
      <c r="AA353" s="83"/>
      <c r="AB353" s="65" t="e">
        <f>IF(#REF!="Sí","Cada 6 meses",IF('LISTA TRABAJADORES'!AW345&lt;&gt;"",'LISTA TRABAJADORES'!AW345,IF(OR(#REF!="",#REF!&lt;50),"",IF(#REF!&gt;=1000,"Anualmente",IF(#REF!&lt;=100,"Cada 3 años","Cada 2 años")))))</f>
        <v>#REF!</v>
      </c>
      <c r="AC353" s="65" t="e">
        <f>IF(#REF!="Sí","Cada 6 meses",IF('LISTA TRABAJADORES'!AX345&lt;&gt;"",'LISTA TRABAJADORES'!AX345,IF(OR(#REF!="",#REF!&lt;50),"",IF(#REF!&gt;=1000,"Anualmente",IF(#REF!&lt;=100,"Cada 3 años","Cada 2 años")))))</f>
        <v>#REF!</v>
      </c>
    </row>
    <row r="354" spans="1:29">
      <c r="A354" s="66">
        <v>338</v>
      </c>
      <c r="B354" s="516">
        <f>IF('LISTA TRABAJADORES'!F343&lt;50,"",'LISTA TRABAJADORES'!C343)</f>
        <v>0</v>
      </c>
      <c r="C354" s="517"/>
      <c r="D354" s="107">
        <f>IF('LISTA TRABAJADORES'!F343&lt;50,"",'LISTA TRABAJADORES'!D343)</f>
        <v>0</v>
      </c>
      <c r="E354" s="106">
        <f>IF('LISTA TRABAJADORES'!F343&lt;50,"",'LISTA TRABAJADORES'!E343)</f>
        <v>0</v>
      </c>
      <c r="F354" s="160"/>
      <c r="G354" s="518">
        <f>IF('LISTA TRABAJADORES'!F343&lt;50,"",'LISTA TRABAJADORES'!B343)</f>
        <v>0</v>
      </c>
      <c r="H354" s="519"/>
      <c r="I354" s="83"/>
      <c r="J354" s="65" t="str">
        <f>IF('LISTA TRABAJADORES'!F343="","",IF('LISTA TRABAJADORES'!G343="Sí","Cada 6 meses",IF(M354&lt;&gt;"",M354,IF(OR('LISTA TRABAJADORES'!H343="no ingresa",'LISTA TRABAJADORES'!F343="BAJA"),"No Ingresa PVSA",IF('LISTA TRABAJADORES'!F343="MUY ALTA","Anualmente",IF('LISTA TRABAJADORES'!F343="MEDIA","Cada 3 años","Cada 2 años"))))))</f>
        <v/>
      </c>
      <c r="K354" s="76"/>
      <c r="L354" s="67"/>
      <c r="M354" s="68" t="str">
        <f t="shared" si="10"/>
        <v/>
      </c>
      <c r="N354" s="67"/>
      <c r="O354" s="63"/>
      <c r="P354" s="64"/>
      <c r="Q354" s="64"/>
      <c r="R354" s="2"/>
      <c r="S354" s="104">
        <f t="shared" si="11"/>
        <v>338</v>
      </c>
      <c r="T354" s="516">
        <f>IF('LISTA TRABAJADORES'!F343&lt;50,"",B354)</f>
        <v>0</v>
      </c>
      <c r="U354" s="517"/>
      <c r="V354" s="105">
        <f>IF('LISTA TRABAJADORES'!F343&lt;50,"",'LISTA TRABAJADORES'!D343)</f>
        <v>0</v>
      </c>
      <c r="W354" s="106">
        <f>IF('LISTA TRABAJADORES'!F343&lt;50,"",E354)</f>
        <v>0</v>
      </c>
      <c r="X354" s="83" t="s">
        <v>444</v>
      </c>
      <c r="Y354" s="518">
        <f>IF('LISTA TRABAJADORES'!F343&lt;50,"",G354)</f>
        <v>0</v>
      </c>
      <c r="Z354" s="519"/>
      <c r="AA354" s="83"/>
      <c r="AB354" s="65" t="e">
        <f>IF(#REF!="Sí","Cada 6 meses",IF('LISTA TRABAJADORES'!AW346&lt;&gt;"",'LISTA TRABAJADORES'!AW346,IF(OR(#REF!="",#REF!&lt;50),"",IF(#REF!&gt;=1000,"Anualmente",IF(#REF!&lt;=100,"Cada 3 años","Cada 2 años")))))</f>
        <v>#REF!</v>
      </c>
      <c r="AC354" s="65" t="e">
        <f>IF(#REF!="Sí","Cada 6 meses",IF('LISTA TRABAJADORES'!AX346&lt;&gt;"",'LISTA TRABAJADORES'!AX346,IF(OR(#REF!="",#REF!&lt;50),"",IF(#REF!&gt;=1000,"Anualmente",IF(#REF!&lt;=100,"Cada 3 años","Cada 2 años")))))</f>
        <v>#REF!</v>
      </c>
    </row>
    <row r="355" spans="1:29">
      <c r="A355" s="66">
        <v>339</v>
      </c>
      <c r="B355" s="516">
        <f>IF('LISTA TRABAJADORES'!F344&lt;50,"",'LISTA TRABAJADORES'!C344)</f>
        <v>0</v>
      </c>
      <c r="C355" s="517"/>
      <c r="D355" s="107">
        <f>IF('LISTA TRABAJADORES'!F344&lt;50,"",'LISTA TRABAJADORES'!D344)</f>
        <v>0</v>
      </c>
      <c r="E355" s="106">
        <f>IF('LISTA TRABAJADORES'!F344&lt;50,"",'LISTA TRABAJADORES'!E344)</f>
        <v>0</v>
      </c>
      <c r="F355" s="160"/>
      <c r="G355" s="518">
        <f>IF('LISTA TRABAJADORES'!F344&lt;50,"",'LISTA TRABAJADORES'!B344)</f>
        <v>0</v>
      </c>
      <c r="H355" s="519"/>
      <c r="I355" s="83"/>
      <c r="J355" s="65" t="str">
        <f>IF('LISTA TRABAJADORES'!F344="","",IF('LISTA TRABAJADORES'!G344="Sí","Cada 6 meses",IF(M355&lt;&gt;"",M355,IF(OR('LISTA TRABAJADORES'!H344="no ingresa",'LISTA TRABAJADORES'!F344="BAJA"),"No Ingresa PVSA",IF('LISTA TRABAJADORES'!F344="MUY ALTA","Anualmente",IF('LISTA TRABAJADORES'!F344="MEDIA","Cada 3 años","Cada 2 años"))))))</f>
        <v/>
      </c>
      <c r="K355" s="76"/>
      <c r="L355" s="67"/>
      <c r="M355" s="68" t="str">
        <f t="shared" si="10"/>
        <v/>
      </c>
      <c r="N355" s="67"/>
      <c r="O355" s="63"/>
      <c r="P355" s="64"/>
      <c r="Q355" s="64"/>
      <c r="R355" s="2"/>
      <c r="S355" s="104">
        <f t="shared" si="11"/>
        <v>339</v>
      </c>
      <c r="T355" s="516">
        <f>IF('LISTA TRABAJADORES'!F344&lt;50,"",B355)</f>
        <v>0</v>
      </c>
      <c r="U355" s="517"/>
      <c r="V355" s="105">
        <f>IF('LISTA TRABAJADORES'!F344&lt;50,"",'LISTA TRABAJADORES'!D344)</f>
        <v>0</v>
      </c>
      <c r="W355" s="106">
        <f>IF('LISTA TRABAJADORES'!F344&lt;50,"",E355)</f>
        <v>0</v>
      </c>
      <c r="X355" s="83" t="s">
        <v>444</v>
      </c>
      <c r="Y355" s="518">
        <f>IF('LISTA TRABAJADORES'!F344&lt;50,"",G355)</f>
        <v>0</v>
      </c>
      <c r="Z355" s="519"/>
      <c r="AA355" s="83"/>
      <c r="AB355" s="65" t="e">
        <f>IF(#REF!="Sí","Cada 6 meses",IF('LISTA TRABAJADORES'!AW347&lt;&gt;"",'LISTA TRABAJADORES'!AW347,IF(OR(#REF!="",#REF!&lt;50),"",IF(#REF!&gt;=1000,"Anualmente",IF(#REF!&lt;=100,"Cada 3 años","Cada 2 años")))))</f>
        <v>#REF!</v>
      </c>
      <c r="AC355" s="65" t="e">
        <f>IF(#REF!="Sí","Cada 6 meses",IF('LISTA TRABAJADORES'!AX347&lt;&gt;"",'LISTA TRABAJADORES'!AX347,IF(OR(#REF!="",#REF!&lt;50),"",IF(#REF!&gt;=1000,"Anualmente",IF(#REF!&lt;=100,"Cada 3 años","Cada 2 años")))))</f>
        <v>#REF!</v>
      </c>
    </row>
    <row r="356" spans="1:29">
      <c r="A356" s="66">
        <v>340</v>
      </c>
      <c r="B356" s="516">
        <f>IF('LISTA TRABAJADORES'!F345&lt;50,"",'LISTA TRABAJADORES'!C345)</f>
        <v>0</v>
      </c>
      <c r="C356" s="517"/>
      <c r="D356" s="107">
        <f>IF('LISTA TRABAJADORES'!F345&lt;50,"",'LISTA TRABAJADORES'!D345)</f>
        <v>0</v>
      </c>
      <c r="E356" s="106">
        <f>IF('LISTA TRABAJADORES'!F345&lt;50,"",'LISTA TRABAJADORES'!E345)</f>
        <v>0</v>
      </c>
      <c r="F356" s="160"/>
      <c r="G356" s="518">
        <f>IF('LISTA TRABAJADORES'!F345&lt;50,"",'LISTA TRABAJADORES'!B345)</f>
        <v>0</v>
      </c>
      <c r="H356" s="519"/>
      <c r="I356" s="83"/>
      <c r="J356" s="65" t="str">
        <f>IF('LISTA TRABAJADORES'!F345="","",IF('LISTA TRABAJADORES'!G345="Sí","Cada 6 meses",IF(M356&lt;&gt;"",M356,IF(OR('LISTA TRABAJADORES'!H345="no ingresa",'LISTA TRABAJADORES'!F345="BAJA"),"No Ingresa PVSA",IF('LISTA TRABAJADORES'!F345="MUY ALTA","Anualmente",IF('LISTA TRABAJADORES'!F345="MEDIA","Cada 3 años","Cada 2 años"))))))</f>
        <v/>
      </c>
      <c r="K356" s="76"/>
      <c r="L356" s="67"/>
      <c r="M356" s="68" t="str">
        <f t="shared" si="10"/>
        <v/>
      </c>
      <c r="N356" s="67"/>
      <c r="O356" s="63"/>
      <c r="P356" s="64"/>
      <c r="Q356" s="64"/>
      <c r="R356" s="2"/>
      <c r="S356" s="104">
        <f t="shared" si="11"/>
        <v>340</v>
      </c>
      <c r="T356" s="516">
        <f>IF('LISTA TRABAJADORES'!F345&lt;50,"",B356)</f>
        <v>0</v>
      </c>
      <c r="U356" s="517"/>
      <c r="V356" s="105">
        <f>IF('LISTA TRABAJADORES'!F345&lt;50,"",'LISTA TRABAJADORES'!D345)</f>
        <v>0</v>
      </c>
      <c r="W356" s="106">
        <f>IF('LISTA TRABAJADORES'!F345&lt;50,"",E356)</f>
        <v>0</v>
      </c>
      <c r="X356" s="83" t="s">
        <v>444</v>
      </c>
      <c r="Y356" s="518">
        <f>IF('LISTA TRABAJADORES'!F345&lt;50,"",G356)</f>
        <v>0</v>
      </c>
      <c r="Z356" s="519"/>
      <c r="AA356" s="83"/>
      <c r="AB356" s="65" t="e">
        <f>IF(#REF!="Sí","Cada 6 meses",IF('LISTA TRABAJADORES'!AW348&lt;&gt;"",'LISTA TRABAJADORES'!AW348,IF(OR(#REF!="",#REF!&lt;50),"",IF(#REF!&gt;=1000,"Anualmente",IF(#REF!&lt;=100,"Cada 3 años","Cada 2 años")))))</f>
        <v>#REF!</v>
      </c>
      <c r="AC356" s="65" t="e">
        <f>IF(#REF!="Sí","Cada 6 meses",IF('LISTA TRABAJADORES'!AX348&lt;&gt;"",'LISTA TRABAJADORES'!AX348,IF(OR(#REF!="",#REF!&lt;50),"",IF(#REF!&gt;=1000,"Anualmente",IF(#REF!&lt;=100,"Cada 3 años","Cada 2 años")))))</f>
        <v>#REF!</v>
      </c>
    </row>
    <row r="357" spans="1:29">
      <c r="A357" s="66">
        <v>341</v>
      </c>
      <c r="B357" s="516">
        <f>IF('LISTA TRABAJADORES'!F346&lt;50,"",'LISTA TRABAJADORES'!C346)</f>
        <v>0</v>
      </c>
      <c r="C357" s="517"/>
      <c r="D357" s="107">
        <f>IF('LISTA TRABAJADORES'!F346&lt;50,"",'LISTA TRABAJADORES'!D346)</f>
        <v>0</v>
      </c>
      <c r="E357" s="106">
        <f>IF('LISTA TRABAJADORES'!F346&lt;50,"",'LISTA TRABAJADORES'!E346)</f>
        <v>0</v>
      </c>
      <c r="F357" s="160"/>
      <c r="G357" s="518">
        <f>IF('LISTA TRABAJADORES'!F346&lt;50,"",'LISTA TRABAJADORES'!B346)</f>
        <v>0</v>
      </c>
      <c r="H357" s="519"/>
      <c r="I357" s="83"/>
      <c r="J357" s="65" t="str">
        <f>IF('LISTA TRABAJADORES'!F346="","",IF('LISTA TRABAJADORES'!G346="Sí","Cada 6 meses",IF(M357&lt;&gt;"",M357,IF(OR('LISTA TRABAJADORES'!H346="no ingresa",'LISTA TRABAJADORES'!F346="BAJA"),"No Ingresa PVSA",IF('LISTA TRABAJADORES'!F346="MUY ALTA","Anualmente",IF('LISTA TRABAJADORES'!F346="MEDIA","Cada 3 años","Cada 2 años"))))))</f>
        <v/>
      </c>
      <c r="K357" s="76"/>
      <c r="L357" s="67"/>
      <c r="M357" s="68" t="str">
        <f t="shared" si="10"/>
        <v/>
      </c>
      <c r="N357" s="67"/>
      <c r="O357" s="63"/>
      <c r="P357" s="64"/>
      <c r="Q357" s="64"/>
      <c r="R357" s="2"/>
      <c r="S357" s="104">
        <f t="shared" si="11"/>
        <v>341</v>
      </c>
      <c r="T357" s="516">
        <f>IF('LISTA TRABAJADORES'!F346&lt;50,"",B357)</f>
        <v>0</v>
      </c>
      <c r="U357" s="517"/>
      <c r="V357" s="105">
        <f>IF('LISTA TRABAJADORES'!F346&lt;50,"",'LISTA TRABAJADORES'!D346)</f>
        <v>0</v>
      </c>
      <c r="W357" s="106">
        <f>IF('LISTA TRABAJADORES'!F346&lt;50,"",E357)</f>
        <v>0</v>
      </c>
      <c r="X357" s="83" t="s">
        <v>444</v>
      </c>
      <c r="Y357" s="518">
        <f>IF('LISTA TRABAJADORES'!F346&lt;50,"",G357)</f>
        <v>0</v>
      </c>
      <c r="Z357" s="519"/>
      <c r="AA357" s="83"/>
      <c r="AB357" s="65" t="e">
        <f>IF(#REF!="Sí","Cada 6 meses",IF('LISTA TRABAJADORES'!AW349&lt;&gt;"",'LISTA TRABAJADORES'!AW349,IF(OR(#REF!="",#REF!&lt;50),"",IF(#REF!&gt;=1000,"Anualmente",IF(#REF!&lt;=100,"Cada 3 años","Cada 2 años")))))</f>
        <v>#REF!</v>
      </c>
      <c r="AC357" s="65" t="e">
        <f>IF(#REF!="Sí","Cada 6 meses",IF('LISTA TRABAJADORES'!AX349&lt;&gt;"",'LISTA TRABAJADORES'!AX349,IF(OR(#REF!="",#REF!&lt;50),"",IF(#REF!&gt;=1000,"Anualmente",IF(#REF!&lt;=100,"Cada 3 años","Cada 2 años")))))</f>
        <v>#REF!</v>
      </c>
    </row>
    <row r="358" spans="1:29">
      <c r="A358" s="66">
        <v>342</v>
      </c>
      <c r="B358" s="516">
        <f>IF('LISTA TRABAJADORES'!F347&lt;50,"",'LISTA TRABAJADORES'!C347)</f>
        <v>0</v>
      </c>
      <c r="C358" s="517"/>
      <c r="D358" s="107">
        <f>IF('LISTA TRABAJADORES'!F347&lt;50,"",'LISTA TRABAJADORES'!D347)</f>
        <v>0</v>
      </c>
      <c r="E358" s="106">
        <f>IF('LISTA TRABAJADORES'!F347&lt;50,"",'LISTA TRABAJADORES'!E347)</f>
        <v>0</v>
      </c>
      <c r="F358" s="160"/>
      <c r="G358" s="518">
        <f>IF('LISTA TRABAJADORES'!F347&lt;50,"",'LISTA TRABAJADORES'!B347)</f>
        <v>0</v>
      </c>
      <c r="H358" s="519"/>
      <c r="I358" s="83"/>
      <c r="J358" s="65" t="str">
        <f>IF('LISTA TRABAJADORES'!F347="","",IF('LISTA TRABAJADORES'!G347="Sí","Cada 6 meses",IF(M358&lt;&gt;"",M358,IF(OR('LISTA TRABAJADORES'!H347="no ingresa",'LISTA TRABAJADORES'!F347="BAJA"),"No Ingresa PVSA",IF('LISTA TRABAJADORES'!F347="MUY ALTA","Anualmente",IF('LISTA TRABAJADORES'!F347="MEDIA","Cada 3 años","Cada 2 años"))))))</f>
        <v/>
      </c>
      <c r="K358" s="76"/>
      <c r="L358" s="67"/>
      <c r="M358" s="68" t="str">
        <f t="shared" si="10"/>
        <v/>
      </c>
      <c r="N358" s="67"/>
      <c r="O358" s="63"/>
      <c r="P358" s="64"/>
      <c r="Q358" s="64"/>
      <c r="R358" s="2"/>
      <c r="S358" s="104">
        <f t="shared" si="11"/>
        <v>342</v>
      </c>
      <c r="T358" s="516">
        <f>IF('LISTA TRABAJADORES'!F347&lt;50,"",B358)</f>
        <v>0</v>
      </c>
      <c r="U358" s="517"/>
      <c r="V358" s="105">
        <f>IF('LISTA TRABAJADORES'!F347&lt;50,"",'LISTA TRABAJADORES'!D347)</f>
        <v>0</v>
      </c>
      <c r="W358" s="106">
        <f>IF('LISTA TRABAJADORES'!F347&lt;50,"",E358)</f>
        <v>0</v>
      </c>
      <c r="X358" s="83" t="s">
        <v>444</v>
      </c>
      <c r="Y358" s="518">
        <f>IF('LISTA TRABAJADORES'!F347&lt;50,"",G358)</f>
        <v>0</v>
      </c>
      <c r="Z358" s="519"/>
      <c r="AA358" s="83"/>
      <c r="AB358" s="65" t="e">
        <f>IF(#REF!="Sí","Cada 6 meses",IF('LISTA TRABAJADORES'!AW350&lt;&gt;"",'LISTA TRABAJADORES'!AW350,IF(OR(#REF!="",#REF!&lt;50),"",IF(#REF!&gt;=1000,"Anualmente",IF(#REF!&lt;=100,"Cada 3 años","Cada 2 años")))))</f>
        <v>#REF!</v>
      </c>
      <c r="AC358" s="65" t="e">
        <f>IF(#REF!="Sí","Cada 6 meses",IF('LISTA TRABAJADORES'!AX350&lt;&gt;"",'LISTA TRABAJADORES'!AX350,IF(OR(#REF!="",#REF!&lt;50),"",IF(#REF!&gt;=1000,"Anualmente",IF(#REF!&lt;=100,"Cada 3 años","Cada 2 años")))))</f>
        <v>#REF!</v>
      </c>
    </row>
    <row r="359" spans="1:29">
      <c r="A359" s="66">
        <v>343</v>
      </c>
      <c r="B359" s="516">
        <f>IF('LISTA TRABAJADORES'!F348&lt;50,"",'LISTA TRABAJADORES'!C348)</f>
        <v>0</v>
      </c>
      <c r="C359" s="517"/>
      <c r="D359" s="107">
        <f>IF('LISTA TRABAJADORES'!F348&lt;50,"",'LISTA TRABAJADORES'!D348)</f>
        <v>0</v>
      </c>
      <c r="E359" s="106">
        <f>IF('LISTA TRABAJADORES'!F348&lt;50,"",'LISTA TRABAJADORES'!E348)</f>
        <v>0</v>
      </c>
      <c r="F359" s="160"/>
      <c r="G359" s="518">
        <f>IF('LISTA TRABAJADORES'!F348&lt;50,"",'LISTA TRABAJADORES'!B348)</f>
        <v>0</v>
      </c>
      <c r="H359" s="519"/>
      <c r="I359" s="83"/>
      <c r="J359" s="65" t="str">
        <f>IF('LISTA TRABAJADORES'!F348="","",IF('LISTA TRABAJADORES'!G348="Sí","Cada 6 meses",IF(M359&lt;&gt;"",M359,IF(OR('LISTA TRABAJADORES'!H348="no ingresa",'LISTA TRABAJADORES'!F348="BAJA"),"No Ingresa PVSA",IF('LISTA TRABAJADORES'!F348="MUY ALTA","Anualmente",IF('LISTA TRABAJADORES'!F348="MEDIA","Cada 3 años","Cada 2 años"))))))</f>
        <v/>
      </c>
      <c r="K359" s="76"/>
      <c r="L359" s="67"/>
      <c r="M359" s="68" t="str">
        <f t="shared" si="10"/>
        <v/>
      </c>
      <c r="N359" s="67"/>
      <c r="O359" s="63"/>
      <c r="P359" s="64"/>
      <c r="Q359" s="64"/>
      <c r="R359" s="2"/>
      <c r="S359" s="104">
        <f t="shared" si="11"/>
        <v>343</v>
      </c>
      <c r="T359" s="516">
        <f>IF('LISTA TRABAJADORES'!F348&lt;50,"",B359)</f>
        <v>0</v>
      </c>
      <c r="U359" s="517"/>
      <c r="V359" s="105">
        <f>IF('LISTA TRABAJADORES'!F348&lt;50,"",'LISTA TRABAJADORES'!D348)</f>
        <v>0</v>
      </c>
      <c r="W359" s="106">
        <f>IF('LISTA TRABAJADORES'!F348&lt;50,"",E359)</f>
        <v>0</v>
      </c>
      <c r="X359" s="83" t="s">
        <v>444</v>
      </c>
      <c r="Y359" s="518">
        <f>IF('LISTA TRABAJADORES'!F348&lt;50,"",G359)</f>
        <v>0</v>
      </c>
      <c r="Z359" s="519"/>
      <c r="AA359" s="83"/>
      <c r="AB359" s="65" t="e">
        <f>IF(#REF!="Sí","Cada 6 meses",IF('LISTA TRABAJADORES'!AW351&lt;&gt;"",'LISTA TRABAJADORES'!AW351,IF(OR(#REF!="",#REF!&lt;50),"",IF(#REF!&gt;=1000,"Anualmente",IF(#REF!&lt;=100,"Cada 3 años","Cada 2 años")))))</f>
        <v>#REF!</v>
      </c>
      <c r="AC359" s="65" t="e">
        <f>IF(#REF!="Sí","Cada 6 meses",IF('LISTA TRABAJADORES'!AX351&lt;&gt;"",'LISTA TRABAJADORES'!AX351,IF(OR(#REF!="",#REF!&lt;50),"",IF(#REF!&gt;=1000,"Anualmente",IF(#REF!&lt;=100,"Cada 3 años","Cada 2 años")))))</f>
        <v>#REF!</v>
      </c>
    </row>
    <row r="360" spans="1:29">
      <c r="A360" s="66">
        <v>344</v>
      </c>
      <c r="B360" s="516">
        <f>IF('LISTA TRABAJADORES'!F349&lt;50,"",'LISTA TRABAJADORES'!C349)</f>
        <v>0</v>
      </c>
      <c r="C360" s="517"/>
      <c r="D360" s="107">
        <f>IF('LISTA TRABAJADORES'!F349&lt;50,"",'LISTA TRABAJADORES'!D349)</f>
        <v>0</v>
      </c>
      <c r="E360" s="106">
        <f>IF('LISTA TRABAJADORES'!F349&lt;50,"",'LISTA TRABAJADORES'!E349)</f>
        <v>0</v>
      </c>
      <c r="F360" s="160"/>
      <c r="G360" s="518">
        <f>IF('LISTA TRABAJADORES'!F349&lt;50,"",'LISTA TRABAJADORES'!B349)</f>
        <v>0</v>
      </c>
      <c r="H360" s="519"/>
      <c r="I360" s="83"/>
      <c r="J360" s="65" t="str">
        <f>IF('LISTA TRABAJADORES'!F349="","",IF('LISTA TRABAJADORES'!G349="Sí","Cada 6 meses",IF(M360&lt;&gt;"",M360,IF(OR('LISTA TRABAJADORES'!H349="no ingresa",'LISTA TRABAJADORES'!F349="BAJA"),"No Ingresa PVSA",IF('LISTA TRABAJADORES'!F349="MUY ALTA","Anualmente",IF('LISTA TRABAJADORES'!F349="MEDIA","Cada 3 años","Cada 2 años"))))))</f>
        <v/>
      </c>
      <c r="K360" s="76"/>
      <c r="L360" s="67"/>
      <c r="M360" s="68" t="str">
        <f t="shared" si="10"/>
        <v/>
      </c>
      <c r="N360" s="67"/>
      <c r="O360" s="63"/>
      <c r="P360" s="64"/>
      <c r="Q360" s="64"/>
      <c r="R360" s="2"/>
      <c r="S360" s="104">
        <f t="shared" si="11"/>
        <v>344</v>
      </c>
      <c r="T360" s="516">
        <f>IF('LISTA TRABAJADORES'!F349&lt;50,"",B360)</f>
        <v>0</v>
      </c>
      <c r="U360" s="517"/>
      <c r="V360" s="105">
        <f>IF('LISTA TRABAJADORES'!F349&lt;50,"",'LISTA TRABAJADORES'!D349)</f>
        <v>0</v>
      </c>
      <c r="W360" s="106">
        <f>IF('LISTA TRABAJADORES'!F349&lt;50,"",E360)</f>
        <v>0</v>
      </c>
      <c r="X360" s="83" t="s">
        <v>444</v>
      </c>
      <c r="Y360" s="518">
        <f>IF('LISTA TRABAJADORES'!F349&lt;50,"",G360)</f>
        <v>0</v>
      </c>
      <c r="Z360" s="519"/>
      <c r="AA360" s="83"/>
      <c r="AB360" s="65" t="e">
        <f>IF(#REF!="Sí","Cada 6 meses",IF('LISTA TRABAJADORES'!AW352&lt;&gt;"",'LISTA TRABAJADORES'!AW352,IF(OR(#REF!="",#REF!&lt;50),"",IF(#REF!&gt;=1000,"Anualmente",IF(#REF!&lt;=100,"Cada 3 años","Cada 2 años")))))</f>
        <v>#REF!</v>
      </c>
      <c r="AC360" s="65" t="e">
        <f>IF(#REF!="Sí","Cada 6 meses",IF('LISTA TRABAJADORES'!AX352&lt;&gt;"",'LISTA TRABAJADORES'!AX352,IF(OR(#REF!="",#REF!&lt;50),"",IF(#REF!&gt;=1000,"Anualmente",IF(#REF!&lt;=100,"Cada 3 años","Cada 2 años")))))</f>
        <v>#REF!</v>
      </c>
    </row>
    <row r="361" spans="1:29">
      <c r="A361" s="66">
        <v>345</v>
      </c>
      <c r="B361" s="516">
        <f>IF('LISTA TRABAJADORES'!F350&lt;50,"",'LISTA TRABAJADORES'!C350)</f>
        <v>0</v>
      </c>
      <c r="C361" s="517"/>
      <c r="D361" s="107">
        <f>IF('LISTA TRABAJADORES'!F350&lt;50,"",'LISTA TRABAJADORES'!D350)</f>
        <v>0</v>
      </c>
      <c r="E361" s="106">
        <f>IF('LISTA TRABAJADORES'!F350&lt;50,"",'LISTA TRABAJADORES'!E350)</f>
        <v>0</v>
      </c>
      <c r="F361" s="160"/>
      <c r="G361" s="518">
        <f>IF('LISTA TRABAJADORES'!F350&lt;50,"",'LISTA TRABAJADORES'!B350)</f>
        <v>0</v>
      </c>
      <c r="H361" s="519"/>
      <c r="I361" s="83"/>
      <c r="J361" s="65" t="str">
        <f>IF('LISTA TRABAJADORES'!F350="","",IF('LISTA TRABAJADORES'!G350="Sí","Cada 6 meses",IF(M361&lt;&gt;"",M361,IF(OR('LISTA TRABAJADORES'!H350="no ingresa",'LISTA TRABAJADORES'!F350="BAJA"),"No Ingresa PVSA",IF('LISTA TRABAJADORES'!F350="MUY ALTA","Anualmente",IF('LISTA TRABAJADORES'!F350="MEDIA","Cada 3 años","Cada 2 años"))))))</f>
        <v/>
      </c>
      <c r="K361" s="76"/>
      <c r="L361" s="67"/>
      <c r="M361" s="68" t="str">
        <f t="shared" si="10"/>
        <v/>
      </c>
      <c r="N361" s="67"/>
      <c r="O361" s="63"/>
      <c r="P361" s="64"/>
      <c r="Q361" s="64"/>
      <c r="R361" s="2"/>
      <c r="S361" s="104">
        <f t="shared" si="11"/>
        <v>345</v>
      </c>
      <c r="T361" s="516">
        <f>IF('LISTA TRABAJADORES'!F350&lt;50,"",B361)</f>
        <v>0</v>
      </c>
      <c r="U361" s="517"/>
      <c r="V361" s="105">
        <f>IF('LISTA TRABAJADORES'!F350&lt;50,"",'LISTA TRABAJADORES'!D350)</f>
        <v>0</v>
      </c>
      <c r="W361" s="106">
        <f>IF('LISTA TRABAJADORES'!F350&lt;50,"",E361)</f>
        <v>0</v>
      </c>
      <c r="X361" s="83" t="s">
        <v>444</v>
      </c>
      <c r="Y361" s="518">
        <f>IF('LISTA TRABAJADORES'!F350&lt;50,"",G361)</f>
        <v>0</v>
      </c>
      <c r="Z361" s="519"/>
      <c r="AA361" s="83"/>
      <c r="AB361" s="65" t="e">
        <f>IF(#REF!="Sí","Cada 6 meses",IF('LISTA TRABAJADORES'!AW353&lt;&gt;"",'LISTA TRABAJADORES'!AW353,IF(OR(#REF!="",#REF!&lt;50),"",IF(#REF!&gt;=1000,"Anualmente",IF(#REF!&lt;=100,"Cada 3 años","Cada 2 años")))))</f>
        <v>#REF!</v>
      </c>
      <c r="AC361" s="65" t="e">
        <f>IF(#REF!="Sí","Cada 6 meses",IF('LISTA TRABAJADORES'!AX353&lt;&gt;"",'LISTA TRABAJADORES'!AX353,IF(OR(#REF!="",#REF!&lt;50),"",IF(#REF!&gt;=1000,"Anualmente",IF(#REF!&lt;=100,"Cada 3 años","Cada 2 años")))))</f>
        <v>#REF!</v>
      </c>
    </row>
    <row r="362" spans="1:29">
      <c r="A362" s="66">
        <v>346</v>
      </c>
      <c r="B362" s="516">
        <f>IF('LISTA TRABAJADORES'!F351&lt;50,"",'LISTA TRABAJADORES'!C351)</f>
        <v>0</v>
      </c>
      <c r="C362" s="517"/>
      <c r="D362" s="107">
        <f>IF('LISTA TRABAJADORES'!F351&lt;50,"",'LISTA TRABAJADORES'!D351)</f>
        <v>0</v>
      </c>
      <c r="E362" s="106">
        <f>IF('LISTA TRABAJADORES'!F351&lt;50,"",'LISTA TRABAJADORES'!E351)</f>
        <v>0</v>
      </c>
      <c r="F362" s="160"/>
      <c r="G362" s="518">
        <f>IF('LISTA TRABAJADORES'!F351&lt;50,"",'LISTA TRABAJADORES'!B351)</f>
        <v>0</v>
      </c>
      <c r="H362" s="519"/>
      <c r="I362" s="83"/>
      <c r="J362" s="65" t="str">
        <f>IF('LISTA TRABAJADORES'!F351="","",IF('LISTA TRABAJADORES'!G351="Sí","Cada 6 meses",IF(M362&lt;&gt;"",M362,IF(OR('LISTA TRABAJADORES'!H351="no ingresa",'LISTA TRABAJADORES'!F351="BAJA"),"No Ingresa PVSA",IF('LISTA TRABAJADORES'!F351="MUY ALTA","Anualmente",IF('LISTA TRABAJADORES'!F351="MEDIA","Cada 3 años","Cada 2 años"))))))</f>
        <v/>
      </c>
      <c r="K362" s="76"/>
      <c r="L362" s="67"/>
      <c r="M362" s="68" t="str">
        <f t="shared" si="10"/>
        <v/>
      </c>
      <c r="N362" s="67"/>
      <c r="O362" s="63"/>
      <c r="P362" s="64"/>
      <c r="Q362" s="64"/>
      <c r="R362" s="2"/>
      <c r="S362" s="104">
        <f t="shared" si="11"/>
        <v>346</v>
      </c>
      <c r="T362" s="516">
        <f>IF('LISTA TRABAJADORES'!F351&lt;50,"",B362)</f>
        <v>0</v>
      </c>
      <c r="U362" s="517"/>
      <c r="V362" s="105">
        <f>IF('LISTA TRABAJADORES'!F351&lt;50,"",'LISTA TRABAJADORES'!D351)</f>
        <v>0</v>
      </c>
      <c r="W362" s="106">
        <f>IF('LISTA TRABAJADORES'!F351&lt;50,"",E362)</f>
        <v>0</v>
      </c>
      <c r="X362" s="83" t="s">
        <v>444</v>
      </c>
      <c r="Y362" s="518">
        <f>IF('LISTA TRABAJADORES'!F351&lt;50,"",G362)</f>
        <v>0</v>
      </c>
      <c r="Z362" s="519"/>
      <c r="AA362" s="83"/>
      <c r="AB362" s="65" t="e">
        <f>IF(#REF!="Sí","Cada 6 meses",IF('LISTA TRABAJADORES'!AW354&lt;&gt;"",'LISTA TRABAJADORES'!AW354,IF(OR(#REF!="",#REF!&lt;50),"",IF(#REF!&gt;=1000,"Anualmente",IF(#REF!&lt;=100,"Cada 3 años","Cada 2 años")))))</f>
        <v>#REF!</v>
      </c>
      <c r="AC362" s="65" t="e">
        <f>IF(#REF!="Sí","Cada 6 meses",IF('LISTA TRABAJADORES'!AX354&lt;&gt;"",'LISTA TRABAJADORES'!AX354,IF(OR(#REF!="",#REF!&lt;50),"",IF(#REF!&gt;=1000,"Anualmente",IF(#REF!&lt;=100,"Cada 3 años","Cada 2 años")))))</f>
        <v>#REF!</v>
      </c>
    </row>
    <row r="363" spans="1:29">
      <c r="A363" s="66">
        <v>347</v>
      </c>
      <c r="B363" s="516">
        <f>IF('LISTA TRABAJADORES'!F352&lt;50,"",'LISTA TRABAJADORES'!C352)</f>
        <v>0</v>
      </c>
      <c r="C363" s="517"/>
      <c r="D363" s="107">
        <f>IF('LISTA TRABAJADORES'!F352&lt;50,"",'LISTA TRABAJADORES'!D352)</f>
        <v>0</v>
      </c>
      <c r="E363" s="106">
        <f>IF('LISTA TRABAJADORES'!F352&lt;50,"",'LISTA TRABAJADORES'!E352)</f>
        <v>0</v>
      </c>
      <c r="F363" s="160"/>
      <c r="G363" s="518">
        <f>IF('LISTA TRABAJADORES'!F352&lt;50,"",'LISTA TRABAJADORES'!B352)</f>
        <v>0</v>
      </c>
      <c r="H363" s="519"/>
      <c r="I363" s="83"/>
      <c r="J363" s="65" t="str">
        <f>IF('LISTA TRABAJADORES'!F352="","",IF('LISTA TRABAJADORES'!G352="Sí","Cada 6 meses",IF(M363&lt;&gt;"",M363,IF(OR('LISTA TRABAJADORES'!H352="no ingresa",'LISTA TRABAJADORES'!F352="BAJA"),"No Ingresa PVSA",IF('LISTA TRABAJADORES'!F352="MUY ALTA","Anualmente",IF('LISTA TRABAJADORES'!F352="MEDIA","Cada 3 años","Cada 2 años"))))))</f>
        <v/>
      </c>
      <c r="K363" s="76"/>
      <c r="L363" s="67"/>
      <c r="M363" s="68" t="str">
        <f t="shared" si="10"/>
        <v/>
      </c>
      <c r="N363" s="67"/>
      <c r="O363" s="63"/>
      <c r="P363" s="64"/>
      <c r="Q363" s="64"/>
      <c r="R363" s="2"/>
      <c r="S363" s="104">
        <f t="shared" si="11"/>
        <v>347</v>
      </c>
      <c r="T363" s="516">
        <f>IF('LISTA TRABAJADORES'!F352&lt;50,"",B363)</f>
        <v>0</v>
      </c>
      <c r="U363" s="517"/>
      <c r="V363" s="105">
        <f>IF('LISTA TRABAJADORES'!F352&lt;50,"",'LISTA TRABAJADORES'!D352)</f>
        <v>0</v>
      </c>
      <c r="W363" s="106">
        <f>IF('LISTA TRABAJADORES'!F352&lt;50,"",E363)</f>
        <v>0</v>
      </c>
      <c r="X363" s="83" t="s">
        <v>444</v>
      </c>
      <c r="Y363" s="518">
        <f>IF('LISTA TRABAJADORES'!F352&lt;50,"",G363)</f>
        <v>0</v>
      </c>
      <c r="Z363" s="519"/>
      <c r="AA363" s="83"/>
      <c r="AB363" s="65" t="e">
        <f>IF(#REF!="Sí","Cada 6 meses",IF('LISTA TRABAJADORES'!AW355&lt;&gt;"",'LISTA TRABAJADORES'!AW355,IF(OR(#REF!="",#REF!&lt;50),"",IF(#REF!&gt;=1000,"Anualmente",IF(#REF!&lt;=100,"Cada 3 años","Cada 2 años")))))</f>
        <v>#REF!</v>
      </c>
      <c r="AC363" s="65" t="e">
        <f>IF(#REF!="Sí","Cada 6 meses",IF('LISTA TRABAJADORES'!AX355&lt;&gt;"",'LISTA TRABAJADORES'!AX355,IF(OR(#REF!="",#REF!&lt;50),"",IF(#REF!&gt;=1000,"Anualmente",IF(#REF!&lt;=100,"Cada 3 años","Cada 2 años")))))</f>
        <v>#REF!</v>
      </c>
    </row>
    <row r="364" spans="1:29">
      <c r="A364" s="66">
        <v>348</v>
      </c>
      <c r="B364" s="516">
        <f>IF('LISTA TRABAJADORES'!F353&lt;50,"",'LISTA TRABAJADORES'!C353)</f>
        <v>0</v>
      </c>
      <c r="C364" s="517"/>
      <c r="D364" s="107">
        <f>IF('LISTA TRABAJADORES'!F353&lt;50,"",'LISTA TRABAJADORES'!D353)</f>
        <v>0</v>
      </c>
      <c r="E364" s="106">
        <f>IF('LISTA TRABAJADORES'!F353&lt;50,"",'LISTA TRABAJADORES'!E353)</f>
        <v>0</v>
      </c>
      <c r="F364" s="160"/>
      <c r="G364" s="518">
        <f>IF('LISTA TRABAJADORES'!F353&lt;50,"",'LISTA TRABAJADORES'!B353)</f>
        <v>0</v>
      </c>
      <c r="H364" s="519"/>
      <c r="I364" s="83"/>
      <c r="J364" s="65" t="str">
        <f>IF('LISTA TRABAJADORES'!F353="","",IF('LISTA TRABAJADORES'!G353="Sí","Cada 6 meses",IF(M364&lt;&gt;"",M364,IF(OR('LISTA TRABAJADORES'!H353="no ingresa",'LISTA TRABAJADORES'!F353="BAJA"),"No Ingresa PVSA",IF('LISTA TRABAJADORES'!F353="MUY ALTA","Anualmente",IF('LISTA TRABAJADORES'!F353="MEDIA","Cada 3 años","Cada 2 años"))))))</f>
        <v/>
      </c>
      <c r="K364" s="76"/>
      <c r="L364" s="67"/>
      <c r="M364" s="68" t="str">
        <f t="shared" si="10"/>
        <v/>
      </c>
      <c r="N364" s="67"/>
      <c r="O364" s="63"/>
      <c r="P364" s="64"/>
      <c r="Q364" s="64"/>
      <c r="R364" s="2"/>
      <c r="S364" s="104">
        <f t="shared" si="11"/>
        <v>348</v>
      </c>
      <c r="T364" s="516">
        <f>IF('LISTA TRABAJADORES'!F353&lt;50,"",B364)</f>
        <v>0</v>
      </c>
      <c r="U364" s="517"/>
      <c r="V364" s="105">
        <f>IF('LISTA TRABAJADORES'!F353&lt;50,"",'LISTA TRABAJADORES'!D353)</f>
        <v>0</v>
      </c>
      <c r="W364" s="106">
        <f>IF('LISTA TRABAJADORES'!F353&lt;50,"",E364)</f>
        <v>0</v>
      </c>
      <c r="X364" s="83" t="s">
        <v>444</v>
      </c>
      <c r="Y364" s="518">
        <f>IF('LISTA TRABAJADORES'!F353&lt;50,"",G364)</f>
        <v>0</v>
      </c>
      <c r="Z364" s="519"/>
      <c r="AA364" s="83"/>
      <c r="AB364" s="65" t="e">
        <f>IF(#REF!="Sí","Cada 6 meses",IF('LISTA TRABAJADORES'!AW356&lt;&gt;"",'LISTA TRABAJADORES'!AW356,IF(OR(#REF!="",#REF!&lt;50),"",IF(#REF!&gt;=1000,"Anualmente",IF(#REF!&lt;=100,"Cada 3 años","Cada 2 años")))))</f>
        <v>#REF!</v>
      </c>
      <c r="AC364" s="65" t="e">
        <f>IF(#REF!="Sí","Cada 6 meses",IF('LISTA TRABAJADORES'!AX356&lt;&gt;"",'LISTA TRABAJADORES'!AX356,IF(OR(#REF!="",#REF!&lt;50),"",IF(#REF!&gt;=1000,"Anualmente",IF(#REF!&lt;=100,"Cada 3 años","Cada 2 años")))))</f>
        <v>#REF!</v>
      </c>
    </row>
    <row r="365" spans="1:29">
      <c r="A365" s="66">
        <v>349</v>
      </c>
      <c r="B365" s="516">
        <f>IF('LISTA TRABAJADORES'!F354&lt;50,"",'LISTA TRABAJADORES'!C354)</f>
        <v>0</v>
      </c>
      <c r="C365" s="517"/>
      <c r="D365" s="107">
        <f>IF('LISTA TRABAJADORES'!F354&lt;50,"",'LISTA TRABAJADORES'!D354)</f>
        <v>0</v>
      </c>
      <c r="E365" s="106">
        <f>IF('LISTA TRABAJADORES'!F354&lt;50,"",'LISTA TRABAJADORES'!E354)</f>
        <v>0</v>
      </c>
      <c r="F365" s="160"/>
      <c r="G365" s="518">
        <f>IF('LISTA TRABAJADORES'!F354&lt;50,"",'LISTA TRABAJADORES'!B354)</f>
        <v>0</v>
      </c>
      <c r="H365" s="519"/>
      <c r="I365" s="83"/>
      <c r="J365" s="65" t="str">
        <f>IF('LISTA TRABAJADORES'!F354="","",IF('LISTA TRABAJADORES'!G354="Sí","Cada 6 meses",IF(M365&lt;&gt;"",M365,IF(OR('LISTA TRABAJADORES'!H354="no ingresa",'LISTA TRABAJADORES'!F354="BAJA"),"No Ingresa PVSA",IF('LISTA TRABAJADORES'!F354="MUY ALTA","Anualmente",IF('LISTA TRABAJADORES'!F354="MEDIA","Cada 3 años","Cada 2 años"))))))</f>
        <v/>
      </c>
      <c r="K365" s="76"/>
      <c r="L365" s="67"/>
      <c r="M365" s="68" t="str">
        <f t="shared" si="10"/>
        <v/>
      </c>
      <c r="N365" s="67"/>
      <c r="O365" s="63"/>
      <c r="P365" s="64"/>
      <c r="Q365" s="64"/>
      <c r="R365" s="2"/>
      <c r="S365" s="104">
        <f t="shared" si="11"/>
        <v>349</v>
      </c>
      <c r="T365" s="516">
        <f>IF('LISTA TRABAJADORES'!F354&lt;50,"",B365)</f>
        <v>0</v>
      </c>
      <c r="U365" s="517"/>
      <c r="V365" s="105">
        <f>IF('LISTA TRABAJADORES'!F354&lt;50,"",'LISTA TRABAJADORES'!D354)</f>
        <v>0</v>
      </c>
      <c r="W365" s="106">
        <f>IF('LISTA TRABAJADORES'!F354&lt;50,"",E365)</f>
        <v>0</v>
      </c>
      <c r="X365" s="83" t="s">
        <v>444</v>
      </c>
      <c r="Y365" s="518">
        <f>IF('LISTA TRABAJADORES'!F354&lt;50,"",G365)</f>
        <v>0</v>
      </c>
      <c r="Z365" s="519"/>
      <c r="AA365" s="83"/>
      <c r="AB365" s="65" t="e">
        <f>IF(#REF!="Sí","Cada 6 meses",IF('LISTA TRABAJADORES'!AW357&lt;&gt;"",'LISTA TRABAJADORES'!AW357,IF(OR(#REF!="",#REF!&lt;50),"",IF(#REF!&gt;=1000,"Anualmente",IF(#REF!&lt;=100,"Cada 3 años","Cada 2 años")))))</f>
        <v>#REF!</v>
      </c>
      <c r="AC365" s="65" t="e">
        <f>IF(#REF!="Sí","Cada 6 meses",IF('LISTA TRABAJADORES'!AX357&lt;&gt;"",'LISTA TRABAJADORES'!AX357,IF(OR(#REF!="",#REF!&lt;50),"",IF(#REF!&gt;=1000,"Anualmente",IF(#REF!&lt;=100,"Cada 3 años","Cada 2 años")))))</f>
        <v>#REF!</v>
      </c>
    </row>
    <row r="366" spans="1:29">
      <c r="A366" s="66">
        <v>350</v>
      </c>
      <c r="B366" s="516">
        <f>IF('LISTA TRABAJADORES'!F355&lt;50,"",'LISTA TRABAJADORES'!C355)</f>
        <v>0</v>
      </c>
      <c r="C366" s="517"/>
      <c r="D366" s="107">
        <f>IF('LISTA TRABAJADORES'!F355&lt;50,"",'LISTA TRABAJADORES'!D355)</f>
        <v>0</v>
      </c>
      <c r="E366" s="106">
        <f>IF('LISTA TRABAJADORES'!F355&lt;50,"",'LISTA TRABAJADORES'!E355)</f>
        <v>0</v>
      </c>
      <c r="F366" s="160"/>
      <c r="G366" s="518">
        <f>IF('LISTA TRABAJADORES'!F355&lt;50,"",'LISTA TRABAJADORES'!B355)</f>
        <v>0</v>
      </c>
      <c r="H366" s="519"/>
      <c r="I366" s="83"/>
      <c r="J366" s="65" t="str">
        <f>IF('LISTA TRABAJADORES'!F355="","",IF('LISTA TRABAJADORES'!G355="Sí","Cada 6 meses",IF(M366&lt;&gt;"",M366,IF(OR('LISTA TRABAJADORES'!H355="no ingresa",'LISTA TRABAJADORES'!F355="BAJA"),"No Ingresa PVSA",IF('LISTA TRABAJADORES'!F355="MUY ALTA","Anualmente",IF('LISTA TRABAJADORES'!F355="MEDIA","Cada 3 años","Cada 2 años"))))))</f>
        <v/>
      </c>
      <c r="K366" s="76"/>
      <c r="L366" s="67"/>
      <c r="M366" s="68" t="str">
        <f t="shared" si="10"/>
        <v/>
      </c>
      <c r="N366" s="67"/>
      <c r="O366" s="63"/>
      <c r="P366" s="64"/>
      <c r="Q366" s="64"/>
      <c r="R366" s="2"/>
      <c r="S366" s="104">
        <f t="shared" si="11"/>
        <v>350</v>
      </c>
      <c r="T366" s="516">
        <f>IF('LISTA TRABAJADORES'!F355&lt;50,"",B366)</f>
        <v>0</v>
      </c>
      <c r="U366" s="517"/>
      <c r="V366" s="105">
        <f>IF('LISTA TRABAJADORES'!F355&lt;50,"",'LISTA TRABAJADORES'!D355)</f>
        <v>0</v>
      </c>
      <c r="W366" s="106">
        <f>IF('LISTA TRABAJADORES'!F355&lt;50,"",E366)</f>
        <v>0</v>
      </c>
      <c r="X366" s="83" t="s">
        <v>444</v>
      </c>
      <c r="Y366" s="518">
        <f>IF('LISTA TRABAJADORES'!F355&lt;50,"",G366)</f>
        <v>0</v>
      </c>
      <c r="Z366" s="519"/>
      <c r="AA366" s="83"/>
      <c r="AB366" s="65" t="e">
        <f>IF(#REF!="Sí","Cada 6 meses",IF('LISTA TRABAJADORES'!AW358&lt;&gt;"",'LISTA TRABAJADORES'!AW358,IF(OR(#REF!="",#REF!&lt;50),"",IF(#REF!&gt;=1000,"Anualmente",IF(#REF!&lt;=100,"Cada 3 años","Cada 2 años")))))</f>
        <v>#REF!</v>
      </c>
      <c r="AC366" s="65" t="e">
        <f>IF(#REF!="Sí","Cada 6 meses",IF('LISTA TRABAJADORES'!AX358&lt;&gt;"",'LISTA TRABAJADORES'!AX358,IF(OR(#REF!="",#REF!&lt;50),"",IF(#REF!&gt;=1000,"Anualmente",IF(#REF!&lt;=100,"Cada 3 años","Cada 2 años")))))</f>
        <v>#REF!</v>
      </c>
    </row>
    <row r="367" spans="1:29">
      <c r="A367" s="66">
        <v>351</v>
      </c>
      <c r="B367" s="516">
        <f>IF('LISTA TRABAJADORES'!F356&lt;50,"",'LISTA TRABAJADORES'!C356)</f>
        <v>0</v>
      </c>
      <c r="C367" s="517"/>
      <c r="D367" s="107">
        <f>IF('LISTA TRABAJADORES'!F356&lt;50,"",'LISTA TRABAJADORES'!D356)</f>
        <v>0</v>
      </c>
      <c r="E367" s="106">
        <f>IF('LISTA TRABAJADORES'!F356&lt;50,"",'LISTA TRABAJADORES'!E356)</f>
        <v>0</v>
      </c>
      <c r="F367" s="160"/>
      <c r="G367" s="518">
        <f>IF('LISTA TRABAJADORES'!F356&lt;50,"",'LISTA TRABAJADORES'!B356)</f>
        <v>0</v>
      </c>
      <c r="H367" s="519"/>
      <c r="I367" s="83"/>
      <c r="J367" s="65" t="str">
        <f>IF('LISTA TRABAJADORES'!F356="","",IF('LISTA TRABAJADORES'!G356="Sí","Cada 6 meses",IF(M367&lt;&gt;"",M367,IF(OR('LISTA TRABAJADORES'!H356="no ingresa",'LISTA TRABAJADORES'!F356="BAJA"),"No Ingresa PVSA",IF('LISTA TRABAJADORES'!F356="MUY ALTA","Anualmente",IF('LISTA TRABAJADORES'!F356="MEDIA","Cada 3 años","Cada 2 años"))))))</f>
        <v/>
      </c>
      <c r="K367" s="76"/>
      <c r="L367" s="67"/>
      <c r="M367" s="68" t="str">
        <f t="shared" si="10"/>
        <v/>
      </c>
      <c r="N367" s="67"/>
      <c r="O367" s="63"/>
      <c r="P367" s="64"/>
      <c r="Q367" s="64"/>
      <c r="R367" s="2"/>
      <c r="S367" s="104">
        <f t="shared" si="11"/>
        <v>351</v>
      </c>
      <c r="T367" s="516">
        <f>IF('LISTA TRABAJADORES'!F356&lt;50,"",B367)</f>
        <v>0</v>
      </c>
      <c r="U367" s="517"/>
      <c r="V367" s="105">
        <f>IF('LISTA TRABAJADORES'!F356&lt;50,"",'LISTA TRABAJADORES'!D356)</f>
        <v>0</v>
      </c>
      <c r="W367" s="106">
        <f>IF('LISTA TRABAJADORES'!F356&lt;50,"",E367)</f>
        <v>0</v>
      </c>
      <c r="X367" s="83" t="s">
        <v>444</v>
      </c>
      <c r="Y367" s="518">
        <f>IF('LISTA TRABAJADORES'!F356&lt;50,"",G367)</f>
        <v>0</v>
      </c>
      <c r="Z367" s="519"/>
      <c r="AA367" s="83"/>
      <c r="AB367" s="65" t="e">
        <f>IF(#REF!="Sí","Cada 6 meses",IF('LISTA TRABAJADORES'!AW359&lt;&gt;"",'LISTA TRABAJADORES'!AW359,IF(OR(#REF!="",#REF!&lt;50),"",IF(#REF!&gt;=1000,"Anualmente",IF(#REF!&lt;=100,"Cada 3 años","Cada 2 años")))))</f>
        <v>#REF!</v>
      </c>
      <c r="AC367" s="65" t="e">
        <f>IF(#REF!="Sí","Cada 6 meses",IF('LISTA TRABAJADORES'!AX359&lt;&gt;"",'LISTA TRABAJADORES'!AX359,IF(OR(#REF!="",#REF!&lt;50),"",IF(#REF!&gt;=1000,"Anualmente",IF(#REF!&lt;=100,"Cada 3 años","Cada 2 años")))))</f>
        <v>#REF!</v>
      </c>
    </row>
    <row r="368" spans="1:29">
      <c r="A368" s="66">
        <v>352</v>
      </c>
      <c r="B368" s="516">
        <f>IF('LISTA TRABAJADORES'!F357&lt;50,"",'LISTA TRABAJADORES'!C357)</f>
        <v>0</v>
      </c>
      <c r="C368" s="517"/>
      <c r="D368" s="107">
        <f>IF('LISTA TRABAJADORES'!F357&lt;50,"",'LISTA TRABAJADORES'!D357)</f>
        <v>0</v>
      </c>
      <c r="E368" s="106">
        <f>IF('LISTA TRABAJADORES'!F357&lt;50,"",'LISTA TRABAJADORES'!E357)</f>
        <v>0</v>
      </c>
      <c r="F368" s="160"/>
      <c r="G368" s="518">
        <f>IF('LISTA TRABAJADORES'!F357&lt;50,"",'LISTA TRABAJADORES'!B357)</f>
        <v>0</v>
      </c>
      <c r="H368" s="519"/>
      <c r="I368" s="83"/>
      <c r="J368" s="65" t="str">
        <f>IF('LISTA TRABAJADORES'!F357="","",IF('LISTA TRABAJADORES'!G357="Sí","Cada 6 meses",IF(M368&lt;&gt;"",M368,IF(OR('LISTA TRABAJADORES'!H357="no ingresa",'LISTA TRABAJADORES'!F357="BAJA"),"No Ingresa PVSA",IF('LISTA TRABAJADORES'!F357="MUY ALTA","Anualmente",IF('LISTA TRABAJADORES'!F357="MEDIA","Cada 3 años","Cada 2 años"))))))</f>
        <v/>
      </c>
      <c r="K368" s="76"/>
      <c r="L368" s="67"/>
      <c r="M368" s="68" t="str">
        <f t="shared" si="10"/>
        <v/>
      </c>
      <c r="N368" s="67"/>
      <c r="O368" s="63"/>
      <c r="P368" s="64"/>
      <c r="Q368" s="64"/>
      <c r="R368" s="2"/>
      <c r="S368" s="104">
        <f t="shared" si="11"/>
        <v>352</v>
      </c>
      <c r="T368" s="516">
        <f>IF('LISTA TRABAJADORES'!F357&lt;50,"",B368)</f>
        <v>0</v>
      </c>
      <c r="U368" s="517"/>
      <c r="V368" s="105">
        <f>IF('LISTA TRABAJADORES'!F357&lt;50,"",'LISTA TRABAJADORES'!D357)</f>
        <v>0</v>
      </c>
      <c r="W368" s="106">
        <f>IF('LISTA TRABAJADORES'!F357&lt;50,"",E368)</f>
        <v>0</v>
      </c>
      <c r="X368" s="83" t="s">
        <v>444</v>
      </c>
      <c r="Y368" s="518">
        <f>IF('LISTA TRABAJADORES'!F357&lt;50,"",G368)</f>
        <v>0</v>
      </c>
      <c r="Z368" s="519"/>
      <c r="AA368" s="83"/>
      <c r="AB368" s="65" t="e">
        <f>IF(#REF!="Sí","Cada 6 meses",IF('LISTA TRABAJADORES'!AW360&lt;&gt;"",'LISTA TRABAJADORES'!AW360,IF(OR(#REF!="",#REF!&lt;50),"",IF(#REF!&gt;=1000,"Anualmente",IF(#REF!&lt;=100,"Cada 3 años","Cada 2 años")))))</f>
        <v>#REF!</v>
      </c>
      <c r="AC368" s="65" t="e">
        <f>IF(#REF!="Sí","Cada 6 meses",IF('LISTA TRABAJADORES'!AX360&lt;&gt;"",'LISTA TRABAJADORES'!AX360,IF(OR(#REF!="",#REF!&lt;50),"",IF(#REF!&gt;=1000,"Anualmente",IF(#REF!&lt;=100,"Cada 3 años","Cada 2 años")))))</f>
        <v>#REF!</v>
      </c>
    </row>
    <row r="369" spans="1:29">
      <c r="A369" s="66">
        <v>353</v>
      </c>
      <c r="B369" s="516">
        <f>IF('LISTA TRABAJADORES'!F358&lt;50,"",'LISTA TRABAJADORES'!C358)</f>
        <v>0</v>
      </c>
      <c r="C369" s="517"/>
      <c r="D369" s="107">
        <f>IF('LISTA TRABAJADORES'!F358&lt;50,"",'LISTA TRABAJADORES'!D358)</f>
        <v>0</v>
      </c>
      <c r="E369" s="106">
        <f>IF('LISTA TRABAJADORES'!F358&lt;50,"",'LISTA TRABAJADORES'!E358)</f>
        <v>0</v>
      </c>
      <c r="F369" s="160"/>
      <c r="G369" s="518">
        <f>IF('LISTA TRABAJADORES'!F358&lt;50,"",'LISTA TRABAJADORES'!B358)</f>
        <v>0</v>
      </c>
      <c r="H369" s="519"/>
      <c r="I369" s="83"/>
      <c r="J369" s="65" t="str">
        <f>IF('LISTA TRABAJADORES'!F358="","",IF('LISTA TRABAJADORES'!G358="Sí","Cada 6 meses",IF(M369&lt;&gt;"",M369,IF(OR('LISTA TRABAJADORES'!H358="no ingresa",'LISTA TRABAJADORES'!F358="BAJA"),"No Ingresa PVSA",IF('LISTA TRABAJADORES'!F358="MUY ALTA","Anualmente",IF('LISTA TRABAJADORES'!F358="MEDIA","Cada 3 años","Cada 2 años"))))))</f>
        <v/>
      </c>
      <c r="K369" s="76"/>
      <c r="L369" s="67"/>
      <c r="M369" s="68" t="str">
        <f t="shared" si="10"/>
        <v/>
      </c>
      <c r="N369" s="67"/>
      <c r="O369" s="63"/>
      <c r="P369" s="64"/>
      <c r="Q369" s="64"/>
      <c r="R369" s="2"/>
      <c r="S369" s="104">
        <f t="shared" si="11"/>
        <v>353</v>
      </c>
      <c r="T369" s="516">
        <f>IF('LISTA TRABAJADORES'!F358&lt;50,"",B369)</f>
        <v>0</v>
      </c>
      <c r="U369" s="517"/>
      <c r="V369" s="105">
        <f>IF('LISTA TRABAJADORES'!F358&lt;50,"",'LISTA TRABAJADORES'!D358)</f>
        <v>0</v>
      </c>
      <c r="W369" s="106">
        <f>IF('LISTA TRABAJADORES'!F358&lt;50,"",E369)</f>
        <v>0</v>
      </c>
      <c r="X369" s="83" t="s">
        <v>444</v>
      </c>
      <c r="Y369" s="518">
        <f>IF('LISTA TRABAJADORES'!F358&lt;50,"",G369)</f>
        <v>0</v>
      </c>
      <c r="Z369" s="519"/>
      <c r="AA369" s="83"/>
      <c r="AB369" s="65" t="e">
        <f>IF(#REF!="Sí","Cada 6 meses",IF('LISTA TRABAJADORES'!AW361&lt;&gt;"",'LISTA TRABAJADORES'!AW361,IF(OR(#REF!="",#REF!&lt;50),"",IF(#REF!&gt;=1000,"Anualmente",IF(#REF!&lt;=100,"Cada 3 años","Cada 2 años")))))</f>
        <v>#REF!</v>
      </c>
      <c r="AC369" s="65" t="e">
        <f>IF(#REF!="Sí","Cada 6 meses",IF('LISTA TRABAJADORES'!AX361&lt;&gt;"",'LISTA TRABAJADORES'!AX361,IF(OR(#REF!="",#REF!&lt;50),"",IF(#REF!&gt;=1000,"Anualmente",IF(#REF!&lt;=100,"Cada 3 años","Cada 2 años")))))</f>
        <v>#REF!</v>
      </c>
    </row>
    <row r="370" spans="1:29">
      <c r="A370" s="66">
        <v>354</v>
      </c>
      <c r="B370" s="516">
        <f>IF('LISTA TRABAJADORES'!F359&lt;50,"",'LISTA TRABAJADORES'!C359)</f>
        <v>0</v>
      </c>
      <c r="C370" s="517"/>
      <c r="D370" s="107">
        <f>IF('LISTA TRABAJADORES'!F359&lt;50,"",'LISTA TRABAJADORES'!D359)</f>
        <v>0</v>
      </c>
      <c r="E370" s="106">
        <f>IF('LISTA TRABAJADORES'!F359&lt;50,"",'LISTA TRABAJADORES'!E359)</f>
        <v>0</v>
      </c>
      <c r="F370" s="160"/>
      <c r="G370" s="518">
        <f>IF('LISTA TRABAJADORES'!F359&lt;50,"",'LISTA TRABAJADORES'!B359)</f>
        <v>0</v>
      </c>
      <c r="H370" s="519"/>
      <c r="I370" s="83"/>
      <c r="J370" s="65" t="str">
        <f>IF('LISTA TRABAJADORES'!F359="","",IF('LISTA TRABAJADORES'!G359="Sí","Cada 6 meses",IF(M370&lt;&gt;"",M370,IF(OR('LISTA TRABAJADORES'!H359="no ingresa",'LISTA TRABAJADORES'!F359="BAJA"),"No Ingresa PVSA",IF('LISTA TRABAJADORES'!F359="MUY ALTA","Anualmente",IF('LISTA TRABAJADORES'!F359="MEDIA","Cada 3 años","Cada 2 años"))))))</f>
        <v/>
      </c>
      <c r="K370" s="76"/>
      <c r="L370" s="67"/>
      <c r="M370" s="68" t="str">
        <f t="shared" si="10"/>
        <v/>
      </c>
      <c r="N370" s="67"/>
      <c r="O370" s="63"/>
      <c r="P370" s="64"/>
      <c r="Q370" s="64"/>
      <c r="R370" s="2"/>
      <c r="S370" s="104">
        <f t="shared" si="11"/>
        <v>354</v>
      </c>
      <c r="T370" s="516">
        <f>IF('LISTA TRABAJADORES'!F359&lt;50,"",B370)</f>
        <v>0</v>
      </c>
      <c r="U370" s="517"/>
      <c r="V370" s="105">
        <f>IF('LISTA TRABAJADORES'!F359&lt;50,"",'LISTA TRABAJADORES'!D359)</f>
        <v>0</v>
      </c>
      <c r="W370" s="106">
        <f>IF('LISTA TRABAJADORES'!F359&lt;50,"",E370)</f>
        <v>0</v>
      </c>
      <c r="X370" s="83" t="s">
        <v>444</v>
      </c>
      <c r="Y370" s="518">
        <f>IF('LISTA TRABAJADORES'!F359&lt;50,"",G370)</f>
        <v>0</v>
      </c>
      <c r="Z370" s="519"/>
      <c r="AA370" s="83"/>
      <c r="AB370" s="65" t="e">
        <f>IF(#REF!="Sí","Cada 6 meses",IF('LISTA TRABAJADORES'!AW362&lt;&gt;"",'LISTA TRABAJADORES'!AW362,IF(OR(#REF!="",#REF!&lt;50),"",IF(#REF!&gt;=1000,"Anualmente",IF(#REF!&lt;=100,"Cada 3 años","Cada 2 años")))))</f>
        <v>#REF!</v>
      </c>
      <c r="AC370" s="65" t="e">
        <f>IF(#REF!="Sí","Cada 6 meses",IF('LISTA TRABAJADORES'!AX362&lt;&gt;"",'LISTA TRABAJADORES'!AX362,IF(OR(#REF!="",#REF!&lt;50),"",IF(#REF!&gt;=1000,"Anualmente",IF(#REF!&lt;=100,"Cada 3 años","Cada 2 años")))))</f>
        <v>#REF!</v>
      </c>
    </row>
    <row r="371" spans="1:29">
      <c r="A371" s="66">
        <v>355</v>
      </c>
      <c r="B371" s="516">
        <f>IF('LISTA TRABAJADORES'!F360&lt;50,"",'LISTA TRABAJADORES'!C360)</f>
        <v>0</v>
      </c>
      <c r="C371" s="517"/>
      <c r="D371" s="107">
        <f>IF('LISTA TRABAJADORES'!F360&lt;50,"",'LISTA TRABAJADORES'!D360)</f>
        <v>0</v>
      </c>
      <c r="E371" s="106">
        <f>IF('LISTA TRABAJADORES'!F360&lt;50,"",'LISTA TRABAJADORES'!E360)</f>
        <v>0</v>
      </c>
      <c r="F371" s="160"/>
      <c r="G371" s="518">
        <f>IF('LISTA TRABAJADORES'!F360&lt;50,"",'LISTA TRABAJADORES'!B360)</f>
        <v>0</v>
      </c>
      <c r="H371" s="519"/>
      <c r="I371" s="83"/>
      <c r="J371" s="65" t="str">
        <f>IF('LISTA TRABAJADORES'!F360="","",IF('LISTA TRABAJADORES'!G360="Sí","Cada 6 meses",IF(M371&lt;&gt;"",M371,IF(OR('LISTA TRABAJADORES'!H360="no ingresa",'LISTA TRABAJADORES'!F360="BAJA"),"No Ingresa PVSA",IF('LISTA TRABAJADORES'!F360="MUY ALTA","Anualmente",IF('LISTA TRABAJADORES'!F360="MEDIA","Cada 3 años","Cada 2 años"))))))</f>
        <v/>
      </c>
      <c r="K371" s="76"/>
      <c r="L371" s="67"/>
      <c r="M371" s="68" t="str">
        <f t="shared" si="10"/>
        <v/>
      </c>
      <c r="N371" s="67"/>
      <c r="O371" s="63"/>
      <c r="P371" s="64"/>
      <c r="Q371" s="64"/>
      <c r="R371" s="2"/>
      <c r="S371" s="104">
        <f t="shared" si="11"/>
        <v>355</v>
      </c>
      <c r="T371" s="516">
        <f>IF('LISTA TRABAJADORES'!F360&lt;50,"",B371)</f>
        <v>0</v>
      </c>
      <c r="U371" s="517"/>
      <c r="V371" s="105">
        <f>IF('LISTA TRABAJADORES'!F360&lt;50,"",'LISTA TRABAJADORES'!D360)</f>
        <v>0</v>
      </c>
      <c r="W371" s="106">
        <f>IF('LISTA TRABAJADORES'!F360&lt;50,"",E371)</f>
        <v>0</v>
      </c>
      <c r="X371" s="83" t="s">
        <v>444</v>
      </c>
      <c r="Y371" s="518">
        <f>IF('LISTA TRABAJADORES'!F360&lt;50,"",G371)</f>
        <v>0</v>
      </c>
      <c r="Z371" s="519"/>
      <c r="AA371" s="83"/>
      <c r="AB371" s="65" t="e">
        <f>IF(#REF!="Sí","Cada 6 meses",IF('LISTA TRABAJADORES'!AW363&lt;&gt;"",'LISTA TRABAJADORES'!AW363,IF(OR(#REF!="",#REF!&lt;50),"",IF(#REF!&gt;=1000,"Anualmente",IF(#REF!&lt;=100,"Cada 3 años","Cada 2 años")))))</f>
        <v>#REF!</v>
      </c>
      <c r="AC371" s="65" t="e">
        <f>IF(#REF!="Sí","Cada 6 meses",IF('LISTA TRABAJADORES'!AX363&lt;&gt;"",'LISTA TRABAJADORES'!AX363,IF(OR(#REF!="",#REF!&lt;50),"",IF(#REF!&gt;=1000,"Anualmente",IF(#REF!&lt;=100,"Cada 3 años","Cada 2 años")))))</f>
        <v>#REF!</v>
      </c>
    </row>
    <row r="372" spans="1:29">
      <c r="A372" s="66">
        <v>356</v>
      </c>
      <c r="B372" s="516">
        <f>IF('LISTA TRABAJADORES'!F361&lt;50,"",'LISTA TRABAJADORES'!C361)</f>
        <v>0</v>
      </c>
      <c r="C372" s="517"/>
      <c r="D372" s="107">
        <f>IF('LISTA TRABAJADORES'!F361&lt;50,"",'LISTA TRABAJADORES'!D361)</f>
        <v>0</v>
      </c>
      <c r="E372" s="106">
        <f>IF('LISTA TRABAJADORES'!F361&lt;50,"",'LISTA TRABAJADORES'!E361)</f>
        <v>0</v>
      </c>
      <c r="F372" s="160"/>
      <c r="G372" s="518">
        <f>IF('LISTA TRABAJADORES'!F361&lt;50,"",'LISTA TRABAJADORES'!B361)</f>
        <v>0</v>
      </c>
      <c r="H372" s="519"/>
      <c r="I372" s="83"/>
      <c r="J372" s="65" t="str">
        <f>IF('LISTA TRABAJADORES'!F361="","",IF('LISTA TRABAJADORES'!G361="Sí","Cada 6 meses",IF(M372&lt;&gt;"",M372,IF(OR('LISTA TRABAJADORES'!H361="no ingresa",'LISTA TRABAJADORES'!F361="BAJA"),"No Ingresa PVSA",IF('LISTA TRABAJADORES'!F361="MUY ALTA","Anualmente",IF('LISTA TRABAJADORES'!F361="MEDIA","Cada 3 años","Cada 2 años"))))))</f>
        <v/>
      </c>
      <c r="K372" s="76"/>
      <c r="L372" s="67"/>
      <c r="M372" s="68" t="str">
        <f t="shared" si="10"/>
        <v/>
      </c>
      <c r="N372" s="67"/>
      <c r="O372" s="63"/>
      <c r="P372" s="64"/>
      <c r="Q372" s="64"/>
      <c r="R372" s="2"/>
      <c r="S372" s="104">
        <f t="shared" si="11"/>
        <v>356</v>
      </c>
      <c r="T372" s="516">
        <f>IF('LISTA TRABAJADORES'!F361&lt;50,"",B372)</f>
        <v>0</v>
      </c>
      <c r="U372" s="517"/>
      <c r="V372" s="105">
        <f>IF('LISTA TRABAJADORES'!F361&lt;50,"",'LISTA TRABAJADORES'!D361)</f>
        <v>0</v>
      </c>
      <c r="W372" s="106">
        <f>IF('LISTA TRABAJADORES'!F361&lt;50,"",E372)</f>
        <v>0</v>
      </c>
      <c r="X372" s="83" t="s">
        <v>444</v>
      </c>
      <c r="Y372" s="518">
        <f>IF('LISTA TRABAJADORES'!F361&lt;50,"",G372)</f>
        <v>0</v>
      </c>
      <c r="Z372" s="519"/>
      <c r="AA372" s="83"/>
      <c r="AB372" s="65" t="e">
        <f>IF(#REF!="Sí","Cada 6 meses",IF('LISTA TRABAJADORES'!AW364&lt;&gt;"",'LISTA TRABAJADORES'!AW364,IF(OR(#REF!="",#REF!&lt;50),"",IF(#REF!&gt;=1000,"Anualmente",IF(#REF!&lt;=100,"Cada 3 años","Cada 2 años")))))</f>
        <v>#REF!</v>
      </c>
      <c r="AC372" s="65" t="e">
        <f>IF(#REF!="Sí","Cada 6 meses",IF('LISTA TRABAJADORES'!AX364&lt;&gt;"",'LISTA TRABAJADORES'!AX364,IF(OR(#REF!="",#REF!&lt;50),"",IF(#REF!&gt;=1000,"Anualmente",IF(#REF!&lt;=100,"Cada 3 años","Cada 2 años")))))</f>
        <v>#REF!</v>
      </c>
    </row>
    <row r="373" spans="1:29">
      <c r="A373" s="66">
        <v>357</v>
      </c>
      <c r="B373" s="516">
        <f>IF('LISTA TRABAJADORES'!F362&lt;50,"",'LISTA TRABAJADORES'!C362)</f>
        <v>0</v>
      </c>
      <c r="C373" s="517"/>
      <c r="D373" s="107">
        <f>IF('LISTA TRABAJADORES'!F362&lt;50,"",'LISTA TRABAJADORES'!D362)</f>
        <v>0</v>
      </c>
      <c r="E373" s="106">
        <f>IF('LISTA TRABAJADORES'!F362&lt;50,"",'LISTA TRABAJADORES'!E362)</f>
        <v>0</v>
      </c>
      <c r="F373" s="160"/>
      <c r="G373" s="518">
        <f>IF('LISTA TRABAJADORES'!F362&lt;50,"",'LISTA TRABAJADORES'!B362)</f>
        <v>0</v>
      </c>
      <c r="H373" s="519"/>
      <c r="I373" s="83"/>
      <c r="J373" s="65" t="str">
        <f>IF('LISTA TRABAJADORES'!F362="","",IF('LISTA TRABAJADORES'!G362="Sí","Cada 6 meses",IF(M373&lt;&gt;"",M373,IF(OR('LISTA TRABAJADORES'!H362="no ingresa",'LISTA TRABAJADORES'!F362="BAJA"),"No Ingresa PVSA",IF('LISTA TRABAJADORES'!F362="MUY ALTA","Anualmente",IF('LISTA TRABAJADORES'!F362="MEDIA","Cada 3 años","Cada 2 años"))))))</f>
        <v/>
      </c>
      <c r="K373" s="76"/>
      <c r="L373" s="67"/>
      <c r="M373" s="68" t="str">
        <f t="shared" si="10"/>
        <v/>
      </c>
      <c r="N373" s="67"/>
      <c r="O373" s="63"/>
      <c r="P373" s="64"/>
      <c r="Q373" s="64"/>
      <c r="R373" s="2"/>
      <c r="S373" s="104">
        <f t="shared" si="11"/>
        <v>357</v>
      </c>
      <c r="T373" s="516">
        <f>IF('LISTA TRABAJADORES'!F362&lt;50,"",B373)</f>
        <v>0</v>
      </c>
      <c r="U373" s="517"/>
      <c r="V373" s="105">
        <f>IF('LISTA TRABAJADORES'!F362&lt;50,"",'LISTA TRABAJADORES'!D362)</f>
        <v>0</v>
      </c>
      <c r="W373" s="106">
        <f>IF('LISTA TRABAJADORES'!F362&lt;50,"",E373)</f>
        <v>0</v>
      </c>
      <c r="X373" s="83" t="s">
        <v>444</v>
      </c>
      <c r="Y373" s="518">
        <f>IF('LISTA TRABAJADORES'!F362&lt;50,"",G373)</f>
        <v>0</v>
      </c>
      <c r="Z373" s="519"/>
      <c r="AA373" s="83"/>
      <c r="AB373" s="65" t="e">
        <f>IF(#REF!="Sí","Cada 6 meses",IF('LISTA TRABAJADORES'!AW365&lt;&gt;"",'LISTA TRABAJADORES'!AW365,IF(OR(#REF!="",#REF!&lt;50),"",IF(#REF!&gt;=1000,"Anualmente",IF(#REF!&lt;=100,"Cada 3 años","Cada 2 años")))))</f>
        <v>#REF!</v>
      </c>
      <c r="AC373" s="65" t="e">
        <f>IF(#REF!="Sí","Cada 6 meses",IF('LISTA TRABAJADORES'!AX365&lt;&gt;"",'LISTA TRABAJADORES'!AX365,IF(OR(#REF!="",#REF!&lt;50),"",IF(#REF!&gt;=1000,"Anualmente",IF(#REF!&lt;=100,"Cada 3 años","Cada 2 años")))))</f>
        <v>#REF!</v>
      </c>
    </row>
    <row r="374" spans="1:29">
      <c r="A374" s="66">
        <v>358</v>
      </c>
      <c r="B374" s="516">
        <f>IF('LISTA TRABAJADORES'!F363&lt;50,"",'LISTA TRABAJADORES'!C363)</f>
        <v>0</v>
      </c>
      <c r="C374" s="517"/>
      <c r="D374" s="107">
        <f>IF('LISTA TRABAJADORES'!F363&lt;50,"",'LISTA TRABAJADORES'!D363)</f>
        <v>0</v>
      </c>
      <c r="E374" s="106">
        <f>IF('LISTA TRABAJADORES'!F363&lt;50,"",'LISTA TRABAJADORES'!E363)</f>
        <v>0</v>
      </c>
      <c r="F374" s="160"/>
      <c r="G374" s="518">
        <f>IF('LISTA TRABAJADORES'!F363&lt;50,"",'LISTA TRABAJADORES'!B363)</f>
        <v>0</v>
      </c>
      <c r="H374" s="519"/>
      <c r="I374" s="83"/>
      <c r="J374" s="65" t="str">
        <f>IF('LISTA TRABAJADORES'!F363="","",IF('LISTA TRABAJADORES'!G363="Sí","Cada 6 meses",IF(M374&lt;&gt;"",M374,IF(OR('LISTA TRABAJADORES'!H363="no ingresa",'LISTA TRABAJADORES'!F363="BAJA"),"No Ingresa PVSA",IF('LISTA TRABAJADORES'!F363="MUY ALTA","Anualmente",IF('LISTA TRABAJADORES'!F363="MEDIA","Cada 3 años","Cada 2 años"))))))</f>
        <v/>
      </c>
      <c r="K374" s="76"/>
      <c r="L374" s="67"/>
      <c r="M374" s="68" t="str">
        <f t="shared" si="10"/>
        <v/>
      </c>
      <c r="N374" s="67"/>
      <c r="O374" s="63"/>
      <c r="P374" s="64"/>
      <c r="Q374" s="64"/>
      <c r="R374" s="2"/>
      <c r="S374" s="104">
        <f t="shared" si="11"/>
        <v>358</v>
      </c>
      <c r="T374" s="516">
        <f>IF('LISTA TRABAJADORES'!F363&lt;50,"",B374)</f>
        <v>0</v>
      </c>
      <c r="U374" s="517"/>
      <c r="V374" s="105">
        <f>IF('LISTA TRABAJADORES'!F363&lt;50,"",'LISTA TRABAJADORES'!D363)</f>
        <v>0</v>
      </c>
      <c r="W374" s="106">
        <f>IF('LISTA TRABAJADORES'!F363&lt;50,"",E374)</f>
        <v>0</v>
      </c>
      <c r="X374" s="83" t="s">
        <v>444</v>
      </c>
      <c r="Y374" s="518">
        <f>IF('LISTA TRABAJADORES'!F363&lt;50,"",G374)</f>
        <v>0</v>
      </c>
      <c r="Z374" s="519"/>
      <c r="AA374" s="83"/>
      <c r="AB374" s="65" t="e">
        <f>IF(#REF!="Sí","Cada 6 meses",IF('LISTA TRABAJADORES'!AW366&lt;&gt;"",'LISTA TRABAJADORES'!AW366,IF(OR(#REF!="",#REF!&lt;50),"",IF(#REF!&gt;=1000,"Anualmente",IF(#REF!&lt;=100,"Cada 3 años","Cada 2 años")))))</f>
        <v>#REF!</v>
      </c>
      <c r="AC374" s="65" t="e">
        <f>IF(#REF!="Sí","Cada 6 meses",IF('LISTA TRABAJADORES'!AX366&lt;&gt;"",'LISTA TRABAJADORES'!AX366,IF(OR(#REF!="",#REF!&lt;50),"",IF(#REF!&gt;=1000,"Anualmente",IF(#REF!&lt;=100,"Cada 3 años","Cada 2 años")))))</f>
        <v>#REF!</v>
      </c>
    </row>
    <row r="375" spans="1:29">
      <c r="A375" s="66">
        <v>359</v>
      </c>
      <c r="B375" s="516">
        <f>IF('LISTA TRABAJADORES'!F364&lt;50,"",'LISTA TRABAJADORES'!C364)</f>
        <v>0</v>
      </c>
      <c r="C375" s="517"/>
      <c r="D375" s="107">
        <f>IF('LISTA TRABAJADORES'!F364&lt;50,"",'LISTA TRABAJADORES'!D364)</f>
        <v>0</v>
      </c>
      <c r="E375" s="106">
        <f>IF('LISTA TRABAJADORES'!F364&lt;50,"",'LISTA TRABAJADORES'!E364)</f>
        <v>0</v>
      </c>
      <c r="F375" s="160"/>
      <c r="G375" s="518">
        <f>IF('LISTA TRABAJADORES'!F364&lt;50,"",'LISTA TRABAJADORES'!B364)</f>
        <v>0</v>
      </c>
      <c r="H375" s="519"/>
      <c r="I375" s="83"/>
      <c r="J375" s="65" t="str">
        <f>IF('LISTA TRABAJADORES'!F364="","",IF('LISTA TRABAJADORES'!G364="Sí","Cada 6 meses",IF(M375&lt;&gt;"",M375,IF(OR('LISTA TRABAJADORES'!H364="no ingresa",'LISTA TRABAJADORES'!F364="BAJA"),"No Ingresa PVSA",IF('LISTA TRABAJADORES'!F364="MUY ALTA","Anualmente",IF('LISTA TRABAJADORES'!F364="MEDIA","Cada 3 años","Cada 2 años"))))))</f>
        <v/>
      </c>
      <c r="K375" s="76"/>
      <c r="L375" s="67"/>
      <c r="M375" s="68" t="str">
        <f t="shared" si="10"/>
        <v/>
      </c>
      <c r="N375" s="67"/>
      <c r="O375" s="63"/>
      <c r="P375" s="64"/>
      <c r="Q375" s="64"/>
      <c r="R375" s="2"/>
      <c r="S375" s="104">
        <f t="shared" si="11"/>
        <v>359</v>
      </c>
      <c r="T375" s="516">
        <f>IF('LISTA TRABAJADORES'!F364&lt;50,"",B375)</f>
        <v>0</v>
      </c>
      <c r="U375" s="517"/>
      <c r="V375" s="105">
        <f>IF('LISTA TRABAJADORES'!F364&lt;50,"",'LISTA TRABAJADORES'!D364)</f>
        <v>0</v>
      </c>
      <c r="W375" s="106">
        <f>IF('LISTA TRABAJADORES'!F364&lt;50,"",E375)</f>
        <v>0</v>
      </c>
      <c r="X375" s="83" t="s">
        <v>444</v>
      </c>
      <c r="Y375" s="518">
        <f>IF('LISTA TRABAJADORES'!F364&lt;50,"",G375)</f>
        <v>0</v>
      </c>
      <c r="Z375" s="519"/>
      <c r="AA375" s="83"/>
      <c r="AB375" s="65" t="e">
        <f>IF(#REF!="Sí","Cada 6 meses",IF('LISTA TRABAJADORES'!AW367&lt;&gt;"",'LISTA TRABAJADORES'!AW367,IF(OR(#REF!="",#REF!&lt;50),"",IF(#REF!&gt;=1000,"Anualmente",IF(#REF!&lt;=100,"Cada 3 años","Cada 2 años")))))</f>
        <v>#REF!</v>
      </c>
      <c r="AC375" s="65" t="e">
        <f>IF(#REF!="Sí","Cada 6 meses",IF('LISTA TRABAJADORES'!AX367&lt;&gt;"",'LISTA TRABAJADORES'!AX367,IF(OR(#REF!="",#REF!&lt;50),"",IF(#REF!&gt;=1000,"Anualmente",IF(#REF!&lt;=100,"Cada 3 años","Cada 2 años")))))</f>
        <v>#REF!</v>
      </c>
    </row>
    <row r="376" spans="1:29">
      <c r="A376" s="66">
        <v>360</v>
      </c>
      <c r="B376" s="516">
        <f>IF('LISTA TRABAJADORES'!F365&lt;50,"",'LISTA TRABAJADORES'!C365)</f>
        <v>0</v>
      </c>
      <c r="C376" s="517"/>
      <c r="D376" s="107">
        <f>IF('LISTA TRABAJADORES'!F365&lt;50,"",'LISTA TRABAJADORES'!D365)</f>
        <v>0</v>
      </c>
      <c r="E376" s="106">
        <f>IF('LISTA TRABAJADORES'!F365&lt;50,"",'LISTA TRABAJADORES'!E365)</f>
        <v>0</v>
      </c>
      <c r="F376" s="160"/>
      <c r="G376" s="518">
        <f>IF('LISTA TRABAJADORES'!F365&lt;50,"",'LISTA TRABAJADORES'!B365)</f>
        <v>0</v>
      </c>
      <c r="H376" s="519"/>
      <c r="I376" s="83"/>
      <c r="J376" s="65" t="str">
        <f>IF('LISTA TRABAJADORES'!F365="","",IF('LISTA TRABAJADORES'!G365="Sí","Cada 6 meses",IF(M376&lt;&gt;"",M376,IF(OR('LISTA TRABAJADORES'!H365="no ingresa",'LISTA TRABAJADORES'!F365="BAJA"),"No Ingresa PVSA",IF('LISTA TRABAJADORES'!F365="MUY ALTA","Anualmente",IF('LISTA TRABAJADORES'!F365="MEDIA","Cada 3 años","Cada 2 años"))))))</f>
        <v/>
      </c>
      <c r="K376" s="76"/>
      <c r="L376" s="67"/>
      <c r="M376" s="68" t="str">
        <f t="shared" si="10"/>
        <v/>
      </c>
      <c r="N376" s="67"/>
      <c r="O376" s="63"/>
      <c r="P376" s="64"/>
      <c r="Q376" s="64"/>
      <c r="R376" s="2"/>
      <c r="S376" s="104">
        <f t="shared" si="11"/>
        <v>360</v>
      </c>
      <c r="T376" s="516">
        <f>IF('LISTA TRABAJADORES'!F365&lt;50,"",B376)</f>
        <v>0</v>
      </c>
      <c r="U376" s="517"/>
      <c r="V376" s="105">
        <f>IF('LISTA TRABAJADORES'!F365&lt;50,"",'LISTA TRABAJADORES'!D365)</f>
        <v>0</v>
      </c>
      <c r="W376" s="106">
        <f>IF('LISTA TRABAJADORES'!F365&lt;50,"",E376)</f>
        <v>0</v>
      </c>
      <c r="X376" s="83" t="s">
        <v>444</v>
      </c>
      <c r="Y376" s="518">
        <f>IF('LISTA TRABAJADORES'!F365&lt;50,"",G376)</f>
        <v>0</v>
      </c>
      <c r="Z376" s="519"/>
      <c r="AA376" s="83"/>
      <c r="AB376" s="65" t="e">
        <f>IF(#REF!="Sí","Cada 6 meses",IF('LISTA TRABAJADORES'!AW368&lt;&gt;"",'LISTA TRABAJADORES'!AW368,IF(OR(#REF!="",#REF!&lt;50),"",IF(#REF!&gt;=1000,"Anualmente",IF(#REF!&lt;=100,"Cada 3 años","Cada 2 años")))))</f>
        <v>#REF!</v>
      </c>
      <c r="AC376" s="65" t="e">
        <f>IF(#REF!="Sí","Cada 6 meses",IF('LISTA TRABAJADORES'!AX368&lt;&gt;"",'LISTA TRABAJADORES'!AX368,IF(OR(#REF!="",#REF!&lt;50),"",IF(#REF!&gt;=1000,"Anualmente",IF(#REF!&lt;=100,"Cada 3 años","Cada 2 años")))))</f>
        <v>#REF!</v>
      </c>
    </row>
    <row r="377" spans="1:29">
      <c r="A377" s="66">
        <v>361</v>
      </c>
      <c r="B377" s="516">
        <f>IF('LISTA TRABAJADORES'!F366&lt;50,"",'LISTA TRABAJADORES'!C366)</f>
        <v>0</v>
      </c>
      <c r="C377" s="517"/>
      <c r="D377" s="107">
        <f>IF('LISTA TRABAJADORES'!F366&lt;50,"",'LISTA TRABAJADORES'!D366)</f>
        <v>0</v>
      </c>
      <c r="E377" s="106">
        <f>IF('LISTA TRABAJADORES'!F366&lt;50,"",'LISTA TRABAJADORES'!E366)</f>
        <v>0</v>
      </c>
      <c r="F377" s="160"/>
      <c r="G377" s="518">
        <f>IF('LISTA TRABAJADORES'!F366&lt;50,"",'LISTA TRABAJADORES'!B366)</f>
        <v>0</v>
      </c>
      <c r="H377" s="519"/>
      <c r="I377" s="83"/>
      <c r="J377" s="65" t="str">
        <f>IF('LISTA TRABAJADORES'!F366="","",IF('LISTA TRABAJADORES'!G366="Sí","Cada 6 meses",IF(M377&lt;&gt;"",M377,IF(OR('LISTA TRABAJADORES'!H366="no ingresa",'LISTA TRABAJADORES'!F366="BAJA"),"No Ingresa PVSA",IF('LISTA TRABAJADORES'!F366="MUY ALTA","Anualmente",IF('LISTA TRABAJADORES'!F366="MEDIA","Cada 3 años","Cada 2 años"))))))</f>
        <v/>
      </c>
      <c r="K377" s="76"/>
      <c r="L377" s="67"/>
      <c r="M377" s="68" t="str">
        <f t="shared" si="10"/>
        <v/>
      </c>
      <c r="N377" s="67"/>
      <c r="O377" s="63"/>
      <c r="P377" s="64"/>
      <c r="Q377" s="64"/>
      <c r="R377" s="2"/>
      <c r="S377" s="104">
        <f t="shared" si="11"/>
        <v>361</v>
      </c>
      <c r="T377" s="516">
        <f>IF('LISTA TRABAJADORES'!F366&lt;50,"",B377)</f>
        <v>0</v>
      </c>
      <c r="U377" s="517"/>
      <c r="V377" s="105">
        <f>IF('LISTA TRABAJADORES'!F366&lt;50,"",'LISTA TRABAJADORES'!D366)</f>
        <v>0</v>
      </c>
      <c r="W377" s="106">
        <f>IF('LISTA TRABAJADORES'!F366&lt;50,"",E377)</f>
        <v>0</v>
      </c>
      <c r="X377" s="83" t="s">
        <v>444</v>
      </c>
      <c r="Y377" s="518">
        <f>IF('LISTA TRABAJADORES'!F366&lt;50,"",G377)</f>
        <v>0</v>
      </c>
      <c r="Z377" s="519"/>
      <c r="AA377" s="83"/>
      <c r="AB377" s="65" t="e">
        <f>IF(#REF!="Sí","Cada 6 meses",IF('LISTA TRABAJADORES'!AW369&lt;&gt;"",'LISTA TRABAJADORES'!AW369,IF(OR(#REF!="",#REF!&lt;50),"",IF(#REF!&gt;=1000,"Anualmente",IF(#REF!&lt;=100,"Cada 3 años","Cada 2 años")))))</f>
        <v>#REF!</v>
      </c>
      <c r="AC377" s="65" t="e">
        <f>IF(#REF!="Sí","Cada 6 meses",IF('LISTA TRABAJADORES'!AX369&lt;&gt;"",'LISTA TRABAJADORES'!AX369,IF(OR(#REF!="",#REF!&lt;50),"",IF(#REF!&gt;=1000,"Anualmente",IF(#REF!&lt;=100,"Cada 3 años","Cada 2 años")))))</f>
        <v>#REF!</v>
      </c>
    </row>
    <row r="378" spans="1:29">
      <c r="A378" s="66">
        <v>362</v>
      </c>
      <c r="B378" s="516">
        <f>IF('LISTA TRABAJADORES'!F367&lt;50,"",'LISTA TRABAJADORES'!C367)</f>
        <v>0</v>
      </c>
      <c r="C378" s="517"/>
      <c r="D378" s="107">
        <f>IF('LISTA TRABAJADORES'!F367&lt;50,"",'LISTA TRABAJADORES'!D367)</f>
        <v>0</v>
      </c>
      <c r="E378" s="106">
        <f>IF('LISTA TRABAJADORES'!F367&lt;50,"",'LISTA TRABAJADORES'!E367)</f>
        <v>0</v>
      </c>
      <c r="F378" s="160"/>
      <c r="G378" s="518">
        <f>IF('LISTA TRABAJADORES'!F367&lt;50,"",'LISTA TRABAJADORES'!B367)</f>
        <v>0</v>
      </c>
      <c r="H378" s="519"/>
      <c r="I378" s="83"/>
      <c r="J378" s="65" t="str">
        <f>IF('LISTA TRABAJADORES'!F367="","",IF('LISTA TRABAJADORES'!G367="Sí","Cada 6 meses",IF(M378&lt;&gt;"",M378,IF(OR('LISTA TRABAJADORES'!H367="no ingresa",'LISTA TRABAJADORES'!F367="BAJA"),"No Ingresa PVSA",IF('LISTA TRABAJADORES'!F367="MUY ALTA","Anualmente",IF('LISTA TRABAJADORES'!F367="MEDIA","Cada 3 años","Cada 2 años"))))))</f>
        <v/>
      </c>
      <c r="K378" s="76"/>
      <c r="L378" s="67"/>
      <c r="M378" s="68" t="str">
        <f t="shared" si="10"/>
        <v/>
      </c>
      <c r="N378" s="67"/>
      <c r="O378" s="63"/>
      <c r="P378" s="64"/>
      <c r="Q378" s="64"/>
      <c r="R378" s="2"/>
      <c r="S378" s="104">
        <f t="shared" si="11"/>
        <v>362</v>
      </c>
      <c r="T378" s="516">
        <f>IF('LISTA TRABAJADORES'!F367&lt;50,"",B378)</f>
        <v>0</v>
      </c>
      <c r="U378" s="517"/>
      <c r="V378" s="105">
        <f>IF('LISTA TRABAJADORES'!F367&lt;50,"",'LISTA TRABAJADORES'!D367)</f>
        <v>0</v>
      </c>
      <c r="W378" s="106">
        <f>IF('LISTA TRABAJADORES'!F367&lt;50,"",E378)</f>
        <v>0</v>
      </c>
      <c r="X378" s="83" t="s">
        <v>444</v>
      </c>
      <c r="Y378" s="518">
        <f>IF('LISTA TRABAJADORES'!F367&lt;50,"",G378)</f>
        <v>0</v>
      </c>
      <c r="Z378" s="519"/>
      <c r="AA378" s="83"/>
      <c r="AB378" s="65" t="e">
        <f>IF(#REF!="Sí","Cada 6 meses",IF('LISTA TRABAJADORES'!AW370&lt;&gt;"",'LISTA TRABAJADORES'!AW370,IF(OR(#REF!="",#REF!&lt;50),"",IF(#REF!&gt;=1000,"Anualmente",IF(#REF!&lt;=100,"Cada 3 años","Cada 2 años")))))</f>
        <v>#REF!</v>
      </c>
      <c r="AC378" s="65" t="e">
        <f>IF(#REF!="Sí","Cada 6 meses",IF('LISTA TRABAJADORES'!AX370&lt;&gt;"",'LISTA TRABAJADORES'!AX370,IF(OR(#REF!="",#REF!&lt;50),"",IF(#REF!&gt;=1000,"Anualmente",IF(#REF!&lt;=100,"Cada 3 años","Cada 2 años")))))</f>
        <v>#REF!</v>
      </c>
    </row>
    <row r="379" spans="1:29">
      <c r="A379" s="66">
        <v>363</v>
      </c>
      <c r="B379" s="516">
        <f>IF('LISTA TRABAJADORES'!F368&lt;50,"",'LISTA TRABAJADORES'!C368)</f>
        <v>0</v>
      </c>
      <c r="C379" s="517"/>
      <c r="D379" s="107">
        <f>IF('LISTA TRABAJADORES'!F368&lt;50,"",'LISTA TRABAJADORES'!D368)</f>
        <v>0</v>
      </c>
      <c r="E379" s="106">
        <f>IF('LISTA TRABAJADORES'!F368&lt;50,"",'LISTA TRABAJADORES'!E368)</f>
        <v>0</v>
      </c>
      <c r="F379" s="160"/>
      <c r="G379" s="518">
        <f>IF('LISTA TRABAJADORES'!F368&lt;50,"",'LISTA TRABAJADORES'!B368)</f>
        <v>0</v>
      </c>
      <c r="H379" s="519"/>
      <c r="I379" s="83"/>
      <c r="J379" s="65" t="str">
        <f>IF('LISTA TRABAJADORES'!F368="","",IF('LISTA TRABAJADORES'!G368="Sí","Cada 6 meses",IF(M379&lt;&gt;"",M379,IF(OR('LISTA TRABAJADORES'!H368="no ingresa",'LISTA TRABAJADORES'!F368="BAJA"),"No Ingresa PVSA",IF('LISTA TRABAJADORES'!F368="MUY ALTA","Anualmente",IF('LISTA TRABAJADORES'!F368="MEDIA","Cada 3 años","Cada 2 años"))))))</f>
        <v/>
      </c>
      <c r="K379" s="76"/>
      <c r="L379" s="67"/>
      <c r="M379" s="68" t="str">
        <f t="shared" si="10"/>
        <v/>
      </c>
      <c r="N379" s="67"/>
      <c r="O379" s="63"/>
      <c r="P379" s="64"/>
      <c r="Q379" s="64"/>
      <c r="R379" s="2"/>
      <c r="S379" s="104">
        <f t="shared" si="11"/>
        <v>363</v>
      </c>
      <c r="T379" s="516">
        <f>IF('LISTA TRABAJADORES'!F368&lt;50,"",B379)</f>
        <v>0</v>
      </c>
      <c r="U379" s="517"/>
      <c r="V379" s="105">
        <f>IF('LISTA TRABAJADORES'!F368&lt;50,"",'LISTA TRABAJADORES'!D368)</f>
        <v>0</v>
      </c>
      <c r="W379" s="106">
        <f>IF('LISTA TRABAJADORES'!F368&lt;50,"",E379)</f>
        <v>0</v>
      </c>
      <c r="X379" s="83" t="s">
        <v>444</v>
      </c>
      <c r="Y379" s="518">
        <f>IF('LISTA TRABAJADORES'!F368&lt;50,"",G379)</f>
        <v>0</v>
      </c>
      <c r="Z379" s="519"/>
      <c r="AA379" s="83"/>
      <c r="AB379" s="65" t="e">
        <f>IF(#REF!="Sí","Cada 6 meses",IF('LISTA TRABAJADORES'!AW371&lt;&gt;"",'LISTA TRABAJADORES'!AW371,IF(OR(#REF!="",#REF!&lt;50),"",IF(#REF!&gt;=1000,"Anualmente",IF(#REF!&lt;=100,"Cada 3 años","Cada 2 años")))))</f>
        <v>#REF!</v>
      </c>
      <c r="AC379" s="65" t="e">
        <f>IF(#REF!="Sí","Cada 6 meses",IF('LISTA TRABAJADORES'!AX371&lt;&gt;"",'LISTA TRABAJADORES'!AX371,IF(OR(#REF!="",#REF!&lt;50),"",IF(#REF!&gt;=1000,"Anualmente",IF(#REF!&lt;=100,"Cada 3 años","Cada 2 años")))))</f>
        <v>#REF!</v>
      </c>
    </row>
    <row r="380" spans="1:29">
      <c r="A380" s="66">
        <v>364</v>
      </c>
      <c r="B380" s="516">
        <f>IF('LISTA TRABAJADORES'!F369&lt;50,"",'LISTA TRABAJADORES'!C369)</f>
        <v>0</v>
      </c>
      <c r="C380" s="517"/>
      <c r="D380" s="107">
        <f>IF('LISTA TRABAJADORES'!F369&lt;50,"",'LISTA TRABAJADORES'!D369)</f>
        <v>0</v>
      </c>
      <c r="E380" s="106">
        <f>IF('LISTA TRABAJADORES'!F369&lt;50,"",'LISTA TRABAJADORES'!E369)</f>
        <v>0</v>
      </c>
      <c r="F380" s="160"/>
      <c r="G380" s="518">
        <f>IF('LISTA TRABAJADORES'!F369&lt;50,"",'LISTA TRABAJADORES'!B369)</f>
        <v>0</v>
      </c>
      <c r="H380" s="519"/>
      <c r="I380" s="83"/>
      <c r="J380" s="65" t="str">
        <f>IF('LISTA TRABAJADORES'!F369="","",IF('LISTA TRABAJADORES'!G369="Sí","Cada 6 meses",IF(M380&lt;&gt;"",M380,IF(OR('LISTA TRABAJADORES'!H369="no ingresa",'LISTA TRABAJADORES'!F369="BAJA"),"No Ingresa PVSA",IF('LISTA TRABAJADORES'!F369="MUY ALTA","Anualmente",IF('LISTA TRABAJADORES'!F369="MEDIA","Cada 3 años","Cada 2 años"))))))</f>
        <v/>
      </c>
      <c r="K380" s="76"/>
      <c r="L380" s="67"/>
      <c r="M380" s="68" t="str">
        <f t="shared" si="10"/>
        <v/>
      </c>
      <c r="N380" s="67"/>
      <c r="O380" s="63"/>
      <c r="P380" s="64"/>
      <c r="Q380" s="64"/>
      <c r="R380" s="2"/>
      <c r="S380" s="104">
        <f t="shared" si="11"/>
        <v>364</v>
      </c>
      <c r="T380" s="516">
        <f>IF('LISTA TRABAJADORES'!F369&lt;50,"",B380)</f>
        <v>0</v>
      </c>
      <c r="U380" s="517"/>
      <c r="V380" s="105">
        <f>IF('LISTA TRABAJADORES'!F369&lt;50,"",'LISTA TRABAJADORES'!D369)</f>
        <v>0</v>
      </c>
      <c r="W380" s="106">
        <f>IF('LISTA TRABAJADORES'!F369&lt;50,"",E380)</f>
        <v>0</v>
      </c>
      <c r="X380" s="83" t="s">
        <v>444</v>
      </c>
      <c r="Y380" s="518">
        <f>IF('LISTA TRABAJADORES'!F369&lt;50,"",G380)</f>
        <v>0</v>
      </c>
      <c r="Z380" s="519"/>
      <c r="AA380" s="83"/>
      <c r="AB380" s="65" t="e">
        <f>IF(#REF!="Sí","Cada 6 meses",IF('LISTA TRABAJADORES'!AW372&lt;&gt;"",'LISTA TRABAJADORES'!AW372,IF(OR(#REF!="",#REF!&lt;50),"",IF(#REF!&gt;=1000,"Anualmente",IF(#REF!&lt;=100,"Cada 3 años","Cada 2 años")))))</f>
        <v>#REF!</v>
      </c>
      <c r="AC380" s="65" t="e">
        <f>IF(#REF!="Sí","Cada 6 meses",IF('LISTA TRABAJADORES'!AX372&lt;&gt;"",'LISTA TRABAJADORES'!AX372,IF(OR(#REF!="",#REF!&lt;50),"",IF(#REF!&gt;=1000,"Anualmente",IF(#REF!&lt;=100,"Cada 3 años","Cada 2 años")))))</f>
        <v>#REF!</v>
      </c>
    </row>
    <row r="381" spans="1:29">
      <c r="A381" s="66">
        <v>365</v>
      </c>
      <c r="B381" s="516">
        <f>IF('LISTA TRABAJADORES'!F370&lt;50,"",'LISTA TRABAJADORES'!C370)</f>
        <v>0</v>
      </c>
      <c r="C381" s="517"/>
      <c r="D381" s="107">
        <f>IF('LISTA TRABAJADORES'!F370&lt;50,"",'LISTA TRABAJADORES'!D370)</f>
        <v>0</v>
      </c>
      <c r="E381" s="106">
        <f>IF('LISTA TRABAJADORES'!F370&lt;50,"",'LISTA TRABAJADORES'!E370)</f>
        <v>0</v>
      </c>
      <c r="F381" s="160"/>
      <c r="G381" s="518">
        <f>IF('LISTA TRABAJADORES'!F370&lt;50,"",'LISTA TRABAJADORES'!B370)</f>
        <v>0</v>
      </c>
      <c r="H381" s="519"/>
      <c r="I381" s="83"/>
      <c r="J381" s="65" t="str">
        <f>IF('LISTA TRABAJADORES'!F370="","",IF('LISTA TRABAJADORES'!G370="Sí","Cada 6 meses",IF(M381&lt;&gt;"",M381,IF(OR('LISTA TRABAJADORES'!H370="no ingresa",'LISTA TRABAJADORES'!F370="BAJA"),"No Ingresa PVSA",IF('LISTA TRABAJADORES'!F370="MUY ALTA","Anualmente",IF('LISTA TRABAJADORES'!F370="MEDIA","Cada 3 años","Cada 2 años"))))))</f>
        <v/>
      </c>
      <c r="K381" s="76"/>
      <c r="L381" s="67"/>
      <c r="M381" s="68" t="str">
        <f t="shared" si="10"/>
        <v/>
      </c>
      <c r="N381" s="67"/>
      <c r="O381" s="63"/>
      <c r="P381" s="64"/>
      <c r="Q381" s="64"/>
      <c r="R381" s="2"/>
      <c r="S381" s="104">
        <f t="shared" si="11"/>
        <v>365</v>
      </c>
      <c r="T381" s="516">
        <f>IF('LISTA TRABAJADORES'!F370&lt;50,"",B381)</f>
        <v>0</v>
      </c>
      <c r="U381" s="517"/>
      <c r="V381" s="105">
        <f>IF('LISTA TRABAJADORES'!F370&lt;50,"",'LISTA TRABAJADORES'!D370)</f>
        <v>0</v>
      </c>
      <c r="W381" s="106">
        <f>IF('LISTA TRABAJADORES'!F370&lt;50,"",E381)</f>
        <v>0</v>
      </c>
      <c r="X381" s="83" t="s">
        <v>444</v>
      </c>
      <c r="Y381" s="518">
        <f>IF('LISTA TRABAJADORES'!F370&lt;50,"",G381)</f>
        <v>0</v>
      </c>
      <c r="Z381" s="519"/>
      <c r="AA381" s="83"/>
      <c r="AB381" s="65" t="e">
        <f>IF(#REF!="Sí","Cada 6 meses",IF('LISTA TRABAJADORES'!AW373&lt;&gt;"",'LISTA TRABAJADORES'!AW373,IF(OR(#REF!="",#REF!&lt;50),"",IF(#REF!&gt;=1000,"Anualmente",IF(#REF!&lt;=100,"Cada 3 años","Cada 2 años")))))</f>
        <v>#REF!</v>
      </c>
      <c r="AC381" s="65" t="e">
        <f>IF(#REF!="Sí","Cada 6 meses",IF('LISTA TRABAJADORES'!AX373&lt;&gt;"",'LISTA TRABAJADORES'!AX373,IF(OR(#REF!="",#REF!&lt;50),"",IF(#REF!&gt;=1000,"Anualmente",IF(#REF!&lt;=100,"Cada 3 años","Cada 2 años")))))</f>
        <v>#REF!</v>
      </c>
    </row>
    <row r="382" spans="1:29">
      <c r="A382" s="66">
        <v>366</v>
      </c>
      <c r="B382" s="516">
        <f>IF('LISTA TRABAJADORES'!F371&lt;50,"",'LISTA TRABAJADORES'!C371)</f>
        <v>0</v>
      </c>
      <c r="C382" s="517"/>
      <c r="D382" s="107">
        <f>IF('LISTA TRABAJADORES'!F371&lt;50,"",'LISTA TRABAJADORES'!D371)</f>
        <v>0</v>
      </c>
      <c r="E382" s="106">
        <f>IF('LISTA TRABAJADORES'!F371&lt;50,"",'LISTA TRABAJADORES'!E371)</f>
        <v>0</v>
      </c>
      <c r="F382" s="160"/>
      <c r="G382" s="518">
        <f>IF('LISTA TRABAJADORES'!F371&lt;50,"",'LISTA TRABAJADORES'!B371)</f>
        <v>0</v>
      </c>
      <c r="H382" s="519"/>
      <c r="I382" s="83"/>
      <c r="J382" s="65" t="str">
        <f>IF('LISTA TRABAJADORES'!F371="","",IF('LISTA TRABAJADORES'!G371="Sí","Cada 6 meses",IF(M382&lt;&gt;"",M382,IF(OR('LISTA TRABAJADORES'!H371="no ingresa",'LISTA TRABAJADORES'!F371="BAJA"),"No Ingresa PVSA",IF('LISTA TRABAJADORES'!F371="MUY ALTA","Anualmente",IF('LISTA TRABAJADORES'!F371="MEDIA","Cada 3 años","Cada 2 años"))))))</f>
        <v/>
      </c>
      <c r="K382" s="76"/>
      <c r="L382" s="67"/>
      <c r="M382" s="68" t="str">
        <f t="shared" si="10"/>
        <v/>
      </c>
      <c r="N382" s="67"/>
      <c r="O382" s="63"/>
      <c r="P382" s="64"/>
      <c r="Q382" s="64"/>
      <c r="R382" s="2"/>
      <c r="S382" s="104">
        <f t="shared" si="11"/>
        <v>366</v>
      </c>
      <c r="T382" s="516">
        <f>IF('LISTA TRABAJADORES'!F371&lt;50,"",B382)</f>
        <v>0</v>
      </c>
      <c r="U382" s="517"/>
      <c r="V382" s="105">
        <f>IF('LISTA TRABAJADORES'!F371&lt;50,"",'LISTA TRABAJADORES'!D371)</f>
        <v>0</v>
      </c>
      <c r="W382" s="106">
        <f>IF('LISTA TRABAJADORES'!F371&lt;50,"",E382)</f>
        <v>0</v>
      </c>
      <c r="X382" s="83" t="s">
        <v>444</v>
      </c>
      <c r="Y382" s="518">
        <f>IF('LISTA TRABAJADORES'!F371&lt;50,"",G382)</f>
        <v>0</v>
      </c>
      <c r="Z382" s="519"/>
      <c r="AA382" s="83"/>
      <c r="AB382" s="65" t="e">
        <f>IF(#REF!="Sí","Cada 6 meses",IF('LISTA TRABAJADORES'!AW374&lt;&gt;"",'LISTA TRABAJADORES'!AW374,IF(OR(#REF!="",#REF!&lt;50),"",IF(#REF!&gt;=1000,"Anualmente",IF(#REF!&lt;=100,"Cada 3 años","Cada 2 años")))))</f>
        <v>#REF!</v>
      </c>
      <c r="AC382" s="65" t="e">
        <f>IF(#REF!="Sí","Cada 6 meses",IF('LISTA TRABAJADORES'!AX374&lt;&gt;"",'LISTA TRABAJADORES'!AX374,IF(OR(#REF!="",#REF!&lt;50),"",IF(#REF!&gt;=1000,"Anualmente",IF(#REF!&lt;=100,"Cada 3 años","Cada 2 años")))))</f>
        <v>#REF!</v>
      </c>
    </row>
    <row r="383" spans="1:29">
      <c r="A383" s="66">
        <v>367</v>
      </c>
      <c r="B383" s="516">
        <f>IF('LISTA TRABAJADORES'!F372&lt;50,"",'LISTA TRABAJADORES'!C372)</f>
        <v>0</v>
      </c>
      <c r="C383" s="517"/>
      <c r="D383" s="107">
        <f>IF('LISTA TRABAJADORES'!F372&lt;50,"",'LISTA TRABAJADORES'!D372)</f>
        <v>0</v>
      </c>
      <c r="E383" s="106">
        <f>IF('LISTA TRABAJADORES'!F372&lt;50,"",'LISTA TRABAJADORES'!E372)</f>
        <v>0</v>
      </c>
      <c r="F383" s="160"/>
      <c r="G383" s="518">
        <f>IF('LISTA TRABAJADORES'!F372&lt;50,"",'LISTA TRABAJADORES'!B372)</f>
        <v>0</v>
      </c>
      <c r="H383" s="519"/>
      <c r="I383" s="83"/>
      <c r="J383" s="65" t="str">
        <f>IF('LISTA TRABAJADORES'!F372="","",IF('LISTA TRABAJADORES'!G372="Sí","Cada 6 meses",IF(M383&lt;&gt;"",M383,IF(OR('LISTA TRABAJADORES'!H372="no ingresa",'LISTA TRABAJADORES'!F372="BAJA"),"No Ingresa PVSA",IF('LISTA TRABAJADORES'!F372="MUY ALTA","Anualmente",IF('LISTA TRABAJADORES'!F372="MEDIA","Cada 3 años","Cada 2 años"))))))</f>
        <v/>
      </c>
      <c r="K383" s="76"/>
      <c r="L383" s="67"/>
      <c r="M383" s="68" t="str">
        <f t="shared" si="10"/>
        <v/>
      </c>
      <c r="N383" s="67"/>
      <c r="O383" s="63"/>
      <c r="P383" s="64"/>
      <c r="Q383" s="64"/>
      <c r="R383" s="2"/>
      <c r="S383" s="104">
        <f t="shared" si="11"/>
        <v>367</v>
      </c>
      <c r="T383" s="516">
        <f>IF('LISTA TRABAJADORES'!F372&lt;50,"",B383)</f>
        <v>0</v>
      </c>
      <c r="U383" s="517"/>
      <c r="V383" s="105">
        <f>IF('LISTA TRABAJADORES'!F372&lt;50,"",'LISTA TRABAJADORES'!D372)</f>
        <v>0</v>
      </c>
      <c r="W383" s="106">
        <f>IF('LISTA TRABAJADORES'!F372&lt;50,"",E383)</f>
        <v>0</v>
      </c>
      <c r="X383" s="83" t="s">
        <v>444</v>
      </c>
      <c r="Y383" s="518">
        <f>IF('LISTA TRABAJADORES'!F372&lt;50,"",G383)</f>
        <v>0</v>
      </c>
      <c r="Z383" s="519"/>
      <c r="AA383" s="83"/>
      <c r="AB383" s="65" t="e">
        <f>IF(#REF!="Sí","Cada 6 meses",IF('LISTA TRABAJADORES'!AW375&lt;&gt;"",'LISTA TRABAJADORES'!AW375,IF(OR(#REF!="",#REF!&lt;50),"",IF(#REF!&gt;=1000,"Anualmente",IF(#REF!&lt;=100,"Cada 3 años","Cada 2 años")))))</f>
        <v>#REF!</v>
      </c>
      <c r="AC383" s="65" t="e">
        <f>IF(#REF!="Sí","Cada 6 meses",IF('LISTA TRABAJADORES'!AX375&lt;&gt;"",'LISTA TRABAJADORES'!AX375,IF(OR(#REF!="",#REF!&lt;50),"",IF(#REF!&gt;=1000,"Anualmente",IF(#REF!&lt;=100,"Cada 3 años","Cada 2 años")))))</f>
        <v>#REF!</v>
      </c>
    </row>
    <row r="384" spans="1:29">
      <c r="A384" s="66">
        <v>368</v>
      </c>
      <c r="B384" s="516">
        <f>IF('LISTA TRABAJADORES'!F373&lt;50,"",'LISTA TRABAJADORES'!C373)</f>
        <v>0</v>
      </c>
      <c r="C384" s="517"/>
      <c r="D384" s="107">
        <f>IF('LISTA TRABAJADORES'!F373&lt;50,"",'LISTA TRABAJADORES'!D373)</f>
        <v>0</v>
      </c>
      <c r="E384" s="106">
        <f>IF('LISTA TRABAJADORES'!F373&lt;50,"",'LISTA TRABAJADORES'!E373)</f>
        <v>0</v>
      </c>
      <c r="F384" s="160"/>
      <c r="G384" s="518">
        <f>IF('LISTA TRABAJADORES'!F373&lt;50,"",'LISTA TRABAJADORES'!B373)</f>
        <v>0</v>
      </c>
      <c r="H384" s="519"/>
      <c r="I384" s="83"/>
      <c r="J384" s="65" t="str">
        <f>IF('LISTA TRABAJADORES'!F373="","",IF('LISTA TRABAJADORES'!G373="Sí","Cada 6 meses",IF(M384&lt;&gt;"",M384,IF(OR('LISTA TRABAJADORES'!H373="no ingresa",'LISTA TRABAJADORES'!F373="BAJA"),"No Ingresa PVSA",IF('LISTA TRABAJADORES'!F373="MUY ALTA","Anualmente",IF('LISTA TRABAJADORES'!F373="MEDIA","Cada 3 años","Cada 2 años"))))))</f>
        <v/>
      </c>
      <c r="K384" s="76"/>
      <c r="L384" s="67"/>
      <c r="M384" s="68" t="str">
        <f t="shared" si="10"/>
        <v/>
      </c>
      <c r="N384" s="67"/>
      <c r="O384" s="63"/>
      <c r="P384" s="64"/>
      <c r="Q384" s="64"/>
      <c r="R384" s="2"/>
      <c r="S384" s="104">
        <f t="shared" si="11"/>
        <v>368</v>
      </c>
      <c r="T384" s="516">
        <f>IF('LISTA TRABAJADORES'!F373&lt;50,"",B384)</f>
        <v>0</v>
      </c>
      <c r="U384" s="517"/>
      <c r="V384" s="105">
        <f>IF('LISTA TRABAJADORES'!F373&lt;50,"",'LISTA TRABAJADORES'!D373)</f>
        <v>0</v>
      </c>
      <c r="W384" s="106">
        <f>IF('LISTA TRABAJADORES'!F373&lt;50,"",E384)</f>
        <v>0</v>
      </c>
      <c r="X384" s="83" t="s">
        <v>444</v>
      </c>
      <c r="Y384" s="518">
        <f>IF('LISTA TRABAJADORES'!F373&lt;50,"",G384)</f>
        <v>0</v>
      </c>
      <c r="Z384" s="519"/>
      <c r="AA384" s="83"/>
      <c r="AB384" s="65" t="e">
        <f>IF(#REF!="Sí","Cada 6 meses",IF('LISTA TRABAJADORES'!AW376&lt;&gt;"",'LISTA TRABAJADORES'!AW376,IF(OR(#REF!="",#REF!&lt;50),"",IF(#REF!&gt;=1000,"Anualmente",IF(#REF!&lt;=100,"Cada 3 años","Cada 2 años")))))</f>
        <v>#REF!</v>
      </c>
      <c r="AC384" s="65" t="e">
        <f>IF(#REF!="Sí","Cada 6 meses",IF('LISTA TRABAJADORES'!AX376&lt;&gt;"",'LISTA TRABAJADORES'!AX376,IF(OR(#REF!="",#REF!&lt;50),"",IF(#REF!&gt;=1000,"Anualmente",IF(#REF!&lt;=100,"Cada 3 años","Cada 2 años")))))</f>
        <v>#REF!</v>
      </c>
    </row>
    <row r="385" spans="1:29">
      <c r="A385" s="66">
        <v>369</v>
      </c>
      <c r="B385" s="516">
        <f>IF('LISTA TRABAJADORES'!F374&lt;50,"",'LISTA TRABAJADORES'!C374)</f>
        <v>0</v>
      </c>
      <c r="C385" s="517"/>
      <c r="D385" s="107">
        <f>IF('LISTA TRABAJADORES'!F374&lt;50,"",'LISTA TRABAJADORES'!D374)</f>
        <v>0</v>
      </c>
      <c r="E385" s="106">
        <f>IF('LISTA TRABAJADORES'!F374&lt;50,"",'LISTA TRABAJADORES'!E374)</f>
        <v>0</v>
      </c>
      <c r="F385" s="160"/>
      <c r="G385" s="518">
        <f>IF('LISTA TRABAJADORES'!F374&lt;50,"",'LISTA TRABAJADORES'!B374)</f>
        <v>0</v>
      </c>
      <c r="H385" s="519"/>
      <c r="I385" s="83"/>
      <c r="J385" s="65" t="str">
        <f>IF('LISTA TRABAJADORES'!F374="","",IF('LISTA TRABAJADORES'!G374="Sí","Cada 6 meses",IF(M385&lt;&gt;"",M385,IF(OR('LISTA TRABAJADORES'!H374="no ingresa",'LISTA TRABAJADORES'!F374="BAJA"),"No Ingresa PVSA",IF('LISTA TRABAJADORES'!F374="MUY ALTA","Anualmente",IF('LISTA TRABAJADORES'!F374="MEDIA","Cada 3 años","Cada 2 años"))))))</f>
        <v/>
      </c>
      <c r="K385" s="76"/>
      <c r="L385" s="67"/>
      <c r="M385" s="68" t="str">
        <f t="shared" si="10"/>
        <v/>
      </c>
      <c r="N385" s="67"/>
      <c r="O385" s="63"/>
      <c r="P385" s="64"/>
      <c r="Q385" s="64"/>
      <c r="R385" s="2"/>
      <c r="S385" s="104">
        <f t="shared" si="11"/>
        <v>369</v>
      </c>
      <c r="T385" s="516">
        <f>IF('LISTA TRABAJADORES'!F374&lt;50,"",B385)</f>
        <v>0</v>
      </c>
      <c r="U385" s="517"/>
      <c r="V385" s="105">
        <f>IF('LISTA TRABAJADORES'!F374&lt;50,"",'LISTA TRABAJADORES'!D374)</f>
        <v>0</v>
      </c>
      <c r="W385" s="106">
        <f>IF('LISTA TRABAJADORES'!F374&lt;50,"",E385)</f>
        <v>0</v>
      </c>
      <c r="X385" s="83" t="s">
        <v>444</v>
      </c>
      <c r="Y385" s="518">
        <f>IF('LISTA TRABAJADORES'!F374&lt;50,"",G385)</f>
        <v>0</v>
      </c>
      <c r="Z385" s="519"/>
      <c r="AA385" s="83"/>
      <c r="AB385" s="65" t="e">
        <f>IF(#REF!="Sí","Cada 6 meses",IF('LISTA TRABAJADORES'!AW377&lt;&gt;"",'LISTA TRABAJADORES'!AW377,IF(OR(#REF!="",#REF!&lt;50),"",IF(#REF!&gt;=1000,"Anualmente",IF(#REF!&lt;=100,"Cada 3 años","Cada 2 años")))))</f>
        <v>#REF!</v>
      </c>
      <c r="AC385" s="65" t="e">
        <f>IF(#REF!="Sí","Cada 6 meses",IF('LISTA TRABAJADORES'!AX377&lt;&gt;"",'LISTA TRABAJADORES'!AX377,IF(OR(#REF!="",#REF!&lt;50),"",IF(#REF!&gt;=1000,"Anualmente",IF(#REF!&lt;=100,"Cada 3 años","Cada 2 años")))))</f>
        <v>#REF!</v>
      </c>
    </row>
    <row r="386" spans="1:29">
      <c r="A386" s="66">
        <v>370</v>
      </c>
      <c r="B386" s="516">
        <f>IF('LISTA TRABAJADORES'!F375&lt;50,"",'LISTA TRABAJADORES'!C375)</f>
        <v>0</v>
      </c>
      <c r="C386" s="517"/>
      <c r="D386" s="107">
        <f>IF('LISTA TRABAJADORES'!F375&lt;50,"",'LISTA TRABAJADORES'!D375)</f>
        <v>0</v>
      </c>
      <c r="E386" s="106">
        <f>IF('LISTA TRABAJADORES'!F375&lt;50,"",'LISTA TRABAJADORES'!E375)</f>
        <v>0</v>
      </c>
      <c r="F386" s="160"/>
      <c r="G386" s="518">
        <f>IF('LISTA TRABAJADORES'!F375&lt;50,"",'LISTA TRABAJADORES'!B375)</f>
        <v>0</v>
      </c>
      <c r="H386" s="519"/>
      <c r="I386" s="83"/>
      <c r="J386" s="65" t="str">
        <f>IF('LISTA TRABAJADORES'!F375="","",IF('LISTA TRABAJADORES'!G375="Sí","Cada 6 meses",IF(M386&lt;&gt;"",M386,IF(OR('LISTA TRABAJADORES'!H375="no ingresa",'LISTA TRABAJADORES'!F375="BAJA"),"No Ingresa PVSA",IF('LISTA TRABAJADORES'!F375="MUY ALTA","Anualmente",IF('LISTA TRABAJADORES'!F375="MEDIA","Cada 3 años","Cada 2 años"))))))</f>
        <v/>
      </c>
      <c r="K386" s="76"/>
      <c r="L386" s="67"/>
      <c r="M386" s="68" t="str">
        <f t="shared" si="10"/>
        <v/>
      </c>
      <c r="N386" s="67"/>
      <c r="O386" s="63"/>
      <c r="P386" s="64"/>
      <c r="Q386" s="64"/>
      <c r="R386" s="2"/>
      <c r="S386" s="104">
        <f t="shared" si="11"/>
        <v>370</v>
      </c>
      <c r="T386" s="516">
        <f>IF('LISTA TRABAJADORES'!F375&lt;50,"",B386)</f>
        <v>0</v>
      </c>
      <c r="U386" s="517"/>
      <c r="V386" s="105">
        <f>IF('LISTA TRABAJADORES'!F375&lt;50,"",'LISTA TRABAJADORES'!D375)</f>
        <v>0</v>
      </c>
      <c r="W386" s="106">
        <f>IF('LISTA TRABAJADORES'!F375&lt;50,"",E386)</f>
        <v>0</v>
      </c>
      <c r="X386" s="83" t="s">
        <v>444</v>
      </c>
      <c r="Y386" s="518">
        <f>IF('LISTA TRABAJADORES'!F375&lt;50,"",G386)</f>
        <v>0</v>
      </c>
      <c r="Z386" s="519"/>
      <c r="AA386" s="83"/>
      <c r="AB386" s="65" t="e">
        <f>IF(#REF!="Sí","Cada 6 meses",IF('LISTA TRABAJADORES'!AW378&lt;&gt;"",'LISTA TRABAJADORES'!AW378,IF(OR(#REF!="",#REF!&lt;50),"",IF(#REF!&gt;=1000,"Anualmente",IF(#REF!&lt;=100,"Cada 3 años","Cada 2 años")))))</f>
        <v>#REF!</v>
      </c>
      <c r="AC386" s="65" t="e">
        <f>IF(#REF!="Sí","Cada 6 meses",IF('LISTA TRABAJADORES'!AX378&lt;&gt;"",'LISTA TRABAJADORES'!AX378,IF(OR(#REF!="",#REF!&lt;50),"",IF(#REF!&gt;=1000,"Anualmente",IF(#REF!&lt;=100,"Cada 3 años","Cada 2 años")))))</f>
        <v>#REF!</v>
      </c>
    </row>
    <row r="387" spans="1:29">
      <c r="A387" s="66">
        <v>371</v>
      </c>
      <c r="B387" s="516">
        <f>IF('LISTA TRABAJADORES'!F376&lt;50,"",'LISTA TRABAJADORES'!C376)</f>
        <v>0</v>
      </c>
      <c r="C387" s="517"/>
      <c r="D387" s="107">
        <f>IF('LISTA TRABAJADORES'!F376&lt;50,"",'LISTA TRABAJADORES'!D376)</f>
        <v>0</v>
      </c>
      <c r="E387" s="106">
        <f>IF('LISTA TRABAJADORES'!F376&lt;50,"",'LISTA TRABAJADORES'!E376)</f>
        <v>0</v>
      </c>
      <c r="F387" s="160"/>
      <c r="G387" s="518">
        <f>IF('LISTA TRABAJADORES'!F376&lt;50,"",'LISTA TRABAJADORES'!B376)</f>
        <v>0</v>
      </c>
      <c r="H387" s="519"/>
      <c r="I387" s="83"/>
      <c r="J387" s="65" t="str">
        <f>IF('LISTA TRABAJADORES'!F376="","",IF('LISTA TRABAJADORES'!G376="Sí","Cada 6 meses",IF(M387&lt;&gt;"",M387,IF(OR('LISTA TRABAJADORES'!H376="no ingresa",'LISTA TRABAJADORES'!F376="BAJA"),"No Ingresa PVSA",IF('LISTA TRABAJADORES'!F376="MUY ALTA","Anualmente",IF('LISTA TRABAJADORES'!F376="MEDIA","Cada 3 años","Cada 2 años"))))))</f>
        <v/>
      </c>
      <c r="K387" s="76"/>
      <c r="L387" s="67"/>
      <c r="M387" s="68" t="str">
        <f t="shared" si="10"/>
        <v/>
      </c>
      <c r="N387" s="67"/>
      <c r="O387" s="63"/>
      <c r="P387" s="64"/>
      <c r="Q387" s="64"/>
      <c r="R387" s="2"/>
      <c r="S387" s="104">
        <f t="shared" si="11"/>
        <v>371</v>
      </c>
      <c r="T387" s="516">
        <f>IF('LISTA TRABAJADORES'!F376&lt;50,"",B387)</f>
        <v>0</v>
      </c>
      <c r="U387" s="517"/>
      <c r="V387" s="105">
        <f>IF('LISTA TRABAJADORES'!F376&lt;50,"",'LISTA TRABAJADORES'!D376)</f>
        <v>0</v>
      </c>
      <c r="W387" s="106">
        <f>IF('LISTA TRABAJADORES'!F376&lt;50,"",E387)</f>
        <v>0</v>
      </c>
      <c r="X387" s="83" t="s">
        <v>444</v>
      </c>
      <c r="Y387" s="518">
        <f>IF('LISTA TRABAJADORES'!F376&lt;50,"",G387)</f>
        <v>0</v>
      </c>
      <c r="Z387" s="519"/>
      <c r="AA387" s="83"/>
      <c r="AB387" s="65" t="e">
        <f>IF(#REF!="Sí","Cada 6 meses",IF('LISTA TRABAJADORES'!AW379&lt;&gt;"",'LISTA TRABAJADORES'!AW379,IF(OR(#REF!="",#REF!&lt;50),"",IF(#REF!&gt;=1000,"Anualmente",IF(#REF!&lt;=100,"Cada 3 años","Cada 2 años")))))</f>
        <v>#REF!</v>
      </c>
      <c r="AC387" s="65" t="e">
        <f>IF(#REF!="Sí","Cada 6 meses",IF('LISTA TRABAJADORES'!AX379&lt;&gt;"",'LISTA TRABAJADORES'!AX379,IF(OR(#REF!="",#REF!&lt;50),"",IF(#REF!&gt;=1000,"Anualmente",IF(#REF!&lt;=100,"Cada 3 años","Cada 2 años")))))</f>
        <v>#REF!</v>
      </c>
    </row>
    <row r="388" spans="1:29">
      <c r="A388" s="66">
        <v>372</v>
      </c>
      <c r="B388" s="516">
        <f>IF('LISTA TRABAJADORES'!F377&lt;50,"",'LISTA TRABAJADORES'!C377)</f>
        <v>0</v>
      </c>
      <c r="C388" s="517"/>
      <c r="D388" s="107">
        <f>IF('LISTA TRABAJADORES'!F377&lt;50,"",'LISTA TRABAJADORES'!D377)</f>
        <v>0</v>
      </c>
      <c r="E388" s="106">
        <f>IF('LISTA TRABAJADORES'!F377&lt;50,"",'LISTA TRABAJADORES'!E377)</f>
        <v>0</v>
      </c>
      <c r="F388" s="160"/>
      <c r="G388" s="518">
        <f>IF('LISTA TRABAJADORES'!F377&lt;50,"",'LISTA TRABAJADORES'!B377)</f>
        <v>0</v>
      </c>
      <c r="H388" s="519"/>
      <c r="I388" s="83"/>
      <c r="J388" s="65" t="str">
        <f>IF('LISTA TRABAJADORES'!F377="","",IF('LISTA TRABAJADORES'!G377="Sí","Cada 6 meses",IF(M388&lt;&gt;"",M388,IF(OR('LISTA TRABAJADORES'!H377="no ingresa",'LISTA TRABAJADORES'!F377="BAJA"),"No Ingresa PVSA",IF('LISTA TRABAJADORES'!F377="MUY ALTA","Anualmente",IF('LISTA TRABAJADORES'!F377="MEDIA","Cada 3 años","Cada 2 años"))))))</f>
        <v/>
      </c>
      <c r="K388" s="76"/>
      <c r="L388" s="67"/>
      <c r="M388" s="68" t="str">
        <f t="shared" si="10"/>
        <v/>
      </c>
      <c r="N388" s="67"/>
      <c r="O388" s="63"/>
      <c r="P388" s="64"/>
      <c r="Q388" s="64"/>
      <c r="R388" s="2"/>
      <c r="S388" s="104">
        <f t="shared" si="11"/>
        <v>372</v>
      </c>
      <c r="T388" s="516">
        <f>IF('LISTA TRABAJADORES'!F377&lt;50,"",B388)</f>
        <v>0</v>
      </c>
      <c r="U388" s="517"/>
      <c r="V388" s="105">
        <f>IF('LISTA TRABAJADORES'!F377&lt;50,"",'LISTA TRABAJADORES'!D377)</f>
        <v>0</v>
      </c>
      <c r="W388" s="106">
        <f>IF('LISTA TRABAJADORES'!F377&lt;50,"",E388)</f>
        <v>0</v>
      </c>
      <c r="X388" s="83" t="s">
        <v>444</v>
      </c>
      <c r="Y388" s="518">
        <f>IF('LISTA TRABAJADORES'!F377&lt;50,"",G388)</f>
        <v>0</v>
      </c>
      <c r="Z388" s="519"/>
      <c r="AA388" s="83"/>
      <c r="AB388" s="65" t="e">
        <f>IF(#REF!="Sí","Cada 6 meses",IF('LISTA TRABAJADORES'!AW380&lt;&gt;"",'LISTA TRABAJADORES'!AW380,IF(OR(#REF!="",#REF!&lt;50),"",IF(#REF!&gt;=1000,"Anualmente",IF(#REF!&lt;=100,"Cada 3 años","Cada 2 años")))))</f>
        <v>#REF!</v>
      </c>
      <c r="AC388" s="65" t="e">
        <f>IF(#REF!="Sí","Cada 6 meses",IF('LISTA TRABAJADORES'!AX380&lt;&gt;"",'LISTA TRABAJADORES'!AX380,IF(OR(#REF!="",#REF!&lt;50),"",IF(#REF!&gt;=1000,"Anualmente",IF(#REF!&lt;=100,"Cada 3 años","Cada 2 años")))))</f>
        <v>#REF!</v>
      </c>
    </row>
    <row r="389" spans="1:29">
      <c r="A389" s="66">
        <v>373</v>
      </c>
      <c r="B389" s="516">
        <f>IF('LISTA TRABAJADORES'!F378&lt;50,"",'LISTA TRABAJADORES'!C378)</f>
        <v>0</v>
      </c>
      <c r="C389" s="517"/>
      <c r="D389" s="107">
        <f>IF('LISTA TRABAJADORES'!F378&lt;50,"",'LISTA TRABAJADORES'!D378)</f>
        <v>0</v>
      </c>
      <c r="E389" s="106">
        <f>IF('LISTA TRABAJADORES'!F378&lt;50,"",'LISTA TRABAJADORES'!E378)</f>
        <v>0</v>
      </c>
      <c r="F389" s="160"/>
      <c r="G389" s="518">
        <f>IF('LISTA TRABAJADORES'!F378&lt;50,"",'LISTA TRABAJADORES'!B378)</f>
        <v>0</v>
      </c>
      <c r="H389" s="519"/>
      <c r="I389" s="83"/>
      <c r="J389" s="65" t="str">
        <f>IF('LISTA TRABAJADORES'!F378="","",IF('LISTA TRABAJADORES'!G378="Sí","Cada 6 meses",IF(M389&lt;&gt;"",M389,IF(OR('LISTA TRABAJADORES'!H378="no ingresa",'LISTA TRABAJADORES'!F378="BAJA"),"No Ingresa PVSA",IF('LISTA TRABAJADORES'!F378="MUY ALTA","Anualmente",IF('LISTA TRABAJADORES'!F378="MEDIA","Cada 3 años","Cada 2 años"))))))</f>
        <v/>
      </c>
      <c r="K389" s="76"/>
      <c r="L389" s="67"/>
      <c r="M389" s="68" t="str">
        <f t="shared" si="10"/>
        <v/>
      </c>
      <c r="N389" s="67"/>
      <c r="O389" s="63"/>
      <c r="P389" s="64"/>
      <c r="Q389" s="64"/>
      <c r="R389" s="2"/>
      <c r="S389" s="104">
        <f t="shared" si="11"/>
        <v>373</v>
      </c>
      <c r="T389" s="516">
        <f>IF('LISTA TRABAJADORES'!F378&lt;50,"",B389)</f>
        <v>0</v>
      </c>
      <c r="U389" s="517"/>
      <c r="V389" s="105">
        <f>IF('LISTA TRABAJADORES'!F378&lt;50,"",'LISTA TRABAJADORES'!D378)</f>
        <v>0</v>
      </c>
      <c r="W389" s="106">
        <f>IF('LISTA TRABAJADORES'!F378&lt;50,"",E389)</f>
        <v>0</v>
      </c>
      <c r="X389" s="83" t="s">
        <v>444</v>
      </c>
      <c r="Y389" s="518">
        <f>IF('LISTA TRABAJADORES'!F378&lt;50,"",G389)</f>
        <v>0</v>
      </c>
      <c r="Z389" s="519"/>
      <c r="AA389" s="83"/>
      <c r="AB389" s="65" t="e">
        <f>IF(#REF!="Sí","Cada 6 meses",IF('LISTA TRABAJADORES'!AW381&lt;&gt;"",'LISTA TRABAJADORES'!AW381,IF(OR(#REF!="",#REF!&lt;50),"",IF(#REF!&gt;=1000,"Anualmente",IF(#REF!&lt;=100,"Cada 3 años","Cada 2 años")))))</f>
        <v>#REF!</v>
      </c>
      <c r="AC389" s="65" t="e">
        <f>IF(#REF!="Sí","Cada 6 meses",IF('LISTA TRABAJADORES'!AX381&lt;&gt;"",'LISTA TRABAJADORES'!AX381,IF(OR(#REF!="",#REF!&lt;50),"",IF(#REF!&gt;=1000,"Anualmente",IF(#REF!&lt;=100,"Cada 3 años","Cada 2 años")))))</f>
        <v>#REF!</v>
      </c>
    </row>
    <row r="390" spans="1:29">
      <c r="A390" s="66">
        <v>374</v>
      </c>
      <c r="B390" s="516">
        <f>IF('LISTA TRABAJADORES'!F379&lt;50,"",'LISTA TRABAJADORES'!C379)</f>
        <v>0</v>
      </c>
      <c r="C390" s="517"/>
      <c r="D390" s="107">
        <f>IF('LISTA TRABAJADORES'!F379&lt;50,"",'LISTA TRABAJADORES'!D379)</f>
        <v>0</v>
      </c>
      <c r="E390" s="106">
        <f>IF('LISTA TRABAJADORES'!F379&lt;50,"",'LISTA TRABAJADORES'!E379)</f>
        <v>0</v>
      </c>
      <c r="F390" s="160"/>
      <c r="G390" s="518">
        <f>IF('LISTA TRABAJADORES'!F379&lt;50,"",'LISTA TRABAJADORES'!B379)</f>
        <v>0</v>
      </c>
      <c r="H390" s="519"/>
      <c r="I390" s="83"/>
      <c r="J390" s="65" t="str">
        <f>IF('LISTA TRABAJADORES'!F379="","",IF('LISTA TRABAJADORES'!G379="Sí","Cada 6 meses",IF(M390&lt;&gt;"",M390,IF(OR('LISTA TRABAJADORES'!H379="no ingresa",'LISTA TRABAJADORES'!F379="BAJA"),"No Ingresa PVSA",IF('LISTA TRABAJADORES'!F379="MUY ALTA","Anualmente",IF('LISTA TRABAJADORES'!F379="MEDIA","Cada 3 años","Cada 2 años"))))))</f>
        <v/>
      </c>
      <c r="K390" s="76"/>
      <c r="L390" s="67"/>
      <c r="M390" s="68" t="str">
        <f t="shared" si="10"/>
        <v/>
      </c>
      <c r="N390" s="67"/>
      <c r="O390" s="63"/>
      <c r="P390" s="64"/>
      <c r="Q390" s="64"/>
      <c r="R390" s="2"/>
      <c r="S390" s="104">
        <f t="shared" si="11"/>
        <v>374</v>
      </c>
      <c r="T390" s="516">
        <f>IF('LISTA TRABAJADORES'!F379&lt;50,"",B390)</f>
        <v>0</v>
      </c>
      <c r="U390" s="517"/>
      <c r="V390" s="105">
        <f>IF('LISTA TRABAJADORES'!F379&lt;50,"",'LISTA TRABAJADORES'!D379)</f>
        <v>0</v>
      </c>
      <c r="W390" s="106">
        <f>IF('LISTA TRABAJADORES'!F379&lt;50,"",E390)</f>
        <v>0</v>
      </c>
      <c r="X390" s="83" t="s">
        <v>444</v>
      </c>
      <c r="Y390" s="518">
        <f>IF('LISTA TRABAJADORES'!F379&lt;50,"",G390)</f>
        <v>0</v>
      </c>
      <c r="Z390" s="519"/>
      <c r="AA390" s="83"/>
      <c r="AB390" s="65" t="e">
        <f>IF(#REF!="Sí","Cada 6 meses",IF('LISTA TRABAJADORES'!AW382&lt;&gt;"",'LISTA TRABAJADORES'!AW382,IF(OR(#REF!="",#REF!&lt;50),"",IF(#REF!&gt;=1000,"Anualmente",IF(#REF!&lt;=100,"Cada 3 años","Cada 2 años")))))</f>
        <v>#REF!</v>
      </c>
      <c r="AC390" s="65" t="e">
        <f>IF(#REF!="Sí","Cada 6 meses",IF('LISTA TRABAJADORES'!AX382&lt;&gt;"",'LISTA TRABAJADORES'!AX382,IF(OR(#REF!="",#REF!&lt;50),"",IF(#REF!&gt;=1000,"Anualmente",IF(#REF!&lt;=100,"Cada 3 años","Cada 2 años")))))</f>
        <v>#REF!</v>
      </c>
    </row>
    <row r="391" spans="1:29">
      <c r="A391" s="66">
        <v>375</v>
      </c>
      <c r="B391" s="516">
        <f>IF('LISTA TRABAJADORES'!F380&lt;50,"",'LISTA TRABAJADORES'!C380)</f>
        <v>0</v>
      </c>
      <c r="C391" s="517"/>
      <c r="D391" s="107">
        <f>IF('LISTA TRABAJADORES'!F380&lt;50,"",'LISTA TRABAJADORES'!D380)</f>
        <v>0</v>
      </c>
      <c r="E391" s="106">
        <f>IF('LISTA TRABAJADORES'!F380&lt;50,"",'LISTA TRABAJADORES'!E380)</f>
        <v>0</v>
      </c>
      <c r="F391" s="160"/>
      <c r="G391" s="518">
        <f>IF('LISTA TRABAJADORES'!F380&lt;50,"",'LISTA TRABAJADORES'!B380)</f>
        <v>0</v>
      </c>
      <c r="H391" s="519"/>
      <c r="I391" s="83"/>
      <c r="J391" s="65" t="str">
        <f>IF('LISTA TRABAJADORES'!F380="","",IF('LISTA TRABAJADORES'!G380="Sí","Cada 6 meses",IF(M391&lt;&gt;"",M391,IF(OR('LISTA TRABAJADORES'!H380="no ingresa",'LISTA TRABAJADORES'!F380="BAJA"),"No Ingresa PVSA",IF('LISTA TRABAJADORES'!F380="MUY ALTA","Anualmente",IF('LISTA TRABAJADORES'!F380="MEDIA","Cada 3 años","Cada 2 años"))))))</f>
        <v/>
      </c>
      <c r="K391" s="76"/>
      <c r="L391" s="67"/>
      <c r="M391" s="68" t="str">
        <f t="shared" si="10"/>
        <v/>
      </c>
      <c r="N391" s="67"/>
      <c r="O391" s="63"/>
      <c r="P391" s="64"/>
      <c r="Q391" s="64"/>
      <c r="R391" s="2"/>
      <c r="S391" s="104">
        <f t="shared" si="11"/>
        <v>375</v>
      </c>
      <c r="T391" s="516">
        <f>IF('LISTA TRABAJADORES'!F380&lt;50,"",B391)</f>
        <v>0</v>
      </c>
      <c r="U391" s="517"/>
      <c r="V391" s="105">
        <f>IF('LISTA TRABAJADORES'!F380&lt;50,"",'LISTA TRABAJADORES'!D380)</f>
        <v>0</v>
      </c>
      <c r="W391" s="106">
        <f>IF('LISTA TRABAJADORES'!F380&lt;50,"",E391)</f>
        <v>0</v>
      </c>
      <c r="X391" s="83" t="s">
        <v>444</v>
      </c>
      <c r="Y391" s="518">
        <f>IF('LISTA TRABAJADORES'!F380&lt;50,"",G391)</f>
        <v>0</v>
      </c>
      <c r="Z391" s="519"/>
      <c r="AA391" s="83"/>
      <c r="AB391" s="65" t="e">
        <f>IF(#REF!="Sí","Cada 6 meses",IF('LISTA TRABAJADORES'!AW383&lt;&gt;"",'LISTA TRABAJADORES'!AW383,IF(OR(#REF!="",#REF!&lt;50),"",IF(#REF!&gt;=1000,"Anualmente",IF(#REF!&lt;=100,"Cada 3 años","Cada 2 años")))))</f>
        <v>#REF!</v>
      </c>
      <c r="AC391" s="65" t="e">
        <f>IF(#REF!="Sí","Cada 6 meses",IF('LISTA TRABAJADORES'!AX383&lt;&gt;"",'LISTA TRABAJADORES'!AX383,IF(OR(#REF!="",#REF!&lt;50),"",IF(#REF!&gt;=1000,"Anualmente",IF(#REF!&lt;=100,"Cada 3 años","Cada 2 años")))))</f>
        <v>#REF!</v>
      </c>
    </row>
    <row r="392" spans="1:29">
      <c r="A392" s="66">
        <v>376</v>
      </c>
      <c r="B392" s="516">
        <f>IF('LISTA TRABAJADORES'!F381&lt;50,"",'LISTA TRABAJADORES'!C381)</f>
        <v>0</v>
      </c>
      <c r="C392" s="517"/>
      <c r="D392" s="107">
        <f>IF('LISTA TRABAJADORES'!F381&lt;50,"",'LISTA TRABAJADORES'!D381)</f>
        <v>0</v>
      </c>
      <c r="E392" s="106">
        <f>IF('LISTA TRABAJADORES'!F381&lt;50,"",'LISTA TRABAJADORES'!E381)</f>
        <v>0</v>
      </c>
      <c r="F392" s="160"/>
      <c r="G392" s="518">
        <f>IF('LISTA TRABAJADORES'!F381&lt;50,"",'LISTA TRABAJADORES'!B381)</f>
        <v>0</v>
      </c>
      <c r="H392" s="519"/>
      <c r="I392" s="83"/>
      <c r="J392" s="65" t="str">
        <f>IF('LISTA TRABAJADORES'!F381="","",IF('LISTA TRABAJADORES'!G381="Sí","Cada 6 meses",IF(M392&lt;&gt;"",M392,IF(OR('LISTA TRABAJADORES'!H381="no ingresa",'LISTA TRABAJADORES'!F381="BAJA"),"No Ingresa PVSA",IF('LISTA TRABAJADORES'!F381="MUY ALTA","Anualmente",IF('LISTA TRABAJADORES'!F381="MEDIA","Cada 3 años","Cada 2 años"))))))</f>
        <v/>
      </c>
      <c r="K392" s="76"/>
      <c r="L392" s="67"/>
      <c r="M392" s="68" t="str">
        <f t="shared" si="10"/>
        <v/>
      </c>
      <c r="N392" s="67"/>
      <c r="O392" s="63"/>
      <c r="P392" s="64"/>
      <c r="Q392" s="64"/>
      <c r="R392" s="2"/>
      <c r="S392" s="104">
        <f t="shared" si="11"/>
        <v>376</v>
      </c>
      <c r="T392" s="516">
        <f>IF('LISTA TRABAJADORES'!F381&lt;50,"",B392)</f>
        <v>0</v>
      </c>
      <c r="U392" s="517"/>
      <c r="V392" s="105">
        <f>IF('LISTA TRABAJADORES'!F381&lt;50,"",'LISTA TRABAJADORES'!D381)</f>
        <v>0</v>
      </c>
      <c r="W392" s="106">
        <f>IF('LISTA TRABAJADORES'!F381&lt;50,"",E392)</f>
        <v>0</v>
      </c>
      <c r="X392" s="83" t="s">
        <v>444</v>
      </c>
      <c r="Y392" s="518">
        <f>IF('LISTA TRABAJADORES'!F381&lt;50,"",G392)</f>
        <v>0</v>
      </c>
      <c r="Z392" s="519"/>
      <c r="AA392" s="83"/>
      <c r="AB392" s="65" t="e">
        <f>IF(#REF!="Sí","Cada 6 meses",IF('LISTA TRABAJADORES'!AW384&lt;&gt;"",'LISTA TRABAJADORES'!AW384,IF(OR(#REF!="",#REF!&lt;50),"",IF(#REF!&gt;=1000,"Anualmente",IF(#REF!&lt;=100,"Cada 3 años","Cada 2 años")))))</f>
        <v>#REF!</v>
      </c>
      <c r="AC392" s="65" t="e">
        <f>IF(#REF!="Sí","Cada 6 meses",IF('LISTA TRABAJADORES'!AX384&lt;&gt;"",'LISTA TRABAJADORES'!AX384,IF(OR(#REF!="",#REF!&lt;50),"",IF(#REF!&gt;=1000,"Anualmente",IF(#REF!&lt;=100,"Cada 3 años","Cada 2 años")))))</f>
        <v>#REF!</v>
      </c>
    </row>
    <row r="393" spans="1:29">
      <c r="A393" s="66">
        <v>377</v>
      </c>
      <c r="B393" s="516">
        <f>IF('LISTA TRABAJADORES'!F382&lt;50,"",'LISTA TRABAJADORES'!C382)</f>
        <v>0</v>
      </c>
      <c r="C393" s="517"/>
      <c r="D393" s="107">
        <f>IF('LISTA TRABAJADORES'!F382&lt;50,"",'LISTA TRABAJADORES'!D382)</f>
        <v>0</v>
      </c>
      <c r="E393" s="106">
        <f>IF('LISTA TRABAJADORES'!F382&lt;50,"",'LISTA TRABAJADORES'!E382)</f>
        <v>0</v>
      </c>
      <c r="F393" s="160"/>
      <c r="G393" s="518">
        <f>IF('LISTA TRABAJADORES'!F382&lt;50,"",'LISTA TRABAJADORES'!B382)</f>
        <v>0</v>
      </c>
      <c r="H393" s="519"/>
      <c r="I393" s="83"/>
      <c r="J393" s="65" t="str">
        <f>IF('LISTA TRABAJADORES'!F382="","",IF('LISTA TRABAJADORES'!G382="Sí","Cada 6 meses",IF(M393&lt;&gt;"",M393,IF(OR('LISTA TRABAJADORES'!H382="no ingresa",'LISTA TRABAJADORES'!F382="BAJA"),"No Ingresa PVSA",IF('LISTA TRABAJADORES'!F382="MUY ALTA","Anualmente",IF('LISTA TRABAJADORES'!F382="MEDIA","Cada 3 años","Cada 2 años"))))))</f>
        <v/>
      </c>
      <c r="K393" s="76"/>
      <c r="L393" s="67"/>
      <c r="M393" s="68" t="str">
        <f t="shared" si="10"/>
        <v/>
      </c>
      <c r="N393" s="67"/>
      <c r="O393" s="63"/>
      <c r="P393" s="64"/>
      <c r="Q393" s="64"/>
      <c r="R393" s="2"/>
      <c r="S393" s="104">
        <f t="shared" si="11"/>
        <v>377</v>
      </c>
      <c r="T393" s="516">
        <f>IF('LISTA TRABAJADORES'!F382&lt;50,"",B393)</f>
        <v>0</v>
      </c>
      <c r="U393" s="517"/>
      <c r="V393" s="105">
        <f>IF('LISTA TRABAJADORES'!F382&lt;50,"",'LISTA TRABAJADORES'!D382)</f>
        <v>0</v>
      </c>
      <c r="W393" s="106">
        <f>IF('LISTA TRABAJADORES'!F382&lt;50,"",E393)</f>
        <v>0</v>
      </c>
      <c r="X393" s="83" t="s">
        <v>444</v>
      </c>
      <c r="Y393" s="518">
        <f>IF('LISTA TRABAJADORES'!F382&lt;50,"",G393)</f>
        <v>0</v>
      </c>
      <c r="Z393" s="519"/>
      <c r="AA393" s="83"/>
      <c r="AB393" s="65" t="e">
        <f>IF(#REF!="Sí","Cada 6 meses",IF('LISTA TRABAJADORES'!AW385&lt;&gt;"",'LISTA TRABAJADORES'!AW385,IF(OR(#REF!="",#REF!&lt;50),"",IF(#REF!&gt;=1000,"Anualmente",IF(#REF!&lt;=100,"Cada 3 años","Cada 2 años")))))</f>
        <v>#REF!</v>
      </c>
      <c r="AC393" s="65" t="e">
        <f>IF(#REF!="Sí","Cada 6 meses",IF('LISTA TRABAJADORES'!AX385&lt;&gt;"",'LISTA TRABAJADORES'!AX385,IF(OR(#REF!="",#REF!&lt;50),"",IF(#REF!&gt;=1000,"Anualmente",IF(#REF!&lt;=100,"Cada 3 años","Cada 2 años")))))</f>
        <v>#REF!</v>
      </c>
    </row>
    <row r="394" spans="1:29">
      <c r="A394" s="66">
        <v>378</v>
      </c>
      <c r="B394" s="516">
        <f>IF('LISTA TRABAJADORES'!F383&lt;50,"",'LISTA TRABAJADORES'!C383)</f>
        <v>0</v>
      </c>
      <c r="C394" s="517"/>
      <c r="D394" s="107">
        <f>IF('LISTA TRABAJADORES'!F383&lt;50,"",'LISTA TRABAJADORES'!D383)</f>
        <v>0</v>
      </c>
      <c r="E394" s="106">
        <f>IF('LISTA TRABAJADORES'!F383&lt;50,"",'LISTA TRABAJADORES'!E383)</f>
        <v>0</v>
      </c>
      <c r="F394" s="160"/>
      <c r="G394" s="518">
        <f>IF('LISTA TRABAJADORES'!F383&lt;50,"",'LISTA TRABAJADORES'!B383)</f>
        <v>0</v>
      </c>
      <c r="H394" s="519"/>
      <c r="I394" s="83"/>
      <c r="J394" s="65" t="str">
        <f>IF('LISTA TRABAJADORES'!F383="","",IF('LISTA TRABAJADORES'!G383="Sí","Cada 6 meses",IF(M394&lt;&gt;"",M394,IF(OR('LISTA TRABAJADORES'!H383="no ingresa",'LISTA TRABAJADORES'!F383="BAJA"),"No Ingresa PVSA",IF('LISTA TRABAJADORES'!F383="MUY ALTA","Anualmente",IF('LISTA TRABAJADORES'!F383="MEDIA","Cada 3 años","Cada 2 años"))))))</f>
        <v/>
      </c>
      <c r="K394" s="76"/>
      <c r="L394" s="67"/>
      <c r="M394" s="68" t="str">
        <f t="shared" si="10"/>
        <v/>
      </c>
      <c r="N394" s="67"/>
      <c r="O394" s="63"/>
      <c r="P394" s="64"/>
      <c r="Q394" s="64"/>
      <c r="R394" s="2"/>
      <c r="S394" s="104">
        <f t="shared" si="11"/>
        <v>378</v>
      </c>
      <c r="T394" s="516">
        <f>IF('LISTA TRABAJADORES'!F383&lt;50,"",B394)</f>
        <v>0</v>
      </c>
      <c r="U394" s="517"/>
      <c r="V394" s="105">
        <f>IF('LISTA TRABAJADORES'!F383&lt;50,"",'LISTA TRABAJADORES'!D383)</f>
        <v>0</v>
      </c>
      <c r="W394" s="106">
        <f>IF('LISTA TRABAJADORES'!F383&lt;50,"",E394)</f>
        <v>0</v>
      </c>
      <c r="X394" s="83" t="s">
        <v>444</v>
      </c>
      <c r="Y394" s="518">
        <f>IF('LISTA TRABAJADORES'!F383&lt;50,"",G394)</f>
        <v>0</v>
      </c>
      <c r="Z394" s="519"/>
      <c r="AA394" s="83"/>
      <c r="AB394" s="65" t="e">
        <f>IF(#REF!="Sí","Cada 6 meses",IF('LISTA TRABAJADORES'!AW386&lt;&gt;"",'LISTA TRABAJADORES'!AW386,IF(OR(#REF!="",#REF!&lt;50),"",IF(#REF!&gt;=1000,"Anualmente",IF(#REF!&lt;=100,"Cada 3 años","Cada 2 años")))))</f>
        <v>#REF!</v>
      </c>
      <c r="AC394" s="65" t="e">
        <f>IF(#REF!="Sí","Cada 6 meses",IF('LISTA TRABAJADORES'!AX386&lt;&gt;"",'LISTA TRABAJADORES'!AX386,IF(OR(#REF!="",#REF!&lt;50),"",IF(#REF!&gt;=1000,"Anualmente",IF(#REF!&lt;=100,"Cada 3 años","Cada 2 años")))))</f>
        <v>#REF!</v>
      </c>
    </row>
    <row r="395" spans="1:29">
      <c r="A395" s="66">
        <v>379</v>
      </c>
      <c r="B395" s="516">
        <f>IF('LISTA TRABAJADORES'!F384&lt;50,"",'LISTA TRABAJADORES'!C384)</f>
        <v>0</v>
      </c>
      <c r="C395" s="517"/>
      <c r="D395" s="107">
        <f>IF('LISTA TRABAJADORES'!F384&lt;50,"",'LISTA TRABAJADORES'!D384)</f>
        <v>0</v>
      </c>
      <c r="E395" s="106">
        <f>IF('LISTA TRABAJADORES'!F384&lt;50,"",'LISTA TRABAJADORES'!E384)</f>
        <v>0</v>
      </c>
      <c r="F395" s="160"/>
      <c r="G395" s="518">
        <f>IF('LISTA TRABAJADORES'!F384&lt;50,"",'LISTA TRABAJADORES'!B384)</f>
        <v>0</v>
      </c>
      <c r="H395" s="519"/>
      <c r="I395" s="83"/>
      <c r="J395" s="65" t="str">
        <f>IF('LISTA TRABAJADORES'!F384="","",IF('LISTA TRABAJADORES'!G384="Sí","Cada 6 meses",IF(M395&lt;&gt;"",M395,IF(OR('LISTA TRABAJADORES'!H384="no ingresa",'LISTA TRABAJADORES'!F384="BAJA"),"No Ingresa PVSA",IF('LISTA TRABAJADORES'!F384="MUY ALTA","Anualmente",IF('LISTA TRABAJADORES'!F384="MEDIA","Cada 3 años","Cada 2 años"))))))</f>
        <v/>
      </c>
      <c r="K395" s="76"/>
      <c r="L395" s="67"/>
      <c r="M395" s="68" t="str">
        <f t="shared" si="10"/>
        <v/>
      </c>
      <c r="N395" s="67"/>
      <c r="O395" s="63"/>
      <c r="P395" s="64"/>
      <c r="Q395" s="64"/>
      <c r="R395" s="2"/>
      <c r="S395" s="104">
        <f t="shared" si="11"/>
        <v>379</v>
      </c>
      <c r="T395" s="516">
        <f>IF('LISTA TRABAJADORES'!F384&lt;50,"",B395)</f>
        <v>0</v>
      </c>
      <c r="U395" s="517"/>
      <c r="V395" s="105">
        <f>IF('LISTA TRABAJADORES'!F384&lt;50,"",'LISTA TRABAJADORES'!D384)</f>
        <v>0</v>
      </c>
      <c r="W395" s="106">
        <f>IF('LISTA TRABAJADORES'!F384&lt;50,"",E395)</f>
        <v>0</v>
      </c>
      <c r="X395" s="83" t="s">
        <v>444</v>
      </c>
      <c r="Y395" s="518">
        <f>IF('LISTA TRABAJADORES'!F384&lt;50,"",G395)</f>
        <v>0</v>
      </c>
      <c r="Z395" s="519"/>
      <c r="AA395" s="83"/>
      <c r="AB395" s="65" t="e">
        <f>IF(#REF!="Sí","Cada 6 meses",IF('LISTA TRABAJADORES'!AW387&lt;&gt;"",'LISTA TRABAJADORES'!AW387,IF(OR(#REF!="",#REF!&lt;50),"",IF(#REF!&gt;=1000,"Anualmente",IF(#REF!&lt;=100,"Cada 3 años","Cada 2 años")))))</f>
        <v>#REF!</v>
      </c>
      <c r="AC395" s="65" t="e">
        <f>IF(#REF!="Sí","Cada 6 meses",IF('LISTA TRABAJADORES'!AX387&lt;&gt;"",'LISTA TRABAJADORES'!AX387,IF(OR(#REF!="",#REF!&lt;50),"",IF(#REF!&gt;=1000,"Anualmente",IF(#REF!&lt;=100,"Cada 3 años","Cada 2 años")))))</f>
        <v>#REF!</v>
      </c>
    </row>
    <row r="396" spans="1:29">
      <c r="A396" s="66">
        <v>380</v>
      </c>
      <c r="B396" s="516">
        <f>IF('LISTA TRABAJADORES'!F385&lt;50,"",'LISTA TRABAJADORES'!C385)</f>
        <v>0</v>
      </c>
      <c r="C396" s="517"/>
      <c r="D396" s="107">
        <f>IF('LISTA TRABAJADORES'!F385&lt;50,"",'LISTA TRABAJADORES'!D385)</f>
        <v>0</v>
      </c>
      <c r="E396" s="106">
        <f>IF('LISTA TRABAJADORES'!F385&lt;50,"",'LISTA TRABAJADORES'!E385)</f>
        <v>0</v>
      </c>
      <c r="F396" s="160"/>
      <c r="G396" s="518">
        <f>IF('LISTA TRABAJADORES'!F385&lt;50,"",'LISTA TRABAJADORES'!B385)</f>
        <v>0</v>
      </c>
      <c r="H396" s="519"/>
      <c r="I396" s="83"/>
      <c r="J396" s="65" t="str">
        <f>IF('LISTA TRABAJADORES'!F385="","",IF('LISTA TRABAJADORES'!G385="Sí","Cada 6 meses",IF(M396&lt;&gt;"",M396,IF(OR('LISTA TRABAJADORES'!H385="no ingresa",'LISTA TRABAJADORES'!F385="BAJA"),"No Ingresa PVSA",IF('LISTA TRABAJADORES'!F385="MUY ALTA","Anualmente",IF('LISTA TRABAJADORES'!F385="MEDIA","Cada 3 años","Cada 2 años"))))))</f>
        <v/>
      </c>
      <c r="K396" s="76"/>
      <c r="L396" s="67"/>
      <c r="M396" s="68" t="str">
        <f t="shared" si="10"/>
        <v/>
      </c>
      <c r="N396" s="67"/>
      <c r="O396" s="63"/>
      <c r="P396" s="64"/>
      <c r="Q396" s="64"/>
      <c r="R396" s="2"/>
      <c r="S396" s="104">
        <f t="shared" si="11"/>
        <v>380</v>
      </c>
      <c r="T396" s="516">
        <f>IF('LISTA TRABAJADORES'!F385&lt;50,"",B396)</f>
        <v>0</v>
      </c>
      <c r="U396" s="517"/>
      <c r="V396" s="105">
        <f>IF('LISTA TRABAJADORES'!F385&lt;50,"",'LISTA TRABAJADORES'!D385)</f>
        <v>0</v>
      </c>
      <c r="W396" s="106">
        <f>IF('LISTA TRABAJADORES'!F385&lt;50,"",E396)</f>
        <v>0</v>
      </c>
      <c r="X396" s="83" t="s">
        <v>444</v>
      </c>
      <c r="Y396" s="518">
        <f>IF('LISTA TRABAJADORES'!F385&lt;50,"",G396)</f>
        <v>0</v>
      </c>
      <c r="Z396" s="519"/>
      <c r="AA396" s="83"/>
      <c r="AB396" s="65" t="e">
        <f>IF(#REF!="Sí","Cada 6 meses",IF('LISTA TRABAJADORES'!AW388&lt;&gt;"",'LISTA TRABAJADORES'!AW388,IF(OR(#REF!="",#REF!&lt;50),"",IF(#REF!&gt;=1000,"Anualmente",IF(#REF!&lt;=100,"Cada 3 años","Cada 2 años")))))</f>
        <v>#REF!</v>
      </c>
      <c r="AC396" s="65" t="e">
        <f>IF(#REF!="Sí","Cada 6 meses",IF('LISTA TRABAJADORES'!AX388&lt;&gt;"",'LISTA TRABAJADORES'!AX388,IF(OR(#REF!="",#REF!&lt;50),"",IF(#REF!&gt;=1000,"Anualmente",IF(#REF!&lt;=100,"Cada 3 años","Cada 2 años")))))</f>
        <v>#REF!</v>
      </c>
    </row>
    <row r="397" spans="1:29">
      <c r="A397" s="66">
        <v>381</v>
      </c>
      <c r="B397" s="516">
        <f>IF('LISTA TRABAJADORES'!F386&lt;50,"",'LISTA TRABAJADORES'!C386)</f>
        <v>0</v>
      </c>
      <c r="C397" s="517"/>
      <c r="D397" s="107">
        <f>IF('LISTA TRABAJADORES'!F386&lt;50,"",'LISTA TRABAJADORES'!D386)</f>
        <v>0</v>
      </c>
      <c r="E397" s="106">
        <f>IF('LISTA TRABAJADORES'!F386&lt;50,"",'LISTA TRABAJADORES'!E386)</f>
        <v>0</v>
      </c>
      <c r="F397" s="160"/>
      <c r="G397" s="518">
        <f>IF('LISTA TRABAJADORES'!F386&lt;50,"",'LISTA TRABAJADORES'!B386)</f>
        <v>0</v>
      </c>
      <c r="H397" s="519"/>
      <c r="I397" s="83"/>
      <c r="J397" s="65" t="str">
        <f>IF('LISTA TRABAJADORES'!F386="","",IF('LISTA TRABAJADORES'!G386="Sí","Cada 6 meses",IF(M397&lt;&gt;"",M397,IF(OR('LISTA TRABAJADORES'!H386="no ingresa",'LISTA TRABAJADORES'!F386="BAJA"),"No Ingresa PVSA",IF('LISTA TRABAJADORES'!F386="MUY ALTA","Anualmente",IF('LISTA TRABAJADORES'!F386="MEDIA","Cada 3 años","Cada 2 años"))))))</f>
        <v/>
      </c>
      <c r="K397" s="76"/>
      <c r="L397" s="67"/>
      <c r="M397" s="68" t="str">
        <f t="shared" si="10"/>
        <v/>
      </c>
      <c r="N397" s="67"/>
      <c r="O397" s="63"/>
      <c r="P397" s="64"/>
      <c r="Q397" s="64"/>
      <c r="R397" s="2"/>
      <c r="S397" s="104">
        <f t="shared" si="11"/>
        <v>381</v>
      </c>
      <c r="T397" s="516">
        <f>IF('LISTA TRABAJADORES'!F386&lt;50,"",B397)</f>
        <v>0</v>
      </c>
      <c r="U397" s="517"/>
      <c r="V397" s="105">
        <f>IF('LISTA TRABAJADORES'!F386&lt;50,"",'LISTA TRABAJADORES'!D386)</f>
        <v>0</v>
      </c>
      <c r="W397" s="106">
        <f>IF('LISTA TRABAJADORES'!F386&lt;50,"",E397)</f>
        <v>0</v>
      </c>
      <c r="X397" s="83" t="s">
        <v>444</v>
      </c>
      <c r="Y397" s="518">
        <f>IF('LISTA TRABAJADORES'!F386&lt;50,"",G397)</f>
        <v>0</v>
      </c>
      <c r="Z397" s="519"/>
      <c r="AA397" s="83"/>
      <c r="AB397" s="65" t="e">
        <f>IF(#REF!="Sí","Cada 6 meses",IF('LISTA TRABAJADORES'!AW389&lt;&gt;"",'LISTA TRABAJADORES'!AW389,IF(OR(#REF!="",#REF!&lt;50),"",IF(#REF!&gt;=1000,"Anualmente",IF(#REF!&lt;=100,"Cada 3 años","Cada 2 años")))))</f>
        <v>#REF!</v>
      </c>
      <c r="AC397" s="65" t="e">
        <f>IF(#REF!="Sí","Cada 6 meses",IF('LISTA TRABAJADORES'!AX389&lt;&gt;"",'LISTA TRABAJADORES'!AX389,IF(OR(#REF!="",#REF!&lt;50),"",IF(#REF!&gt;=1000,"Anualmente",IF(#REF!&lt;=100,"Cada 3 años","Cada 2 años")))))</f>
        <v>#REF!</v>
      </c>
    </row>
    <row r="398" spans="1:29">
      <c r="A398" s="66">
        <v>382</v>
      </c>
      <c r="B398" s="516">
        <f>IF('LISTA TRABAJADORES'!F387&lt;50,"",'LISTA TRABAJADORES'!C387)</f>
        <v>0</v>
      </c>
      <c r="C398" s="517"/>
      <c r="D398" s="107">
        <f>IF('LISTA TRABAJADORES'!F387&lt;50,"",'LISTA TRABAJADORES'!D387)</f>
        <v>0</v>
      </c>
      <c r="E398" s="106">
        <f>IF('LISTA TRABAJADORES'!F387&lt;50,"",'LISTA TRABAJADORES'!E387)</f>
        <v>0</v>
      </c>
      <c r="F398" s="160"/>
      <c r="G398" s="518">
        <f>IF('LISTA TRABAJADORES'!F387&lt;50,"",'LISTA TRABAJADORES'!B387)</f>
        <v>0</v>
      </c>
      <c r="H398" s="519"/>
      <c r="I398" s="83"/>
      <c r="J398" s="65" t="str">
        <f>IF('LISTA TRABAJADORES'!F387="","",IF('LISTA TRABAJADORES'!G387="Sí","Cada 6 meses",IF(M398&lt;&gt;"",M398,IF(OR('LISTA TRABAJADORES'!H387="no ingresa",'LISTA TRABAJADORES'!F387="BAJA"),"No Ingresa PVSA",IF('LISTA TRABAJADORES'!F387="MUY ALTA","Anualmente",IF('LISTA TRABAJADORES'!F387="MEDIA","Cada 3 años","Cada 2 años"))))))</f>
        <v/>
      </c>
      <c r="K398" s="76"/>
      <c r="L398" s="67"/>
      <c r="M398" s="68" t="str">
        <f t="shared" si="10"/>
        <v/>
      </c>
      <c r="N398" s="67"/>
      <c r="O398" s="63"/>
      <c r="P398" s="64"/>
      <c r="Q398" s="64"/>
      <c r="R398" s="2"/>
      <c r="S398" s="104">
        <f t="shared" si="11"/>
        <v>382</v>
      </c>
      <c r="T398" s="516">
        <f>IF('LISTA TRABAJADORES'!F387&lt;50,"",B398)</f>
        <v>0</v>
      </c>
      <c r="U398" s="517"/>
      <c r="V398" s="105">
        <f>IF('LISTA TRABAJADORES'!F387&lt;50,"",'LISTA TRABAJADORES'!D387)</f>
        <v>0</v>
      </c>
      <c r="W398" s="106">
        <f>IF('LISTA TRABAJADORES'!F387&lt;50,"",E398)</f>
        <v>0</v>
      </c>
      <c r="X398" s="83" t="s">
        <v>444</v>
      </c>
      <c r="Y398" s="518">
        <f>IF('LISTA TRABAJADORES'!F387&lt;50,"",G398)</f>
        <v>0</v>
      </c>
      <c r="Z398" s="519"/>
      <c r="AA398" s="83"/>
      <c r="AB398" s="65" t="e">
        <f>IF(#REF!="Sí","Cada 6 meses",IF('LISTA TRABAJADORES'!AW390&lt;&gt;"",'LISTA TRABAJADORES'!AW390,IF(OR(#REF!="",#REF!&lt;50),"",IF(#REF!&gt;=1000,"Anualmente",IF(#REF!&lt;=100,"Cada 3 años","Cada 2 años")))))</f>
        <v>#REF!</v>
      </c>
      <c r="AC398" s="65" t="e">
        <f>IF(#REF!="Sí","Cada 6 meses",IF('LISTA TRABAJADORES'!AX390&lt;&gt;"",'LISTA TRABAJADORES'!AX390,IF(OR(#REF!="",#REF!&lt;50),"",IF(#REF!&gt;=1000,"Anualmente",IF(#REF!&lt;=100,"Cada 3 años","Cada 2 años")))))</f>
        <v>#REF!</v>
      </c>
    </row>
    <row r="399" spans="1:29">
      <c r="A399" s="66">
        <v>383</v>
      </c>
      <c r="B399" s="516">
        <f>IF('LISTA TRABAJADORES'!F388&lt;50,"",'LISTA TRABAJADORES'!C388)</f>
        <v>0</v>
      </c>
      <c r="C399" s="517"/>
      <c r="D399" s="107">
        <f>IF('LISTA TRABAJADORES'!F388&lt;50,"",'LISTA TRABAJADORES'!D388)</f>
        <v>0</v>
      </c>
      <c r="E399" s="106">
        <f>IF('LISTA TRABAJADORES'!F388&lt;50,"",'LISTA TRABAJADORES'!E388)</f>
        <v>0</v>
      </c>
      <c r="F399" s="160"/>
      <c r="G399" s="518">
        <f>IF('LISTA TRABAJADORES'!F388&lt;50,"",'LISTA TRABAJADORES'!B388)</f>
        <v>0</v>
      </c>
      <c r="H399" s="519"/>
      <c r="I399" s="83"/>
      <c r="J399" s="65" t="str">
        <f>IF('LISTA TRABAJADORES'!F388="","",IF('LISTA TRABAJADORES'!G388="Sí","Cada 6 meses",IF(M399&lt;&gt;"",M399,IF(OR('LISTA TRABAJADORES'!H388="no ingresa",'LISTA TRABAJADORES'!F388="BAJA"),"No Ingresa PVSA",IF('LISTA TRABAJADORES'!F388="MUY ALTA","Anualmente",IF('LISTA TRABAJADORES'!F388="MEDIA","Cada 3 años","Cada 2 años"))))))</f>
        <v/>
      </c>
      <c r="K399" s="76"/>
      <c r="L399" s="67"/>
      <c r="M399" s="68" t="str">
        <f t="shared" si="10"/>
        <v/>
      </c>
      <c r="N399" s="67"/>
      <c r="O399" s="63"/>
      <c r="P399" s="64"/>
      <c r="Q399" s="64"/>
      <c r="R399" s="2"/>
      <c r="S399" s="104">
        <f t="shared" si="11"/>
        <v>383</v>
      </c>
      <c r="T399" s="516">
        <f>IF('LISTA TRABAJADORES'!F388&lt;50,"",B399)</f>
        <v>0</v>
      </c>
      <c r="U399" s="517"/>
      <c r="V399" s="105">
        <f>IF('LISTA TRABAJADORES'!F388&lt;50,"",'LISTA TRABAJADORES'!D388)</f>
        <v>0</v>
      </c>
      <c r="W399" s="106">
        <f>IF('LISTA TRABAJADORES'!F388&lt;50,"",E399)</f>
        <v>0</v>
      </c>
      <c r="X399" s="83" t="s">
        <v>444</v>
      </c>
      <c r="Y399" s="518">
        <f>IF('LISTA TRABAJADORES'!F388&lt;50,"",G399)</f>
        <v>0</v>
      </c>
      <c r="Z399" s="519"/>
      <c r="AA399" s="83"/>
      <c r="AB399" s="65" t="e">
        <f>IF(#REF!="Sí","Cada 6 meses",IF('LISTA TRABAJADORES'!AW391&lt;&gt;"",'LISTA TRABAJADORES'!AW391,IF(OR(#REF!="",#REF!&lt;50),"",IF(#REF!&gt;=1000,"Anualmente",IF(#REF!&lt;=100,"Cada 3 años","Cada 2 años")))))</f>
        <v>#REF!</v>
      </c>
      <c r="AC399" s="65" t="e">
        <f>IF(#REF!="Sí","Cada 6 meses",IF('LISTA TRABAJADORES'!AX391&lt;&gt;"",'LISTA TRABAJADORES'!AX391,IF(OR(#REF!="",#REF!&lt;50),"",IF(#REF!&gt;=1000,"Anualmente",IF(#REF!&lt;=100,"Cada 3 años","Cada 2 años")))))</f>
        <v>#REF!</v>
      </c>
    </row>
    <row r="400" spans="1:29">
      <c r="A400" s="66">
        <v>384</v>
      </c>
      <c r="B400" s="516">
        <f>IF('LISTA TRABAJADORES'!F389&lt;50,"",'LISTA TRABAJADORES'!C389)</f>
        <v>0</v>
      </c>
      <c r="C400" s="517"/>
      <c r="D400" s="107">
        <f>IF('LISTA TRABAJADORES'!F389&lt;50,"",'LISTA TRABAJADORES'!D389)</f>
        <v>0</v>
      </c>
      <c r="E400" s="106">
        <f>IF('LISTA TRABAJADORES'!F389&lt;50,"",'LISTA TRABAJADORES'!E389)</f>
        <v>0</v>
      </c>
      <c r="F400" s="160"/>
      <c r="G400" s="518">
        <f>IF('LISTA TRABAJADORES'!F389&lt;50,"",'LISTA TRABAJADORES'!B389)</f>
        <v>0</v>
      </c>
      <c r="H400" s="519"/>
      <c r="I400" s="83"/>
      <c r="J400" s="65" t="str">
        <f>IF('LISTA TRABAJADORES'!F389="","",IF('LISTA TRABAJADORES'!G389="Sí","Cada 6 meses",IF(M400&lt;&gt;"",M400,IF(OR('LISTA TRABAJADORES'!H389="no ingresa",'LISTA TRABAJADORES'!F389="BAJA"),"No Ingresa PVSA",IF('LISTA TRABAJADORES'!F389="MUY ALTA","Anualmente",IF('LISTA TRABAJADORES'!F389="MEDIA","Cada 3 años","Cada 2 años"))))))</f>
        <v/>
      </c>
      <c r="K400" s="76"/>
      <c r="L400" s="67"/>
      <c r="M400" s="68" t="str">
        <f t="shared" si="10"/>
        <v/>
      </c>
      <c r="N400" s="67"/>
      <c r="O400" s="63"/>
      <c r="P400" s="64"/>
      <c r="Q400" s="64"/>
      <c r="R400" s="2"/>
      <c r="S400" s="104">
        <f t="shared" si="11"/>
        <v>384</v>
      </c>
      <c r="T400" s="516">
        <f>IF('LISTA TRABAJADORES'!F389&lt;50,"",B400)</f>
        <v>0</v>
      </c>
      <c r="U400" s="517"/>
      <c r="V400" s="105">
        <f>IF('LISTA TRABAJADORES'!F389&lt;50,"",'LISTA TRABAJADORES'!D389)</f>
        <v>0</v>
      </c>
      <c r="W400" s="106">
        <f>IF('LISTA TRABAJADORES'!F389&lt;50,"",E400)</f>
        <v>0</v>
      </c>
      <c r="X400" s="83" t="s">
        <v>444</v>
      </c>
      <c r="Y400" s="518">
        <f>IF('LISTA TRABAJADORES'!F389&lt;50,"",G400)</f>
        <v>0</v>
      </c>
      <c r="Z400" s="519"/>
      <c r="AA400" s="83"/>
      <c r="AB400" s="65" t="e">
        <f>IF(#REF!="Sí","Cada 6 meses",IF('LISTA TRABAJADORES'!AW392&lt;&gt;"",'LISTA TRABAJADORES'!AW392,IF(OR(#REF!="",#REF!&lt;50),"",IF(#REF!&gt;=1000,"Anualmente",IF(#REF!&lt;=100,"Cada 3 años","Cada 2 años")))))</f>
        <v>#REF!</v>
      </c>
      <c r="AC400" s="65" t="e">
        <f>IF(#REF!="Sí","Cada 6 meses",IF('LISTA TRABAJADORES'!AX392&lt;&gt;"",'LISTA TRABAJADORES'!AX392,IF(OR(#REF!="",#REF!&lt;50),"",IF(#REF!&gt;=1000,"Anualmente",IF(#REF!&lt;=100,"Cada 3 años","Cada 2 años")))))</f>
        <v>#REF!</v>
      </c>
    </row>
    <row r="401" spans="1:29">
      <c r="A401" s="66">
        <v>385</v>
      </c>
      <c r="B401" s="516">
        <f>IF('LISTA TRABAJADORES'!F390&lt;50,"",'LISTA TRABAJADORES'!C390)</f>
        <v>0</v>
      </c>
      <c r="C401" s="517"/>
      <c r="D401" s="107">
        <f>IF('LISTA TRABAJADORES'!F390&lt;50,"",'LISTA TRABAJADORES'!D390)</f>
        <v>0</v>
      </c>
      <c r="E401" s="106">
        <f>IF('LISTA TRABAJADORES'!F390&lt;50,"",'LISTA TRABAJADORES'!E390)</f>
        <v>0</v>
      </c>
      <c r="F401" s="160"/>
      <c r="G401" s="518">
        <f>IF('LISTA TRABAJADORES'!F390&lt;50,"",'LISTA TRABAJADORES'!B390)</f>
        <v>0</v>
      </c>
      <c r="H401" s="519"/>
      <c r="I401" s="83"/>
      <c r="J401" s="65" t="str">
        <f>IF('LISTA TRABAJADORES'!F390="","",IF('LISTA TRABAJADORES'!G390="Sí","Cada 6 meses",IF(M401&lt;&gt;"",M401,IF(OR('LISTA TRABAJADORES'!H390="no ingresa",'LISTA TRABAJADORES'!F390="BAJA"),"No Ingresa PVSA",IF('LISTA TRABAJADORES'!F390="MUY ALTA","Anualmente",IF('LISTA TRABAJADORES'!F390="MEDIA","Cada 3 años","Cada 2 años"))))))</f>
        <v/>
      </c>
      <c r="K401" s="76"/>
      <c r="L401" s="67"/>
      <c r="M401" s="68" t="str">
        <f t="shared" ref="M401:M464" si="12">IF(L401="","",VLOOKUP(L401,$Q$12:$R$13,2,FALSE))</f>
        <v/>
      </c>
      <c r="N401" s="67"/>
      <c r="O401" s="63"/>
      <c r="P401" s="64"/>
      <c r="Q401" s="64"/>
      <c r="R401" s="2"/>
      <c r="S401" s="104">
        <f t="shared" ref="S401:S464" si="13">A401</f>
        <v>385</v>
      </c>
      <c r="T401" s="516">
        <f>IF('LISTA TRABAJADORES'!F390&lt;50,"",B401)</f>
        <v>0</v>
      </c>
      <c r="U401" s="517"/>
      <c r="V401" s="105">
        <f>IF('LISTA TRABAJADORES'!F390&lt;50,"",'LISTA TRABAJADORES'!D390)</f>
        <v>0</v>
      </c>
      <c r="W401" s="106">
        <f>IF('LISTA TRABAJADORES'!F390&lt;50,"",E401)</f>
        <v>0</v>
      </c>
      <c r="X401" s="83" t="s">
        <v>444</v>
      </c>
      <c r="Y401" s="518">
        <f>IF('LISTA TRABAJADORES'!F390&lt;50,"",G401)</f>
        <v>0</v>
      </c>
      <c r="Z401" s="519"/>
      <c r="AA401" s="83"/>
      <c r="AB401" s="65" t="e">
        <f>IF(#REF!="Sí","Cada 6 meses",IF('LISTA TRABAJADORES'!AW393&lt;&gt;"",'LISTA TRABAJADORES'!AW393,IF(OR(#REF!="",#REF!&lt;50),"",IF(#REF!&gt;=1000,"Anualmente",IF(#REF!&lt;=100,"Cada 3 años","Cada 2 años")))))</f>
        <v>#REF!</v>
      </c>
      <c r="AC401" s="65" t="e">
        <f>IF(#REF!="Sí","Cada 6 meses",IF('LISTA TRABAJADORES'!AX393&lt;&gt;"",'LISTA TRABAJADORES'!AX393,IF(OR(#REF!="",#REF!&lt;50),"",IF(#REF!&gt;=1000,"Anualmente",IF(#REF!&lt;=100,"Cada 3 años","Cada 2 años")))))</f>
        <v>#REF!</v>
      </c>
    </row>
    <row r="402" spans="1:29">
      <c r="A402" s="66">
        <v>386</v>
      </c>
      <c r="B402" s="516">
        <f>IF('LISTA TRABAJADORES'!F391&lt;50,"",'LISTA TRABAJADORES'!C391)</f>
        <v>0</v>
      </c>
      <c r="C402" s="517"/>
      <c r="D402" s="107">
        <f>IF('LISTA TRABAJADORES'!F391&lt;50,"",'LISTA TRABAJADORES'!D391)</f>
        <v>0</v>
      </c>
      <c r="E402" s="106">
        <f>IF('LISTA TRABAJADORES'!F391&lt;50,"",'LISTA TRABAJADORES'!E391)</f>
        <v>0</v>
      </c>
      <c r="F402" s="160"/>
      <c r="G402" s="518">
        <f>IF('LISTA TRABAJADORES'!F391&lt;50,"",'LISTA TRABAJADORES'!B391)</f>
        <v>0</v>
      </c>
      <c r="H402" s="519"/>
      <c r="I402" s="83"/>
      <c r="J402" s="65" t="str">
        <f>IF('LISTA TRABAJADORES'!F391="","",IF('LISTA TRABAJADORES'!G391="Sí","Cada 6 meses",IF(M402&lt;&gt;"",M402,IF(OR('LISTA TRABAJADORES'!H391="no ingresa",'LISTA TRABAJADORES'!F391="BAJA"),"No Ingresa PVSA",IF('LISTA TRABAJADORES'!F391="MUY ALTA","Anualmente",IF('LISTA TRABAJADORES'!F391="MEDIA","Cada 3 años","Cada 2 años"))))))</f>
        <v/>
      </c>
      <c r="K402" s="76"/>
      <c r="L402" s="67"/>
      <c r="M402" s="68" t="str">
        <f t="shared" si="12"/>
        <v/>
      </c>
      <c r="N402" s="67"/>
      <c r="O402" s="63"/>
      <c r="P402" s="64"/>
      <c r="Q402" s="64"/>
      <c r="R402" s="2"/>
      <c r="S402" s="104">
        <f t="shared" si="13"/>
        <v>386</v>
      </c>
      <c r="T402" s="516">
        <f>IF('LISTA TRABAJADORES'!F391&lt;50,"",B402)</f>
        <v>0</v>
      </c>
      <c r="U402" s="517"/>
      <c r="V402" s="105">
        <f>IF('LISTA TRABAJADORES'!F391&lt;50,"",'LISTA TRABAJADORES'!D391)</f>
        <v>0</v>
      </c>
      <c r="W402" s="106">
        <f>IF('LISTA TRABAJADORES'!F391&lt;50,"",E402)</f>
        <v>0</v>
      </c>
      <c r="X402" s="83" t="s">
        <v>444</v>
      </c>
      <c r="Y402" s="518">
        <f>IF('LISTA TRABAJADORES'!F391&lt;50,"",G402)</f>
        <v>0</v>
      </c>
      <c r="Z402" s="519"/>
      <c r="AA402" s="83"/>
      <c r="AB402" s="65" t="e">
        <f>IF(#REF!="Sí","Cada 6 meses",IF('LISTA TRABAJADORES'!AW394&lt;&gt;"",'LISTA TRABAJADORES'!AW394,IF(OR(#REF!="",#REF!&lt;50),"",IF(#REF!&gt;=1000,"Anualmente",IF(#REF!&lt;=100,"Cada 3 años","Cada 2 años")))))</f>
        <v>#REF!</v>
      </c>
      <c r="AC402" s="65" t="e">
        <f>IF(#REF!="Sí","Cada 6 meses",IF('LISTA TRABAJADORES'!AX394&lt;&gt;"",'LISTA TRABAJADORES'!AX394,IF(OR(#REF!="",#REF!&lt;50),"",IF(#REF!&gt;=1000,"Anualmente",IF(#REF!&lt;=100,"Cada 3 años","Cada 2 años")))))</f>
        <v>#REF!</v>
      </c>
    </row>
    <row r="403" spans="1:29">
      <c r="A403" s="66">
        <v>387</v>
      </c>
      <c r="B403" s="516">
        <f>IF('LISTA TRABAJADORES'!F392&lt;50,"",'LISTA TRABAJADORES'!C392)</f>
        <v>0</v>
      </c>
      <c r="C403" s="517"/>
      <c r="D403" s="107">
        <f>IF('LISTA TRABAJADORES'!F392&lt;50,"",'LISTA TRABAJADORES'!D392)</f>
        <v>0</v>
      </c>
      <c r="E403" s="106">
        <f>IF('LISTA TRABAJADORES'!F392&lt;50,"",'LISTA TRABAJADORES'!E392)</f>
        <v>0</v>
      </c>
      <c r="F403" s="160"/>
      <c r="G403" s="518">
        <f>IF('LISTA TRABAJADORES'!F392&lt;50,"",'LISTA TRABAJADORES'!B392)</f>
        <v>0</v>
      </c>
      <c r="H403" s="519"/>
      <c r="I403" s="83"/>
      <c r="J403" s="65" t="str">
        <f>IF('LISTA TRABAJADORES'!F392="","",IF('LISTA TRABAJADORES'!G392="Sí","Cada 6 meses",IF(M403&lt;&gt;"",M403,IF(OR('LISTA TRABAJADORES'!H392="no ingresa",'LISTA TRABAJADORES'!F392="BAJA"),"No Ingresa PVSA",IF('LISTA TRABAJADORES'!F392="MUY ALTA","Anualmente",IF('LISTA TRABAJADORES'!F392="MEDIA","Cada 3 años","Cada 2 años"))))))</f>
        <v/>
      </c>
      <c r="K403" s="76"/>
      <c r="L403" s="67"/>
      <c r="M403" s="68" t="str">
        <f t="shared" si="12"/>
        <v/>
      </c>
      <c r="N403" s="67"/>
      <c r="O403" s="63"/>
      <c r="P403" s="64"/>
      <c r="Q403" s="64"/>
      <c r="R403" s="2"/>
      <c r="S403" s="104">
        <f t="shared" si="13"/>
        <v>387</v>
      </c>
      <c r="T403" s="516">
        <f>IF('LISTA TRABAJADORES'!F392&lt;50,"",B403)</f>
        <v>0</v>
      </c>
      <c r="U403" s="517"/>
      <c r="V403" s="105">
        <f>IF('LISTA TRABAJADORES'!F392&lt;50,"",'LISTA TRABAJADORES'!D392)</f>
        <v>0</v>
      </c>
      <c r="W403" s="106">
        <f>IF('LISTA TRABAJADORES'!F392&lt;50,"",E403)</f>
        <v>0</v>
      </c>
      <c r="X403" s="83" t="s">
        <v>444</v>
      </c>
      <c r="Y403" s="518">
        <f>IF('LISTA TRABAJADORES'!F392&lt;50,"",G403)</f>
        <v>0</v>
      </c>
      <c r="Z403" s="519"/>
      <c r="AA403" s="83"/>
      <c r="AB403" s="65" t="e">
        <f>IF(#REF!="Sí","Cada 6 meses",IF('LISTA TRABAJADORES'!AW395&lt;&gt;"",'LISTA TRABAJADORES'!AW395,IF(OR(#REF!="",#REF!&lt;50),"",IF(#REF!&gt;=1000,"Anualmente",IF(#REF!&lt;=100,"Cada 3 años","Cada 2 años")))))</f>
        <v>#REF!</v>
      </c>
      <c r="AC403" s="65" t="e">
        <f>IF(#REF!="Sí","Cada 6 meses",IF('LISTA TRABAJADORES'!AX395&lt;&gt;"",'LISTA TRABAJADORES'!AX395,IF(OR(#REF!="",#REF!&lt;50),"",IF(#REF!&gt;=1000,"Anualmente",IF(#REF!&lt;=100,"Cada 3 años","Cada 2 años")))))</f>
        <v>#REF!</v>
      </c>
    </row>
    <row r="404" spans="1:29">
      <c r="A404" s="66">
        <v>388</v>
      </c>
      <c r="B404" s="516">
        <f>IF('LISTA TRABAJADORES'!F393&lt;50,"",'LISTA TRABAJADORES'!C393)</f>
        <v>0</v>
      </c>
      <c r="C404" s="517"/>
      <c r="D404" s="107">
        <f>IF('LISTA TRABAJADORES'!F393&lt;50,"",'LISTA TRABAJADORES'!D393)</f>
        <v>0</v>
      </c>
      <c r="E404" s="106">
        <f>IF('LISTA TRABAJADORES'!F393&lt;50,"",'LISTA TRABAJADORES'!E393)</f>
        <v>0</v>
      </c>
      <c r="F404" s="160"/>
      <c r="G404" s="518">
        <f>IF('LISTA TRABAJADORES'!F393&lt;50,"",'LISTA TRABAJADORES'!B393)</f>
        <v>0</v>
      </c>
      <c r="H404" s="519"/>
      <c r="I404" s="83"/>
      <c r="J404" s="65" t="str">
        <f>IF('LISTA TRABAJADORES'!F393="","",IF('LISTA TRABAJADORES'!G393="Sí","Cada 6 meses",IF(M404&lt;&gt;"",M404,IF(OR('LISTA TRABAJADORES'!H393="no ingresa",'LISTA TRABAJADORES'!F393="BAJA"),"No Ingresa PVSA",IF('LISTA TRABAJADORES'!F393="MUY ALTA","Anualmente",IF('LISTA TRABAJADORES'!F393="MEDIA","Cada 3 años","Cada 2 años"))))))</f>
        <v/>
      </c>
      <c r="K404" s="76"/>
      <c r="L404" s="67"/>
      <c r="M404" s="68" t="str">
        <f t="shared" si="12"/>
        <v/>
      </c>
      <c r="N404" s="67"/>
      <c r="O404" s="63"/>
      <c r="P404" s="64"/>
      <c r="Q404" s="64"/>
      <c r="R404" s="2"/>
      <c r="S404" s="104">
        <f t="shared" si="13"/>
        <v>388</v>
      </c>
      <c r="T404" s="516">
        <f>IF('LISTA TRABAJADORES'!F393&lt;50,"",B404)</f>
        <v>0</v>
      </c>
      <c r="U404" s="517"/>
      <c r="V404" s="105">
        <f>IF('LISTA TRABAJADORES'!F393&lt;50,"",'LISTA TRABAJADORES'!D393)</f>
        <v>0</v>
      </c>
      <c r="W404" s="106">
        <f>IF('LISTA TRABAJADORES'!F393&lt;50,"",E404)</f>
        <v>0</v>
      </c>
      <c r="X404" s="83" t="s">
        <v>444</v>
      </c>
      <c r="Y404" s="518">
        <f>IF('LISTA TRABAJADORES'!F393&lt;50,"",G404)</f>
        <v>0</v>
      </c>
      <c r="Z404" s="519"/>
      <c r="AA404" s="83"/>
      <c r="AB404" s="65" t="e">
        <f>IF(#REF!="Sí","Cada 6 meses",IF('LISTA TRABAJADORES'!AW396&lt;&gt;"",'LISTA TRABAJADORES'!AW396,IF(OR(#REF!="",#REF!&lt;50),"",IF(#REF!&gt;=1000,"Anualmente",IF(#REF!&lt;=100,"Cada 3 años","Cada 2 años")))))</f>
        <v>#REF!</v>
      </c>
      <c r="AC404" s="65" t="e">
        <f>IF(#REF!="Sí","Cada 6 meses",IF('LISTA TRABAJADORES'!AX396&lt;&gt;"",'LISTA TRABAJADORES'!AX396,IF(OR(#REF!="",#REF!&lt;50),"",IF(#REF!&gt;=1000,"Anualmente",IF(#REF!&lt;=100,"Cada 3 años","Cada 2 años")))))</f>
        <v>#REF!</v>
      </c>
    </row>
    <row r="405" spans="1:29">
      <c r="A405" s="66">
        <v>389</v>
      </c>
      <c r="B405" s="516">
        <f>IF('LISTA TRABAJADORES'!F394&lt;50,"",'LISTA TRABAJADORES'!C394)</f>
        <v>0</v>
      </c>
      <c r="C405" s="517"/>
      <c r="D405" s="107">
        <f>IF('LISTA TRABAJADORES'!F394&lt;50,"",'LISTA TRABAJADORES'!D394)</f>
        <v>0</v>
      </c>
      <c r="E405" s="106">
        <f>IF('LISTA TRABAJADORES'!F394&lt;50,"",'LISTA TRABAJADORES'!E394)</f>
        <v>0</v>
      </c>
      <c r="F405" s="160"/>
      <c r="G405" s="518">
        <f>IF('LISTA TRABAJADORES'!F394&lt;50,"",'LISTA TRABAJADORES'!B394)</f>
        <v>0</v>
      </c>
      <c r="H405" s="519"/>
      <c r="I405" s="83"/>
      <c r="J405" s="65" t="str">
        <f>IF('LISTA TRABAJADORES'!F394="","",IF('LISTA TRABAJADORES'!G394="Sí","Cada 6 meses",IF(M405&lt;&gt;"",M405,IF(OR('LISTA TRABAJADORES'!H394="no ingresa",'LISTA TRABAJADORES'!F394="BAJA"),"No Ingresa PVSA",IF('LISTA TRABAJADORES'!F394="MUY ALTA","Anualmente",IF('LISTA TRABAJADORES'!F394="MEDIA","Cada 3 años","Cada 2 años"))))))</f>
        <v/>
      </c>
      <c r="K405" s="76"/>
      <c r="L405" s="67"/>
      <c r="M405" s="68" t="str">
        <f t="shared" si="12"/>
        <v/>
      </c>
      <c r="N405" s="67"/>
      <c r="O405" s="63"/>
      <c r="P405" s="64"/>
      <c r="Q405" s="64"/>
      <c r="R405" s="2"/>
      <c r="S405" s="104">
        <f t="shared" si="13"/>
        <v>389</v>
      </c>
      <c r="T405" s="516">
        <f>IF('LISTA TRABAJADORES'!F394&lt;50,"",B405)</f>
        <v>0</v>
      </c>
      <c r="U405" s="517"/>
      <c r="V405" s="105">
        <f>IF('LISTA TRABAJADORES'!F394&lt;50,"",'LISTA TRABAJADORES'!D394)</f>
        <v>0</v>
      </c>
      <c r="W405" s="106">
        <f>IF('LISTA TRABAJADORES'!F394&lt;50,"",E405)</f>
        <v>0</v>
      </c>
      <c r="X405" s="83" t="s">
        <v>444</v>
      </c>
      <c r="Y405" s="518">
        <f>IF('LISTA TRABAJADORES'!F394&lt;50,"",G405)</f>
        <v>0</v>
      </c>
      <c r="Z405" s="519"/>
      <c r="AA405" s="83"/>
      <c r="AB405" s="65" t="e">
        <f>IF(#REF!="Sí","Cada 6 meses",IF('LISTA TRABAJADORES'!AW397&lt;&gt;"",'LISTA TRABAJADORES'!AW397,IF(OR(#REF!="",#REF!&lt;50),"",IF(#REF!&gt;=1000,"Anualmente",IF(#REF!&lt;=100,"Cada 3 años","Cada 2 años")))))</f>
        <v>#REF!</v>
      </c>
      <c r="AC405" s="65" t="e">
        <f>IF(#REF!="Sí","Cada 6 meses",IF('LISTA TRABAJADORES'!AX397&lt;&gt;"",'LISTA TRABAJADORES'!AX397,IF(OR(#REF!="",#REF!&lt;50),"",IF(#REF!&gt;=1000,"Anualmente",IF(#REF!&lt;=100,"Cada 3 años","Cada 2 años")))))</f>
        <v>#REF!</v>
      </c>
    </row>
    <row r="406" spans="1:29">
      <c r="A406" s="66">
        <v>390</v>
      </c>
      <c r="B406" s="516">
        <f>IF('LISTA TRABAJADORES'!F395&lt;50,"",'LISTA TRABAJADORES'!C395)</f>
        <v>0</v>
      </c>
      <c r="C406" s="517"/>
      <c r="D406" s="107">
        <f>IF('LISTA TRABAJADORES'!F395&lt;50,"",'LISTA TRABAJADORES'!D395)</f>
        <v>0</v>
      </c>
      <c r="E406" s="106">
        <f>IF('LISTA TRABAJADORES'!F395&lt;50,"",'LISTA TRABAJADORES'!E395)</f>
        <v>0</v>
      </c>
      <c r="F406" s="160"/>
      <c r="G406" s="518">
        <f>IF('LISTA TRABAJADORES'!F395&lt;50,"",'LISTA TRABAJADORES'!B395)</f>
        <v>0</v>
      </c>
      <c r="H406" s="519"/>
      <c r="I406" s="83"/>
      <c r="J406" s="65" t="str">
        <f>IF('LISTA TRABAJADORES'!F395="","",IF('LISTA TRABAJADORES'!G395="Sí","Cada 6 meses",IF(M406&lt;&gt;"",M406,IF(OR('LISTA TRABAJADORES'!H395="no ingresa",'LISTA TRABAJADORES'!F395="BAJA"),"No Ingresa PVSA",IF('LISTA TRABAJADORES'!F395="MUY ALTA","Anualmente",IF('LISTA TRABAJADORES'!F395="MEDIA","Cada 3 años","Cada 2 años"))))))</f>
        <v/>
      </c>
      <c r="K406" s="76"/>
      <c r="L406" s="67"/>
      <c r="M406" s="68" t="str">
        <f t="shared" si="12"/>
        <v/>
      </c>
      <c r="N406" s="67"/>
      <c r="O406" s="63"/>
      <c r="P406" s="64"/>
      <c r="Q406" s="64"/>
      <c r="R406" s="2"/>
      <c r="S406" s="104">
        <f t="shared" si="13"/>
        <v>390</v>
      </c>
      <c r="T406" s="516">
        <f>IF('LISTA TRABAJADORES'!F395&lt;50,"",B406)</f>
        <v>0</v>
      </c>
      <c r="U406" s="517"/>
      <c r="V406" s="105">
        <f>IF('LISTA TRABAJADORES'!F395&lt;50,"",'LISTA TRABAJADORES'!D395)</f>
        <v>0</v>
      </c>
      <c r="W406" s="106">
        <f>IF('LISTA TRABAJADORES'!F395&lt;50,"",E406)</f>
        <v>0</v>
      </c>
      <c r="X406" s="83" t="s">
        <v>444</v>
      </c>
      <c r="Y406" s="518">
        <f>IF('LISTA TRABAJADORES'!F395&lt;50,"",G406)</f>
        <v>0</v>
      </c>
      <c r="Z406" s="519"/>
      <c r="AA406" s="83"/>
      <c r="AB406" s="65" t="e">
        <f>IF(#REF!="Sí","Cada 6 meses",IF('LISTA TRABAJADORES'!AW398&lt;&gt;"",'LISTA TRABAJADORES'!AW398,IF(OR(#REF!="",#REF!&lt;50),"",IF(#REF!&gt;=1000,"Anualmente",IF(#REF!&lt;=100,"Cada 3 años","Cada 2 años")))))</f>
        <v>#REF!</v>
      </c>
      <c r="AC406" s="65" t="e">
        <f>IF(#REF!="Sí","Cada 6 meses",IF('LISTA TRABAJADORES'!AX398&lt;&gt;"",'LISTA TRABAJADORES'!AX398,IF(OR(#REF!="",#REF!&lt;50),"",IF(#REF!&gt;=1000,"Anualmente",IF(#REF!&lt;=100,"Cada 3 años","Cada 2 años")))))</f>
        <v>#REF!</v>
      </c>
    </row>
    <row r="407" spans="1:29">
      <c r="A407" s="66">
        <v>391</v>
      </c>
      <c r="B407" s="516">
        <f>IF('LISTA TRABAJADORES'!F396&lt;50,"",'LISTA TRABAJADORES'!C396)</f>
        <v>0</v>
      </c>
      <c r="C407" s="517"/>
      <c r="D407" s="107">
        <f>IF('LISTA TRABAJADORES'!F396&lt;50,"",'LISTA TRABAJADORES'!D396)</f>
        <v>0</v>
      </c>
      <c r="E407" s="106">
        <f>IF('LISTA TRABAJADORES'!F396&lt;50,"",'LISTA TRABAJADORES'!E396)</f>
        <v>0</v>
      </c>
      <c r="F407" s="160"/>
      <c r="G407" s="518">
        <f>IF('LISTA TRABAJADORES'!F396&lt;50,"",'LISTA TRABAJADORES'!B396)</f>
        <v>0</v>
      </c>
      <c r="H407" s="519"/>
      <c r="I407" s="83"/>
      <c r="J407" s="65" t="str">
        <f>IF('LISTA TRABAJADORES'!F396="","",IF('LISTA TRABAJADORES'!G396="Sí","Cada 6 meses",IF(M407&lt;&gt;"",M407,IF(OR('LISTA TRABAJADORES'!H396="no ingresa",'LISTA TRABAJADORES'!F396="BAJA"),"No Ingresa PVSA",IF('LISTA TRABAJADORES'!F396="MUY ALTA","Anualmente",IF('LISTA TRABAJADORES'!F396="MEDIA","Cada 3 años","Cada 2 años"))))))</f>
        <v/>
      </c>
      <c r="K407" s="76"/>
      <c r="L407" s="67"/>
      <c r="M407" s="68" t="str">
        <f t="shared" si="12"/>
        <v/>
      </c>
      <c r="N407" s="67"/>
      <c r="O407" s="63"/>
      <c r="P407" s="64"/>
      <c r="Q407" s="64"/>
      <c r="R407" s="2"/>
      <c r="S407" s="104">
        <f t="shared" si="13"/>
        <v>391</v>
      </c>
      <c r="T407" s="516">
        <f>IF('LISTA TRABAJADORES'!F396&lt;50,"",B407)</f>
        <v>0</v>
      </c>
      <c r="U407" s="517"/>
      <c r="V407" s="105">
        <f>IF('LISTA TRABAJADORES'!F396&lt;50,"",'LISTA TRABAJADORES'!D396)</f>
        <v>0</v>
      </c>
      <c r="W407" s="106">
        <f>IF('LISTA TRABAJADORES'!F396&lt;50,"",E407)</f>
        <v>0</v>
      </c>
      <c r="X407" s="83" t="s">
        <v>444</v>
      </c>
      <c r="Y407" s="518">
        <f>IF('LISTA TRABAJADORES'!F396&lt;50,"",G407)</f>
        <v>0</v>
      </c>
      <c r="Z407" s="519"/>
      <c r="AA407" s="83"/>
      <c r="AB407" s="65" t="e">
        <f>IF(#REF!="Sí","Cada 6 meses",IF('LISTA TRABAJADORES'!AW399&lt;&gt;"",'LISTA TRABAJADORES'!AW399,IF(OR(#REF!="",#REF!&lt;50),"",IF(#REF!&gt;=1000,"Anualmente",IF(#REF!&lt;=100,"Cada 3 años","Cada 2 años")))))</f>
        <v>#REF!</v>
      </c>
      <c r="AC407" s="65" t="e">
        <f>IF(#REF!="Sí","Cada 6 meses",IF('LISTA TRABAJADORES'!AX399&lt;&gt;"",'LISTA TRABAJADORES'!AX399,IF(OR(#REF!="",#REF!&lt;50),"",IF(#REF!&gt;=1000,"Anualmente",IF(#REF!&lt;=100,"Cada 3 años","Cada 2 años")))))</f>
        <v>#REF!</v>
      </c>
    </row>
    <row r="408" spans="1:29">
      <c r="A408" s="66">
        <v>392</v>
      </c>
      <c r="B408" s="516">
        <f>IF('LISTA TRABAJADORES'!F397&lt;50,"",'LISTA TRABAJADORES'!C397)</f>
        <v>0</v>
      </c>
      <c r="C408" s="517"/>
      <c r="D408" s="107">
        <f>IF('LISTA TRABAJADORES'!F397&lt;50,"",'LISTA TRABAJADORES'!D397)</f>
        <v>0</v>
      </c>
      <c r="E408" s="106">
        <f>IF('LISTA TRABAJADORES'!F397&lt;50,"",'LISTA TRABAJADORES'!E397)</f>
        <v>0</v>
      </c>
      <c r="F408" s="160"/>
      <c r="G408" s="518">
        <f>IF('LISTA TRABAJADORES'!F397&lt;50,"",'LISTA TRABAJADORES'!B397)</f>
        <v>0</v>
      </c>
      <c r="H408" s="519"/>
      <c r="I408" s="83"/>
      <c r="J408" s="65" t="str">
        <f>IF('LISTA TRABAJADORES'!F397="","",IF('LISTA TRABAJADORES'!G397="Sí","Cada 6 meses",IF(M408&lt;&gt;"",M408,IF(OR('LISTA TRABAJADORES'!H397="no ingresa",'LISTA TRABAJADORES'!F397="BAJA"),"No Ingresa PVSA",IF('LISTA TRABAJADORES'!F397="MUY ALTA","Anualmente",IF('LISTA TRABAJADORES'!F397="MEDIA","Cada 3 años","Cada 2 años"))))))</f>
        <v/>
      </c>
      <c r="K408" s="76"/>
      <c r="L408" s="67"/>
      <c r="M408" s="68" t="str">
        <f t="shared" si="12"/>
        <v/>
      </c>
      <c r="N408" s="67"/>
      <c r="O408" s="63"/>
      <c r="P408" s="64"/>
      <c r="Q408" s="64"/>
      <c r="R408" s="2"/>
      <c r="S408" s="104">
        <f t="shared" si="13"/>
        <v>392</v>
      </c>
      <c r="T408" s="516">
        <f>IF('LISTA TRABAJADORES'!F397&lt;50,"",B408)</f>
        <v>0</v>
      </c>
      <c r="U408" s="517"/>
      <c r="V408" s="105">
        <f>IF('LISTA TRABAJADORES'!F397&lt;50,"",'LISTA TRABAJADORES'!D397)</f>
        <v>0</v>
      </c>
      <c r="W408" s="106">
        <f>IF('LISTA TRABAJADORES'!F397&lt;50,"",E408)</f>
        <v>0</v>
      </c>
      <c r="X408" s="83" t="s">
        <v>444</v>
      </c>
      <c r="Y408" s="518">
        <f>IF('LISTA TRABAJADORES'!F397&lt;50,"",G408)</f>
        <v>0</v>
      </c>
      <c r="Z408" s="519"/>
      <c r="AA408" s="83"/>
      <c r="AB408" s="65" t="e">
        <f>IF(#REF!="Sí","Cada 6 meses",IF('LISTA TRABAJADORES'!AW400&lt;&gt;"",'LISTA TRABAJADORES'!AW400,IF(OR(#REF!="",#REF!&lt;50),"",IF(#REF!&gt;=1000,"Anualmente",IF(#REF!&lt;=100,"Cada 3 años","Cada 2 años")))))</f>
        <v>#REF!</v>
      </c>
      <c r="AC408" s="65" t="e">
        <f>IF(#REF!="Sí","Cada 6 meses",IF('LISTA TRABAJADORES'!AX400&lt;&gt;"",'LISTA TRABAJADORES'!AX400,IF(OR(#REF!="",#REF!&lt;50),"",IF(#REF!&gt;=1000,"Anualmente",IF(#REF!&lt;=100,"Cada 3 años","Cada 2 años")))))</f>
        <v>#REF!</v>
      </c>
    </row>
    <row r="409" spans="1:29">
      <c r="A409" s="66">
        <v>393</v>
      </c>
      <c r="B409" s="516">
        <f>IF('LISTA TRABAJADORES'!F398&lt;50,"",'LISTA TRABAJADORES'!C398)</f>
        <v>0</v>
      </c>
      <c r="C409" s="517"/>
      <c r="D409" s="107">
        <f>IF('LISTA TRABAJADORES'!F398&lt;50,"",'LISTA TRABAJADORES'!D398)</f>
        <v>0</v>
      </c>
      <c r="E409" s="106">
        <f>IF('LISTA TRABAJADORES'!F398&lt;50,"",'LISTA TRABAJADORES'!E398)</f>
        <v>0</v>
      </c>
      <c r="F409" s="160"/>
      <c r="G409" s="518">
        <f>IF('LISTA TRABAJADORES'!F398&lt;50,"",'LISTA TRABAJADORES'!B398)</f>
        <v>0</v>
      </c>
      <c r="H409" s="519"/>
      <c r="I409" s="83"/>
      <c r="J409" s="65" t="str">
        <f>IF('LISTA TRABAJADORES'!F398="","",IF('LISTA TRABAJADORES'!G398="Sí","Cada 6 meses",IF(M409&lt;&gt;"",M409,IF(OR('LISTA TRABAJADORES'!H398="no ingresa",'LISTA TRABAJADORES'!F398="BAJA"),"No Ingresa PVSA",IF('LISTA TRABAJADORES'!F398="MUY ALTA","Anualmente",IF('LISTA TRABAJADORES'!F398="MEDIA","Cada 3 años","Cada 2 años"))))))</f>
        <v/>
      </c>
      <c r="K409" s="76"/>
      <c r="L409" s="67"/>
      <c r="M409" s="68" t="str">
        <f t="shared" si="12"/>
        <v/>
      </c>
      <c r="N409" s="67"/>
      <c r="O409" s="63"/>
      <c r="P409" s="64"/>
      <c r="Q409" s="64"/>
      <c r="R409" s="2"/>
      <c r="S409" s="104">
        <f t="shared" si="13"/>
        <v>393</v>
      </c>
      <c r="T409" s="516">
        <f>IF('LISTA TRABAJADORES'!F398&lt;50,"",B409)</f>
        <v>0</v>
      </c>
      <c r="U409" s="517"/>
      <c r="V409" s="105">
        <f>IF('LISTA TRABAJADORES'!F398&lt;50,"",'LISTA TRABAJADORES'!D398)</f>
        <v>0</v>
      </c>
      <c r="W409" s="106">
        <f>IF('LISTA TRABAJADORES'!F398&lt;50,"",E409)</f>
        <v>0</v>
      </c>
      <c r="X409" s="83" t="s">
        <v>444</v>
      </c>
      <c r="Y409" s="518">
        <f>IF('LISTA TRABAJADORES'!F398&lt;50,"",G409)</f>
        <v>0</v>
      </c>
      <c r="Z409" s="519"/>
      <c r="AA409" s="83"/>
      <c r="AB409" s="65" t="e">
        <f>IF(#REF!="Sí","Cada 6 meses",IF('LISTA TRABAJADORES'!AW401&lt;&gt;"",'LISTA TRABAJADORES'!AW401,IF(OR(#REF!="",#REF!&lt;50),"",IF(#REF!&gt;=1000,"Anualmente",IF(#REF!&lt;=100,"Cada 3 años","Cada 2 años")))))</f>
        <v>#REF!</v>
      </c>
      <c r="AC409" s="65" t="e">
        <f>IF(#REF!="Sí","Cada 6 meses",IF('LISTA TRABAJADORES'!AX401&lt;&gt;"",'LISTA TRABAJADORES'!AX401,IF(OR(#REF!="",#REF!&lt;50),"",IF(#REF!&gt;=1000,"Anualmente",IF(#REF!&lt;=100,"Cada 3 años","Cada 2 años")))))</f>
        <v>#REF!</v>
      </c>
    </row>
    <row r="410" spans="1:29">
      <c r="A410" s="66">
        <v>394</v>
      </c>
      <c r="B410" s="516">
        <f>IF('LISTA TRABAJADORES'!F399&lt;50,"",'LISTA TRABAJADORES'!C399)</f>
        <v>0</v>
      </c>
      <c r="C410" s="517"/>
      <c r="D410" s="107">
        <f>IF('LISTA TRABAJADORES'!F399&lt;50,"",'LISTA TRABAJADORES'!D399)</f>
        <v>0</v>
      </c>
      <c r="E410" s="106">
        <f>IF('LISTA TRABAJADORES'!F399&lt;50,"",'LISTA TRABAJADORES'!E399)</f>
        <v>0</v>
      </c>
      <c r="F410" s="160"/>
      <c r="G410" s="518">
        <f>IF('LISTA TRABAJADORES'!F399&lt;50,"",'LISTA TRABAJADORES'!B399)</f>
        <v>0</v>
      </c>
      <c r="H410" s="519"/>
      <c r="I410" s="83"/>
      <c r="J410" s="65" t="str">
        <f>IF('LISTA TRABAJADORES'!F399="","",IF('LISTA TRABAJADORES'!G399="Sí","Cada 6 meses",IF(M410&lt;&gt;"",M410,IF(OR('LISTA TRABAJADORES'!H399="no ingresa",'LISTA TRABAJADORES'!F399="BAJA"),"No Ingresa PVSA",IF('LISTA TRABAJADORES'!F399="MUY ALTA","Anualmente",IF('LISTA TRABAJADORES'!F399="MEDIA","Cada 3 años","Cada 2 años"))))))</f>
        <v/>
      </c>
      <c r="K410" s="76"/>
      <c r="L410" s="67"/>
      <c r="M410" s="68" t="str">
        <f t="shared" si="12"/>
        <v/>
      </c>
      <c r="N410" s="67"/>
      <c r="O410" s="63"/>
      <c r="P410" s="64"/>
      <c r="Q410" s="64"/>
      <c r="R410" s="2"/>
      <c r="S410" s="104">
        <f t="shared" si="13"/>
        <v>394</v>
      </c>
      <c r="T410" s="516">
        <f>IF('LISTA TRABAJADORES'!F399&lt;50,"",B410)</f>
        <v>0</v>
      </c>
      <c r="U410" s="517"/>
      <c r="V410" s="105">
        <f>IF('LISTA TRABAJADORES'!F399&lt;50,"",'LISTA TRABAJADORES'!D399)</f>
        <v>0</v>
      </c>
      <c r="W410" s="106">
        <f>IF('LISTA TRABAJADORES'!F399&lt;50,"",E410)</f>
        <v>0</v>
      </c>
      <c r="X410" s="83" t="s">
        <v>444</v>
      </c>
      <c r="Y410" s="518">
        <f>IF('LISTA TRABAJADORES'!F399&lt;50,"",G410)</f>
        <v>0</v>
      </c>
      <c r="Z410" s="519"/>
      <c r="AA410" s="83"/>
      <c r="AB410" s="65" t="e">
        <f>IF(#REF!="Sí","Cada 6 meses",IF('LISTA TRABAJADORES'!AW402&lt;&gt;"",'LISTA TRABAJADORES'!AW402,IF(OR(#REF!="",#REF!&lt;50),"",IF(#REF!&gt;=1000,"Anualmente",IF(#REF!&lt;=100,"Cada 3 años","Cada 2 años")))))</f>
        <v>#REF!</v>
      </c>
      <c r="AC410" s="65" t="e">
        <f>IF(#REF!="Sí","Cada 6 meses",IF('LISTA TRABAJADORES'!AX402&lt;&gt;"",'LISTA TRABAJADORES'!AX402,IF(OR(#REF!="",#REF!&lt;50),"",IF(#REF!&gt;=1000,"Anualmente",IF(#REF!&lt;=100,"Cada 3 años","Cada 2 años")))))</f>
        <v>#REF!</v>
      </c>
    </row>
    <row r="411" spans="1:29">
      <c r="A411" s="66">
        <v>395</v>
      </c>
      <c r="B411" s="516">
        <f>IF('LISTA TRABAJADORES'!F400&lt;50,"",'LISTA TRABAJADORES'!C400)</f>
        <v>0</v>
      </c>
      <c r="C411" s="517"/>
      <c r="D411" s="107">
        <f>IF('LISTA TRABAJADORES'!F400&lt;50,"",'LISTA TRABAJADORES'!D400)</f>
        <v>0</v>
      </c>
      <c r="E411" s="106">
        <f>IF('LISTA TRABAJADORES'!F400&lt;50,"",'LISTA TRABAJADORES'!E400)</f>
        <v>0</v>
      </c>
      <c r="F411" s="160"/>
      <c r="G411" s="518">
        <f>IF('LISTA TRABAJADORES'!F400&lt;50,"",'LISTA TRABAJADORES'!B400)</f>
        <v>0</v>
      </c>
      <c r="H411" s="519"/>
      <c r="I411" s="83"/>
      <c r="J411" s="65" t="str">
        <f>IF('LISTA TRABAJADORES'!F400="","",IF('LISTA TRABAJADORES'!G400="Sí","Cada 6 meses",IF(M411&lt;&gt;"",M411,IF(OR('LISTA TRABAJADORES'!H400="no ingresa",'LISTA TRABAJADORES'!F400="BAJA"),"No Ingresa PVSA",IF('LISTA TRABAJADORES'!F400="MUY ALTA","Anualmente",IF('LISTA TRABAJADORES'!F400="MEDIA","Cada 3 años","Cada 2 años"))))))</f>
        <v/>
      </c>
      <c r="K411" s="76"/>
      <c r="L411" s="67"/>
      <c r="M411" s="68" t="str">
        <f t="shared" si="12"/>
        <v/>
      </c>
      <c r="N411" s="67"/>
      <c r="O411" s="63"/>
      <c r="P411" s="64"/>
      <c r="Q411" s="64"/>
      <c r="R411" s="2"/>
      <c r="S411" s="104">
        <f t="shared" si="13"/>
        <v>395</v>
      </c>
      <c r="T411" s="516">
        <f>IF('LISTA TRABAJADORES'!F400&lt;50,"",B411)</f>
        <v>0</v>
      </c>
      <c r="U411" s="517"/>
      <c r="V411" s="105">
        <f>IF('LISTA TRABAJADORES'!F400&lt;50,"",'LISTA TRABAJADORES'!D400)</f>
        <v>0</v>
      </c>
      <c r="W411" s="106">
        <f>IF('LISTA TRABAJADORES'!F400&lt;50,"",E411)</f>
        <v>0</v>
      </c>
      <c r="X411" s="83" t="s">
        <v>444</v>
      </c>
      <c r="Y411" s="518">
        <f>IF('LISTA TRABAJADORES'!F400&lt;50,"",G411)</f>
        <v>0</v>
      </c>
      <c r="Z411" s="519"/>
      <c r="AA411" s="83"/>
      <c r="AB411" s="65" t="e">
        <f>IF(#REF!="Sí","Cada 6 meses",IF('LISTA TRABAJADORES'!AW403&lt;&gt;"",'LISTA TRABAJADORES'!AW403,IF(OR(#REF!="",#REF!&lt;50),"",IF(#REF!&gt;=1000,"Anualmente",IF(#REF!&lt;=100,"Cada 3 años","Cada 2 años")))))</f>
        <v>#REF!</v>
      </c>
      <c r="AC411" s="65" t="e">
        <f>IF(#REF!="Sí","Cada 6 meses",IF('LISTA TRABAJADORES'!AX403&lt;&gt;"",'LISTA TRABAJADORES'!AX403,IF(OR(#REF!="",#REF!&lt;50),"",IF(#REF!&gt;=1000,"Anualmente",IF(#REF!&lt;=100,"Cada 3 años","Cada 2 años")))))</f>
        <v>#REF!</v>
      </c>
    </row>
    <row r="412" spans="1:29">
      <c r="A412" s="66">
        <v>396</v>
      </c>
      <c r="B412" s="516">
        <f>IF('LISTA TRABAJADORES'!F401&lt;50,"",'LISTA TRABAJADORES'!C401)</f>
        <v>0</v>
      </c>
      <c r="C412" s="517"/>
      <c r="D412" s="107">
        <f>IF('LISTA TRABAJADORES'!F401&lt;50,"",'LISTA TRABAJADORES'!D401)</f>
        <v>0</v>
      </c>
      <c r="E412" s="106">
        <f>IF('LISTA TRABAJADORES'!F401&lt;50,"",'LISTA TRABAJADORES'!E401)</f>
        <v>0</v>
      </c>
      <c r="F412" s="160"/>
      <c r="G412" s="518">
        <f>IF('LISTA TRABAJADORES'!F401&lt;50,"",'LISTA TRABAJADORES'!B401)</f>
        <v>0</v>
      </c>
      <c r="H412" s="519"/>
      <c r="I412" s="83"/>
      <c r="J412" s="65" t="str">
        <f>IF('LISTA TRABAJADORES'!F401="","",IF('LISTA TRABAJADORES'!G401="Sí","Cada 6 meses",IF(M412&lt;&gt;"",M412,IF(OR('LISTA TRABAJADORES'!H401="no ingresa",'LISTA TRABAJADORES'!F401="BAJA"),"No Ingresa PVSA",IF('LISTA TRABAJADORES'!F401="MUY ALTA","Anualmente",IF('LISTA TRABAJADORES'!F401="MEDIA","Cada 3 años","Cada 2 años"))))))</f>
        <v/>
      </c>
      <c r="K412" s="76"/>
      <c r="L412" s="67"/>
      <c r="M412" s="68" t="str">
        <f t="shared" si="12"/>
        <v/>
      </c>
      <c r="N412" s="67"/>
      <c r="O412" s="63"/>
      <c r="P412" s="64"/>
      <c r="Q412" s="64"/>
      <c r="R412" s="2"/>
      <c r="S412" s="104">
        <f t="shared" si="13"/>
        <v>396</v>
      </c>
      <c r="T412" s="516">
        <f>IF('LISTA TRABAJADORES'!F401&lt;50,"",B412)</f>
        <v>0</v>
      </c>
      <c r="U412" s="517"/>
      <c r="V412" s="105">
        <f>IF('LISTA TRABAJADORES'!F401&lt;50,"",'LISTA TRABAJADORES'!D401)</f>
        <v>0</v>
      </c>
      <c r="W412" s="106">
        <f>IF('LISTA TRABAJADORES'!F401&lt;50,"",E412)</f>
        <v>0</v>
      </c>
      <c r="X412" s="83" t="s">
        <v>444</v>
      </c>
      <c r="Y412" s="518">
        <f>IF('LISTA TRABAJADORES'!F401&lt;50,"",G412)</f>
        <v>0</v>
      </c>
      <c r="Z412" s="519"/>
      <c r="AA412" s="83"/>
      <c r="AB412" s="65" t="e">
        <f>IF(#REF!="Sí","Cada 6 meses",IF('LISTA TRABAJADORES'!AW404&lt;&gt;"",'LISTA TRABAJADORES'!AW404,IF(OR(#REF!="",#REF!&lt;50),"",IF(#REF!&gt;=1000,"Anualmente",IF(#REF!&lt;=100,"Cada 3 años","Cada 2 años")))))</f>
        <v>#REF!</v>
      </c>
      <c r="AC412" s="65" t="e">
        <f>IF(#REF!="Sí","Cada 6 meses",IF('LISTA TRABAJADORES'!AX404&lt;&gt;"",'LISTA TRABAJADORES'!AX404,IF(OR(#REF!="",#REF!&lt;50),"",IF(#REF!&gt;=1000,"Anualmente",IF(#REF!&lt;=100,"Cada 3 años","Cada 2 años")))))</f>
        <v>#REF!</v>
      </c>
    </row>
    <row r="413" spans="1:29">
      <c r="A413" s="66">
        <v>397</v>
      </c>
      <c r="B413" s="516">
        <f>IF('LISTA TRABAJADORES'!F402&lt;50,"",'LISTA TRABAJADORES'!C402)</f>
        <v>0</v>
      </c>
      <c r="C413" s="517"/>
      <c r="D413" s="107">
        <f>IF('LISTA TRABAJADORES'!F402&lt;50,"",'LISTA TRABAJADORES'!D402)</f>
        <v>0</v>
      </c>
      <c r="E413" s="106">
        <f>IF('LISTA TRABAJADORES'!F402&lt;50,"",'LISTA TRABAJADORES'!E402)</f>
        <v>0</v>
      </c>
      <c r="F413" s="160"/>
      <c r="G413" s="518">
        <f>IF('LISTA TRABAJADORES'!F402&lt;50,"",'LISTA TRABAJADORES'!B402)</f>
        <v>0</v>
      </c>
      <c r="H413" s="519"/>
      <c r="I413" s="83"/>
      <c r="J413" s="65" t="str">
        <f>IF('LISTA TRABAJADORES'!F402="","",IF('LISTA TRABAJADORES'!G402="Sí","Cada 6 meses",IF(M413&lt;&gt;"",M413,IF(OR('LISTA TRABAJADORES'!H402="no ingresa",'LISTA TRABAJADORES'!F402="BAJA"),"No Ingresa PVSA",IF('LISTA TRABAJADORES'!F402="MUY ALTA","Anualmente",IF('LISTA TRABAJADORES'!F402="MEDIA","Cada 3 años","Cada 2 años"))))))</f>
        <v/>
      </c>
      <c r="K413" s="76"/>
      <c r="L413" s="67"/>
      <c r="M413" s="68" t="str">
        <f t="shared" si="12"/>
        <v/>
      </c>
      <c r="N413" s="67"/>
      <c r="O413" s="63"/>
      <c r="P413" s="64"/>
      <c r="Q413" s="64"/>
      <c r="R413" s="2"/>
      <c r="S413" s="104">
        <f t="shared" si="13"/>
        <v>397</v>
      </c>
      <c r="T413" s="516">
        <f>IF('LISTA TRABAJADORES'!F402&lt;50,"",B413)</f>
        <v>0</v>
      </c>
      <c r="U413" s="517"/>
      <c r="V413" s="105">
        <f>IF('LISTA TRABAJADORES'!F402&lt;50,"",'LISTA TRABAJADORES'!D402)</f>
        <v>0</v>
      </c>
      <c r="W413" s="106">
        <f>IF('LISTA TRABAJADORES'!F402&lt;50,"",E413)</f>
        <v>0</v>
      </c>
      <c r="X413" s="83" t="s">
        <v>444</v>
      </c>
      <c r="Y413" s="518">
        <f>IF('LISTA TRABAJADORES'!F402&lt;50,"",G413)</f>
        <v>0</v>
      </c>
      <c r="Z413" s="519"/>
      <c r="AA413" s="83"/>
      <c r="AB413" s="65" t="e">
        <f>IF(#REF!="Sí","Cada 6 meses",IF('LISTA TRABAJADORES'!AW405&lt;&gt;"",'LISTA TRABAJADORES'!AW405,IF(OR(#REF!="",#REF!&lt;50),"",IF(#REF!&gt;=1000,"Anualmente",IF(#REF!&lt;=100,"Cada 3 años","Cada 2 años")))))</f>
        <v>#REF!</v>
      </c>
      <c r="AC413" s="65" t="e">
        <f>IF(#REF!="Sí","Cada 6 meses",IF('LISTA TRABAJADORES'!AX405&lt;&gt;"",'LISTA TRABAJADORES'!AX405,IF(OR(#REF!="",#REF!&lt;50),"",IF(#REF!&gt;=1000,"Anualmente",IF(#REF!&lt;=100,"Cada 3 años","Cada 2 años")))))</f>
        <v>#REF!</v>
      </c>
    </row>
    <row r="414" spans="1:29">
      <c r="A414" s="66">
        <v>398</v>
      </c>
      <c r="B414" s="516">
        <f>IF('LISTA TRABAJADORES'!F403&lt;50,"",'LISTA TRABAJADORES'!C403)</f>
        <v>0</v>
      </c>
      <c r="C414" s="517"/>
      <c r="D414" s="107">
        <f>IF('LISTA TRABAJADORES'!F403&lt;50,"",'LISTA TRABAJADORES'!D403)</f>
        <v>0</v>
      </c>
      <c r="E414" s="106">
        <f>IF('LISTA TRABAJADORES'!F403&lt;50,"",'LISTA TRABAJADORES'!E403)</f>
        <v>0</v>
      </c>
      <c r="F414" s="160"/>
      <c r="G414" s="518">
        <f>IF('LISTA TRABAJADORES'!F403&lt;50,"",'LISTA TRABAJADORES'!B403)</f>
        <v>0</v>
      </c>
      <c r="H414" s="519"/>
      <c r="I414" s="83"/>
      <c r="J414" s="65" t="str">
        <f>IF('LISTA TRABAJADORES'!F403="","",IF('LISTA TRABAJADORES'!G403="Sí","Cada 6 meses",IF(M414&lt;&gt;"",M414,IF(OR('LISTA TRABAJADORES'!H403="no ingresa",'LISTA TRABAJADORES'!F403="BAJA"),"No Ingresa PVSA",IF('LISTA TRABAJADORES'!F403="MUY ALTA","Anualmente",IF('LISTA TRABAJADORES'!F403="MEDIA","Cada 3 años","Cada 2 años"))))))</f>
        <v/>
      </c>
      <c r="K414" s="76"/>
      <c r="L414" s="67"/>
      <c r="M414" s="68" t="str">
        <f t="shared" si="12"/>
        <v/>
      </c>
      <c r="N414" s="67"/>
      <c r="O414" s="63"/>
      <c r="P414" s="64"/>
      <c r="Q414" s="64"/>
      <c r="R414" s="2"/>
      <c r="S414" s="104">
        <f t="shared" si="13"/>
        <v>398</v>
      </c>
      <c r="T414" s="516">
        <f>IF('LISTA TRABAJADORES'!F403&lt;50,"",B414)</f>
        <v>0</v>
      </c>
      <c r="U414" s="517"/>
      <c r="V414" s="105">
        <f>IF('LISTA TRABAJADORES'!F403&lt;50,"",'LISTA TRABAJADORES'!D403)</f>
        <v>0</v>
      </c>
      <c r="W414" s="106">
        <f>IF('LISTA TRABAJADORES'!F403&lt;50,"",E414)</f>
        <v>0</v>
      </c>
      <c r="X414" s="83" t="s">
        <v>444</v>
      </c>
      <c r="Y414" s="518">
        <f>IF('LISTA TRABAJADORES'!F403&lt;50,"",G414)</f>
        <v>0</v>
      </c>
      <c r="Z414" s="519"/>
      <c r="AA414" s="83"/>
      <c r="AB414" s="65" t="e">
        <f>IF(#REF!="Sí","Cada 6 meses",IF('LISTA TRABAJADORES'!AW406&lt;&gt;"",'LISTA TRABAJADORES'!AW406,IF(OR(#REF!="",#REF!&lt;50),"",IF(#REF!&gt;=1000,"Anualmente",IF(#REF!&lt;=100,"Cada 3 años","Cada 2 años")))))</f>
        <v>#REF!</v>
      </c>
      <c r="AC414" s="65" t="e">
        <f>IF(#REF!="Sí","Cada 6 meses",IF('LISTA TRABAJADORES'!AX406&lt;&gt;"",'LISTA TRABAJADORES'!AX406,IF(OR(#REF!="",#REF!&lt;50),"",IF(#REF!&gt;=1000,"Anualmente",IF(#REF!&lt;=100,"Cada 3 años","Cada 2 años")))))</f>
        <v>#REF!</v>
      </c>
    </row>
    <row r="415" spans="1:29">
      <c r="A415" s="66">
        <v>399</v>
      </c>
      <c r="B415" s="516">
        <f>IF('LISTA TRABAJADORES'!F404&lt;50,"",'LISTA TRABAJADORES'!C404)</f>
        <v>0</v>
      </c>
      <c r="C415" s="517"/>
      <c r="D415" s="107">
        <f>IF('LISTA TRABAJADORES'!F404&lt;50,"",'LISTA TRABAJADORES'!D404)</f>
        <v>0</v>
      </c>
      <c r="E415" s="106">
        <f>IF('LISTA TRABAJADORES'!F404&lt;50,"",'LISTA TRABAJADORES'!E404)</f>
        <v>0</v>
      </c>
      <c r="F415" s="160"/>
      <c r="G415" s="518">
        <f>IF('LISTA TRABAJADORES'!F404&lt;50,"",'LISTA TRABAJADORES'!B404)</f>
        <v>0</v>
      </c>
      <c r="H415" s="519"/>
      <c r="I415" s="83"/>
      <c r="J415" s="65" t="str">
        <f>IF('LISTA TRABAJADORES'!F404="","",IF('LISTA TRABAJADORES'!G404="Sí","Cada 6 meses",IF(M415&lt;&gt;"",M415,IF(OR('LISTA TRABAJADORES'!H404="no ingresa",'LISTA TRABAJADORES'!F404="BAJA"),"No Ingresa PVSA",IF('LISTA TRABAJADORES'!F404="MUY ALTA","Anualmente",IF('LISTA TRABAJADORES'!F404="MEDIA","Cada 3 años","Cada 2 años"))))))</f>
        <v/>
      </c>
      <c r="K415" s="76"/>
      <c r="L415" s="67"/>
      <c r="M415" s="68" t="str">
        <f t="shared" si="12"/>
        <v/>
      </c>
      <c r="N415" s="67"/>
      <c r="O415" s="63"/>
      <c r="P415" s="64"/>
      <c r="Q415" s="64"/>
      <c r="R415" s="2"/>
      <c r="S415" s="104">
        <f t="shared" si="13"/>
        <v>399</v>
      </c>
      <c r="T415" s="516">
        <f>IF('LISTA TRABAJADORES'!F404&lt;50,"",B415)</f>
        <v>0</v>
      </c>
      <c r="U415" s="517"/>
      <c r="V415" s="105">
        <f>IF('LISTA TRABAJADORES'!F404&lt;50,"",'LISTA TRABAJADORES'!D404)</f>
        <v>0</v>
      </c>
      <c r="W415" s="106">
        <f>IF('LISTA TRABAJADORES'!F404&lt;50,"",E415)</f>
        <v>0</v>
      </c>
      <c r="X415" s="83" t="s">
        <v>444</v>
      </c>
      <c r="Y415" s="518">
        <f>IF('LISTA TRABAJADORES'!F404&lt;50,"",G415)</f>
        <v>0</v>
      </c>
      <c r="Z415" s="519"/>
      <c r="AA415" s="83"/>
      <c r="AB415" s="65" t="e">
        <f>IF(#REF!="Sí","Cada 6 meses",IF('LISTA TRABAJADORES'!AW407&lt;&gt;"",'LISTA TRABAJADORES'!AW407,IF(OR(#REF!="",#REF!&lt;50),"",IF(#REF!&gt;=1000,"Anualmente",IF(#REF!&lt;=100,"Cada 3 años","Cada 2 años")))))</f>
        <v>#REF!</v>
      </c>
      <c r="AC415" s="65" t="e">
        <f>IF(#REF!="Sí","Cada 6 meses",IF('LISTA TRABAJADORES'!AX407&lt;&gt;"",'LISTA TRABAJADORES'!AX407,IF(OR(#REF!="",#REF!&lt;50),"",IF(#REF!&gt;=1000,"Anualmente",IF(#REF!&lt;=100,"Cada 3 años","Cada 2 años")))))</f>
        <v>#REF!</v>
      </c>
    </row>
    <row r="416" spans="1:29">
      <c r="A416" s="66">
        <v>400</v>
      </c>
      <c r="B416" s="516">
        <f>IF('LISTA TRABAJADORES'!F405&lt;50,"",'LISTA TRABAJADORES'!C405)</f>
        <v>0</v>
      </c>
      <c r="C416" s="517"/>
      <c r="D416" s="107">
        <f>IF('LISTA TRABAJADORES'!F405&lt;50,"",'LISTA TRABAJADORES'!D405)</f>
        <v>0</v>
      </c>
      <c r="E416" s="106">
        <f>IF('LISTA TRABAJADORES'!F405&lt;50,"",'LISTA TRABAJADORES'!E405)</f>
        <v>0</v>
      </c>
      <c r="F416" s="160"/>
      <c r="G416" s="518">
        <f>IF('LISTA TRABAJADORES'!F405&lt;50,"",'LISTA TRABAJADORES'!B405)</f>
        <v>0</v>
      </c>
      <c r="H416" s="519"/>
      <c r="I416" s="83"/>
      <c r="J416" s="65" t="str">
        <f>IF('LISTA TRABAJADORES'!F405="","",IF('LISTA TRABAJADORES'!G405="Sí","Cada 6 meses",IF(M416&lt;&gt;"",M416,IF(OR('LISTA TRABAJADORES'!H405="no ingresa",'LISTA TRABAJADORES'!F405="BAJA"),"No Ingresa PVSA",IF('LISTA TRABAJADORES'!F405="MUY ALTA","Anualmente",IF('LISTA TRABAJADORES'!F405="MEDIA","Cada 3 años","Cada 2 años"))))))</f>
        <v/>
      </c>
      <c r="K416" s="76"/>
      <c r="L416" s="67"/>
      <c r="M416" s="68" t="str">
        <f t="shared" si="12"/>
        <v/>
      </c>
      <c r="N416" s="67"/>
      <c r="O416" s="63"/>
      <c r="P416" s="64"/>
      <c r="Q416" s="64"/>
      <c r="R416" s="2"/>
      <c r="S416" s="104">
        <f t="shared" si="13"/>
        <v>400</v>
      </c>
      <c r="T416" s="516">
        <f>IF('LISTA TRABAJADORES'!F405&lt;50,"",B416)</f>
        <v>0</v>
      </c>
      <c r="U416" s="517"/>
      <c r="V416" s="105">
        <f>IF('LISTA TRABAJADORES'!F405&lt;50,"",'LISTA TRABAJADORES'!D405)</f>
        <v>0</v>
      </c>
      <c r="W416" s="106">
        <f>IF('LISTA TRABAJADORES'!F405&lt;50,"",E416)</f>
        <v>0</v>
      </c>
      <c r="X416" s="83" t="s">
        <v>444</v>
      </c>
      <c r="Y416" s="518">
        <f>IF('LISTA TRABAJADORES'!F405&lt;50,"",G416)</f>
        <v>0</v>
      </c>
      <c r="Z416" s="519"/>
      <c r="AA416" s="83"/>
      <c r="AB416" s="65" t="e">
        <f>IF(#REF!="Sí","Cada 6 meses",IF('LISTA TRABAJADORES'!AW408&lt;&gt;"",'LISTA TRABAJADORES'!AW408,IF(OR(#REF!="",#REF!&lt;50),"",IF(#REF!&gt;=1000,"Anualmente",IF(#REF!&lt;=100,"Cada 3 años","Cada 2 años")))))</f>
        <v>#REF!</v>
      </c>
      <c r="AC416" s="65" t="e">
        <f>IF(#REF!="Sí","Cada 6 meses",IF('LISTA TRABAJADORES'!AX408&lt;&gt;"",'LISTA TRABAJADORES'!AX408,IF(OR(#REF!="",#REF!&lt;50),"",IF(#REF!&gt;=1000,"Anualmente",IF(#REF!&lt;=100,"Cada 3 años","Cada 2 años")))))</f>
        <v>#REF!</v>
      </c>
    </row>
    <row r="417" spans="1:29">
      <c r="A417" s="66">
        <v>401</v>
      </c>
      <c r="B417" s="516">
        <f>IF('LISTA TRABAJADORES'!F406&lt;50,"",'LISTA TRABAJADORES'!C406)</f>
        <v>0</v>
      </c>
      <c r="C417" s="517"/>
      <c r="D417" s="107">
        <f>IF('LISTA TRABAJADORES'!F406&lt;50,"",'LISTA TRABAJADORES'!D406)</f>
        <v>0</v>
      </c>
      <c r="E417" s="106">
        <f>IF('LISTA TRABAJADORES'!F406&lt;50,"",'LISTA TRABAJADORES'!E406)</f>
        <v>0</v>
      </c>
      <c r="F417" s="160"/>
      <c r="G417" s="518">
        <f>IF('LISTA TRABAJADORES'!F406&lt;50,"",'LISTA TRABAJADORES'!B406)</f>
        <v>0</v>
      </c>
      <c r="H417" s="519"/>
      <c r="I417" s="83"/>
      <c r="J417" s="65" t="str">
        <f>IF('LISTA TRABAJADORES'!F406="","",IF('LISTA TRABAJADORES'!G406="Sí","Cada 6 meses",IF(M417&lt;&gt;"",M417,IF(OR('LISTA TRABAJADORES'!H406="no ingresa",'LISTA TRABAJADORES'!F406="BAJA"),"No Ingresa PVSA",IF('LISTA TRABAJADORES'!F406="MUY ALTA","Anualmente",IF('LISTA TRABAJADORES'!F406="MEDIA","Cada 3 años","Cada 2 años"))))))</f>
        <v/>
      </c>
      <c r="K417" s="76"/>
      <c r="L417" s="67"/>
      <c r="M417" s="68" t="str">
        <f t="shared" si="12"/>
        <v/>
      </c>
      <c r="N417" s="67"/>
      <c r="O417" s="63"/>
      <c r="P417" s="64"/>
      <c r="Q417" s="64"/>
      <c r="R417" s="2"/>
      <c r="S417" s="104">
        <f t="shared" si="13"/>
        <v>401</v>
      </c>
      <c r="T417" s="516">
        <f>IF('LISTA TRABAJADORES'!F406&lt;50,"",B417)</f>
        <v>0</v>
      </c>
      <c r="U417" s="517"/>
      <c r="V417" s="105">
        <f>IF('LISTA TRABAJADORES'!F406&lt;50,"",'LISTA TRABAJADORES'!D406)</f>
        <v>0</v>
      </c>
      <c r="W417" s="106">
        <f>IF('LISTA TRABAJADORES'!F406&lt;50,"",E417)</f>
        <v>0</v>
      </c>
      <c r="X417" s="83" t="s">
        <v>444</v>
      </c>
      <c r="Y417" s="518">
        <f>IF('LISTA TRABAJADORES'!F406&lt;50,"",G417)</f>
        <v>0</v>
      </c>
      <c r="Z417" s="519"/>
      <c r="AA417" s="83"/>
      <c r="AB417" s="65" t="e">
        <f>IF(#REF!="Sí","Cada 6 meses",IF('LISTA TRABAJADORES'!AW409&lt;&gt;"",'LISTA TRABAJADORES'!AW409,IF(OR(#REF!="",#REF!&lt;50),"",IF(#REF!&gt;=1000,"Anualmente",IF(#REF!&lt;=100,"Cada 3 años","Cada 2 años")))))</f>
        <v>#REF!</v>
      </c>
      <c r="AC417" s="65" t="e">
        <f>IF(#REF!="Sí","Cada 6 meses",IF('LISTA TRABAJADORES'!AX409&lt;&gt;"",'LISTA TRABAJADORES'!AX409,IF(OR(#REF!="",#REF!&lt;50),"",IF(#REF!&gt;=1000,"Anualmente",IF(#REF!&lt;=100,"Cada 3 años","Cada 2 años")))))</f>
        <v>#REF!</v>
      </c>
    </row>
    <row r="418" spans="1:29">
      <c r="A418" s="66">
        <v>402</v>
      </c>
      <c r="B418" s="516">
        <f>IF('LISTA TRABAJADORES'!F407&lt;50,"",'LISTA TRABAJADORES'!C407)</f>
        <v>0</v>
      </c>
      <c r="C418" s="517"/>
      <c r="D418" s="107">
        <f>IF('LISTA TRABAJADORES'!F407&lt;50,"",'LISTA TRABAJADORES'!D407)</f>
        <v>0</v>
      </c>
      <c r="E418" s="106">
        <f>IF('LISTA TRABAJADORES'!F407&lt;50,"",'LISTA TRABAJADORES'!E407)</f>
        <v>0</v>
      </c>
      <c r="F418" s="160"/>
      <c r="G418" s="518">
        <f>IF('LISTA TRABAJADORES'!F407&lt;50,"",'LISTA TRABAJADORES'!B407)</f>
        <v>0</v>
      </c>
      <c r="H418" s="519"/>
      <c r="I418" s="83"/>
      <c r="J418" s="65" t="str">
        <f>IF('LISTA TRABAJADORES'!F407="","",IF('LISTA TRABAJADORES'!G407="Sí","Cada 6 meses",IF(M418&lt;&gt;"",M418,IF(OR('LISTA TRABAJADORES'!H407="no ingresa",'LISTA TRABAJADORES'!F407="BAJA"),"No Ingresa PVSA",IF('LISTA TRABAJADORES'!F407="MUY ALTA","Anualmente",IF('LISTA TRABAJADORES'!F407="MEDIA","Cada 3 años","Cada 2 años"))))))</f>
        <v/>
      </c>
      <c r="K418" s="76"/>
      <c r="L418" s="67"/>
      <c r="M418" s="68" t="str">
        <f t="shared" si="12"/>
        <v/>
      </c>
      <c r="N418" s="67"/>
      <c r="O418" s="63"/>
      <c r="P418" s="64"/>
      <c r="Q418" s="64"/>
      <c r="R418" s="2"/>
      <c r="S418" s="104">
        <f t="shared" si="13"/>
        <v>402</v>
      </c>
      <c r="T418" s="516">
        <f>IF('LISTA TRABAJADORES'!F407&lt;50,"",B418)</f>
        <v>0</v>
      </c>
      <c r="U418" s="517"/>
      <c r="V418" s="105">
        <f>IF('LISTA TRABAJADORES'!F407&lt;50,"",'LISTA TRABAJADORES'!D407)</f>
        <v>0</v>
      </c>
      <c r="W418" s="106">
        <f>IF('LISTA TRABAJADORES'!F407&lt;50,"",E418)</f>
        <v>0</v>
      </c>
      <c r="X418" s="83" t="s">
        <v>444</v>
      </c>
      <c r="Y418" s="518">
        <f>IF('LISTA TRABAJADORES'!F407&lt;50,"",G418)</f>
        <v>0</v>
      </c>
      <c r="Z418" s="519"/>
      <c r="AA418" s="83"/>
      <c r="AB418" s="65" t="e">
        <f>IF(#REF!="Sí","Cada 6 meses",IF('LISTA TRABAJADORES'!AW410&lt;&gt;"",'LISTA TRABAJADORES'!AW410,IF(OR(#REF!="",#REF!&lt;50),"",IF(#REF!&gt;=1000,"Anualmente",IF(#REF!&lt;=100,"Cada 3 años","Cada 2 años")))))</f>
        <v>#REF!</v>
      </c>
      <c r="AC418" s="65" t="e">
        <f>IF(#REF!="Sí","Cada 6 meses",IF('LISTA TRABAJADORES'!AX410&lt;&gt;"",'LISTA TRABAJADORES'!AX410,IF(OR(#REF!="",#REF!&lt;50),"",IF(#REF!&gt;=1000,"Anualmente",IF(#REF!&lt;=100,"Cada 3 años","Cada 2 años")))))</f>
        <v>#REF!</v>
      </c>
    </row>
    <row r="419" spans="1:29">
      <c r="A419" s="66">
        <v>403</v>
      </c>
      <c r="B419" s="516">
        <f>IF('LISTA TRABAJADORES'!F408&lt;50,"",'LISTA TRABAJADORES'!C408)</f>
        <v>0</v>
      </c>
      <c r="C419" s="517"/>
      <c r="D419" s="107">
        <f>IF('LISTA TRABAJADORES'!F408&lt;50,"",'LISTA TRABAJADORES'!D408)</f>
        <v>0</v>
      </c>
      <c r="E419" s="106">
        <f>IF('LISTA TRABAJADORES'!F408&lt;50,"",'LISTA TRABAJADORES'!E408)</f>
        <v>0</v>
      </c>
      <c r="F419" s="160"/>
      <c r="G419" s="518">
        <f>IF('LISTA TRABAJADORES'!F408&lt;50,"",'LISTA TRABAJADORES'!B408)</f>
        <v>0</v>
      </c>
      <c r="H419" s="519"/>
      <c r="I419" s="83"/>
      <c r="J419" s="65" t="str">
        <f>IF('LISTA TRABAJADORES'!F408="","",IF('LISTA TRABAJADORES'!G408="Sí","Cada 6 meses",IF(M419&lt;&gt;"",M419,IF(OR('LISTA TRABAJADORES'!H408="no ingresa",'LISTA TRABAJADORES'!F408="BAJA"),"No Ingresa PVSA",IF('LISTA TRABAJADORES'!F408="MUY ALTA","Anualmente",IF('LISTA TRABAJADORES'!F408="MEDIA","Cada 3 años","Cada 2 años"))))))</f>
        <v/>
      </c>
      <c r="K419" s="76"/>
      <c r="L419" s="67"/>
      <c r="M419" s="68" t="str">
        <f t="shared" si="12"/>
        <v/>
      </c>
      <c r="N419" s="67"/>
      <c r="O419" s="63"/>
      <c r="P419" s="64"/>
      <c r="Q419" s="64"/>
      <c r="R419" s="2"/>
      <c r="S419" s="104">
        <f t="shared" si="13"/>
        <v>403</v>
      </c>
      <c r="T419" s="516">
        <f>IF('LISTA TRABAJADORES'!F408&lt;50,"",B419)</f>
        <v>0</v>
      </c>
      <c r="U419" s="517"/>
      <c r="V419" s="105">
        <f>IF('LISTA TRABAJADORES'!F408&lt;50,"",'LISTA TRABAJADORES'!D408)</f>
        <v>0</v>
      </c>
      <c r="W419" s="106">
        <f>IF('LISTA TRABAJADORES'!F408&lt;50,"",E419)</f>
        <v>0</v>
      </c>
      <c r="X419" s="83" t="s">
        <v>444</v>
      </c>
      <c r="Y419" s="518">
        <f>IF('LISTA TRABAJADORES'!F408&lt;50,"",G419)</f>
        <v>0</v>
      </c>
      <c r="Z419" s="519"/>
      <c r="AA419" s="83"/>
      <c r="AB419" s="65" t="e">
        <f>IF(#REF!="Sí","Cada 6 meses",IF('LISTA TRABAJADORES'!AW411&lt;&gt;"",'LISTA TRABAJADORES'!AW411,IF(OR(#REF!="",#REF!&lt;50),"",IF(#REF!&gt;=1000,"Anualmente",IF(#REF!&lt;=100,"Cada 3 años","Cada 2 años")))))</f>
        <v>#REF!</v>
      </c>
      <c r="AC419" s="65" t="e">
        <f>IF(#REF!="Sí","Cada 6 meses",IF('LISTA TRABAJADORES'!AX411&lt;&gt;"",'LISTA TRABAJADORES'!AX411,IF(OR(#REF!="",#REF!&lt;50),"",IF(#REF!&gt;=1000,"Anualmente",IF(#REF!&lt;=100,"Cada 3 años","Cada 2 años")))))</f>
        <v>#REF!</v>
      </c>
    </row>
    <row r="420" spans="1:29">
      <c r="A420" s="66">
        <v>404</v>
      </c>
      <c r="B420" s="516">
        <f>IF('LISTA TRABAJADORES'!F409&lt;50,"",'LISTA TRABAJADORES'!C409)</f>
        <v>0</v>
      </c>
      <c r="C420" s="517"/>
      <c r="D420" s="107">
        <f>IF('LISTA TRABAJADORES'!F409&lt;50,"",'LISTA TRABAJADORES'!D409)</f>
        <v>0</v>
      </c>
      <c r="E420" s="106">
        <f>IF('LISTA TRABAJADORES'!F409&lt;50,"",'LISTA TRABAJADORES'!E409)</f>
        <v>0</v>
      </c>
      <c r="F420" s="160"/>
      <c r="G420" s="518">
        <f>IF('LISTA TRABAJADORES'!F409&lt;50,"",'LISTA TRABAJADORES'!B409)</f>
        <v>0</v>
      </c>
      <c r="H420" s="519"/>
      <c r="I420" s="83"/>
      <c r="J420" s="65" t="str">
        <f>IF('LISTA TRABAJADORES'!F409="","",IF('LISTA TRABAJADORES'!G409="Sí","Cada 6 meses",IF(M420&lt;&gt;"",M420,IF(OR('LISTA TRABAJADORES'!H409="no ingresa",'LISTA TRABAJADORES'!F409="BAJA"),"No Ingresa PVSA",IF('LISTA TRABAJADORES'!F409="MUY ALTA","Anualmente",IF('LISTA TRABAJADORES'!F409="MEDIA","Cada 3 años","Cada 2 años"))))))</f>
        <v/>
      </c>
      <c r="K420" s="76"/>
      <c r="L420" s="67"/>
      <c r="M420" s="68" t="str">
        <f t="shared" si="12"/>
        <v/>
      </c>
      <c r="N420" s="67"/>
      <c r="O420" s="63"/>
      <c r="P420" s="64"/>
      <c r="Q420" s="64"/>
      <c r="R420" s="2"/>
      <c r="S420" s="104">
        <f t="shared" si="13"/>
        <v>404</v>
      </c>
      <c r="T420" s="516">
        <f>IF('LISTA TRABAJADORES'!F409&lt;50,"",B420)</f>
        <v>0</v>
      </c>
      <c r="U420" s="517"/>
      <c r="V420" s="105">
        <f>IF('LISTA TRABAJADORES'!F409&lt;50,"",'LISTA TRABAJADORES'!D409)</f>
        <v>0</v>
      </c>
      <c r="W420" s="106">
        <f>IF('LISTA TRABAJADORES'!F409&lt;50,"",E420)</f>
        <v>0</v>
      </c>
      <c r="X420" s="83" t="s">
        <v>444</v>
      </c>
      <c r="Y420" s="518">
        <f>IF('LISTA TRABAJADORES'!F409&lt;50,"",G420)</f>
        <v>0</v>
      </c>
      <c r="Z420" s="519"/>
      <c r="AA420" s="83"/>
      <c r="AB420" s="65" t="e">
        <f>IF(#REF!="Sí","Cada 6 meses",IF('LISTA TRABAJADORES'!AW412&lt;&gt;"",'LISTA TRABAJADORES'!AW412,IF(OR(#REF!="",#REF!&lt;50),"",IF(#REF!&gt;=1000,"Anualmente",IF(#REF!&lt;=100,"Cada 3 años","Cada 2 años")))))</f>
        <v>#REF!</v>
      </c>
      <c r="AC420" s="65" t="e">
        <f>IF(#REF!="Sí","Cada 6 meses",IF('LISTA TRABAJADORES'!AX412&lt;&gt;"",'LISTA TRABAJADORES'!AX412,IF(OR(#REF!="",#REF!&lt;50),"",IF(#REF!&gt;=1000,"Anualmente",IF(#REF!&lt;=100,"Cada 3 años","Cada 2 años")))))</f>
        <v>#REF!</v>
      </c>
    </row>
    <row r="421" spans="1:29">
      <c r="A421" s="66">
        <v>405</v>
      </c>
      <c r="B421" s="516">
        <f>IF('LISTA TRABAJADORES'!F410&lt;50,"",'LISTA TRABAJADORES'!C410)</f>
        <v>0</v>
      </c>
      <c r="C421" s="517"/>
      <c r="D421" s="107">
        <f>IF('LISTA TRABAJADORES'!F410&lt;50,"",'LISTA TRABAJADORES'!D410)</f>
        <v>0</v>
      </c>
      <c r="E421" s="106">
        <f>IF('LISTA TRABAJADORES'!F410&lt;50,"",'LISTA TRABAJADORES'!E410)</f>
        <v>0</v>
      </c>
      <c r="F421" s="160"/>
      <c r="G421" s="518">
        <f>IF('LISTA TRABAJADORES'!F410&lt;50,"",'LISTA TRABAJADORES'!B410)</f>
        <v>0</v>
      </c>
      <c r="H421" s="519"/>
      <c r="I421" s="83"/>
      <c r="J421" s="65" t="str">
        <f>IF('LISTA TRABAJADORES'!F410="","",IF('LISTA TRABAJADORES'!G410="Sí","Cada 6 meses",IF(M421&lt;&gt;"",M421,IF(OR('LISTA TRABAJADORES'!H410="no ingresa",'LISTA TRABAJADORES'!F410="BAJA"),"No Ingresa PVSA",IF('LISTA TRABAJADORES'!F410="MUY ALTA","Anualmente",IF('LISTA TRABAJADORES'!F410="MEDIA","Cada 3 años","Cada 2 años"))))))</f>
        <v/>
      </c>
      <c r="K421" s="76"/>
      <c r="L421" s="67"/>
      <c r="M421" s="68" t="str">
        <f t="shared" si="12"/>
        <v/>
      </c>
      <c r="N421" s="67"/>
      <c r="O421" s="63"/>
      <c r="P421" s="64"/>
      <c r="Q421" s="64"/>
      <c r="R421" s="2"/>
      <c r="S421" s="104">
        <f t="shared" si="13"/>
        <v>405</v>
      </c>
      <c r="T421" s="516">
        <f>IF('LISTA TRABAJADORES'!F410&lt;50,"",B421)</f>
        <v>0</v>
      </c>
      <c r="U421" s="517"/>
      <c r="V421" s="105">
        <f>IF('LISTA TRABAJADORES'!F410&lt;50,"",'LISTA TRABAJADORES'!D410)</f>
        <v>0</v>
      </c>
      <c r="W421" s="106">
        <f>IF('LISTA TRABAJADORES'!F410&lt;50,"",E421)</f>
        <v>0</v>
      </c>
      <c r="X421" s="83" t="s">
        <v>444</v>
      </c>
      <c r="Y421" s="518">
        <f>IF('LISTA TRABAJADORES'!F410&lt;50,"",G421)</f>
        <v>0</v>
      </c>
      <c r="Z421" s="519"/>
      <c r="AA421" s="83"/>
      <c r="AB421" s="65" t="e">
        <f>IF(#REF!="Sí","Cada 6 meses",IF('LISTA TRABAJADORES'!AW413&lt;&gt;"",'LISTA TRABAJADORES'!AW413,IF(OR(#REF!="",#REF!&lt;50),"",IF(#REF!&gt;=1000,"Anualmente",IF(#REF!&lt;=100,"Cada 3 años","Cada 2 años")))))</f>
        <v>#REF!</v>
      </c>
      <c r="AC421" s="65" t="e">
        <f>IF(#REF!="Sí","Cada 6 meses",IF('LISTA TRABAJADORES'!AX413&lt;&gt;"",'LISTA TRABAJADORES'!AX413,IF(OR(#REF!="",#REF!&lt;50),"",IF(#REF!&gt;=1000,"Anualmente",IF(#REF!&lt;=100,"Cada 3 años","Cada 2 años")))))</f>
        <v>#REF!</v>
      </c>
    </row>
    <row r="422" spans="1:29">
      <c r="A422" s="66">
        <v>406</v>
      </c>
      <c r="B422" s="516">
        <f>IF('LISTA TRABAJADORES'!F411&lt;50,"",'LISTA TRABAJADORES'!C411)</f>
        <v>0</v>
      </c>
      <c r="C422" s="517"/>
      <c r="D422" s="107">
        <f>IF('LISTA TRABAJADORES'!F411&lt;50,"",'LISTA TRABAJADORES'!D411)</f>
        <v>0</v>
      </c>
      <c r="E422" s="106">
        <f>IF('LISTA TRABAJADORES'!F411&lt;50,"",'LISTA TRABAJADORES'!E411)</f>
        <v>0</v>
      </c>
      <c r="F422" s="160"/>
      <c r="G422" s="518">
        <f>IF('LISTA TRABAJADORES'!F411&lt;50,"",'LISTA TRABAJADORES'!B411)</f>
        <v>0</v>
      </c>
      <c r="H422" s="519"/>
      <c r="I422" s="83"/>
      <c r="J422" s="65" t="str">
        <f>IF('LISTA TRABAJADORES'!F411="","",IF('LISTA TRABAJADORES'!G411="Sí","Cada 6 meses",IF(M422&lt;&gt;"",M422,IF(OR('LISTA TRABAJADORES'!H411="no ingresa",'LISTA TRABAJADORES'!F411="BAJA"),"No Ingresa PVSA",IF('LISTA TRABAJADORES'!F411="MUY ALTA","Anualmente",IF('LISTA TRABAJADORES'!F411="MEDIA","Cada 3 años","Cada 2 años"))))))</f>
        <v/>
      </c>
      <c r="K422" s="76"/>
      <c r="L422" s="67"/>
      <c r="M422" s="68" t="str">
        <f t="shared" si="12"/>
        <v/>
      </c>
      <c r="N422" s="67"/>
      <c r="O422" s="63"/>
      <c r="P422" s="64"/>
      <c r="Q422" s="64"/>
      <c r="R422" s="2"/>
      <c r="S422" s="104">
        <f t="shared" si="13"/>
        <v>406</v>
      </c>
      <c r="T422" s="516">
        <f>IF('LISTA TRABAJADORES'!F411&lt;50,"",B422)</f>
        <v>0</v>
      </c>
      <c r="U422" s="517"/>
      <c r="V422" s="105">
        <f>IF('LISTA TRABAJADORES'!F411&lt;50,"",'LISTA TRABAJADORES'!D411)</f>
        <v>0</v>
      </c>
      <c r="W422" s="106">
        <f>IF('LISTA TRABAJADORES'!F411&lt;50,"",E422)</f>
        <v>0</v>
      </c>
      <c r="X422" s="83" t="s">
        <v>444</v>
      </c>
      <c r="Y422" s="518">
        <f>IF('LISTA TRABAJADORES'!F411&lt;50,"",G422)</f>
        <v>0</v>
      </c>
      <c r="Z422" s="519"/>
      <c r="AA422" s="83"/>
      <c r="AB422" s="65" t="e">
        <f>IF(#REF!="Sí","Cada 6 meses",IF('LISTA TRABAJADORES'!AW414&lt;&gt;"",'LISTA TRABAJADORES'!AW414,IF(OR(#REF!="",#REF!&lt;50),"",IF(#REF!&gt;=1000,"Anualmente",IF(#REF!&lt;=100,"Cada 3 años","Cada 2 años")))))</f>
        <v>#REF!</v>
      </c>
      <c r="AC422" s="65" t="e">
        <f>IF(#REF!="Sí","Cada 6 meses",IF('LISTA TRABAJADORES'!AX414&lt;&gt;"",'LISTA TRABAJADORES'!AX414,IF(OR(#REF!="",#REF!&lt;50),"",IF(#REF!&gt;=1000,"Anualmente",IF(#REF!&lt;=100,"Cada 3 años","Cada 2 años")))))</f>
        <v>#REF!</v>
      </c>
    </row>
    <row r="423" spans="1:29">
      <c r="A423" s="66">
        <v>407</v>
      </c>
      <c r="B423" s="516">
        <f>IF('LISTA TRABAJADORES'!F412&lt;50,"",'LISTA TRABAJADORES'!C412)</f>
        <v>0</v>
      </c>
      <c r="C423" s="517"/>
      <c r="D423" s="107">
        <f>IF('LISTA TRABAJADORES'!F412&lt;50,"",'LISTA TRABAJADORES'!D412)</f>
        <v>0</v>
      </c>
      <c r="E423" s="106">
        <f>IF('LISTA TRABAJADORES'!F412&lt;50,"",'LISTA TRABAJADORES'!E412)</f>
        <v>0</v>
      </c>
      <c r="F423" s="160"/>
      <c r="G423" s="518">
        <f>IF('LISTA TRABAJADORES'!F412&lt;50,"",'LISTA TRABAJADORES'!B412)</f>
        <v>0</v>
      </c>
      <c r="H423" s="519"/>
      <c r="I423" s="83"/>
      <c r="J423" s="65" t="str">
        <f>IF('LISTA TRABAJADORES'!F412="","",IF('LISTA TRABAJADORES'!G412="Sí","Cada 6 meses",IF(M423&lt;&gt;"",M423,IF(OR('LISTA TRABAJADORES'!H412="no ingresa",'LISTA TRABAJADORES'!F412="BAJA"),"No Ingresa PVSA",IF('LISTA TRABAJADORES'!F412="MUY ALTA","Anualmente",IF('LISTA TRABAJADORES'!F412="MEDIA","Cada 3 años","Cada 2 años"))))))</f>
        <v/>
      </c>
      <c r="K423" s="76"/>
      <c r="L423" s="67"/>
      <c r="M423" s="68" t="str">
        <f t="shared" si="12"/>
        <v/>
      </c>
      <c r="N423" s="67"/>
      <c r="O423" s="63"/>
      <c r="P423" s="64"/>
      <c r="Q423" s="64"/>
      <c r="R423" s="2"/>
      <c r="S423" s="104">
        <f t="shared" si="13"/>
        <v>407</v>
      </c>
      <c r="T423" s="516">
        <f>IF('LISTA TRABAJADORES'!F412&lt;50,"",B423)</f>
        <v>0</v>
      </c>
      <c r="U423" s="517"/>
      <c r="V423" s="105">
        <f>IF('LISTA TRABAJADORES'!F412&lt;50,"",'LISTA TRABAJADORES'!D412)</f>
        <v>0</v>
      </c>
      <c r="W423" s="106">
        <f>IF('LISTA TRABAJADORES'!F412&lt;50,"",E423)</f>
        <v>0</v>
      </c>
      <c r="X423" s="83" t="s">
        <v>444</v>
      </c>
      <c r="Y423" s="518">
        <f>IF('LISTA TRABAJADORES'!F412&lt;50,"",G423)</f>
        <v>0</v>
      </c>
      <c r="Z423" s="519"/>
      <c r="AA423" s="83"/>
      <c r="AB423" s="65" t="e">
        <f>IF(#REF!="Sí","Cada 6 meses",IF('LISTA TRABAJADORES'!AW415&lt;&gt;"",'LISTA TRABAJADORES'!AW415,IF(OR(#REF!="",#REF!&lt;50),"",IF(#REF!&gt;=1000,"Anualmente",IF(#REF!&lt;=100,"Cada 3 años","Cada 2 años")))))</f>
        <v>#REF!</v>
      </c>
      <c r="AC423" s="65" t="e">
        <f>IF(#REF!="Sí","Cada 6 meses",IF('LISTA TRABAJADORES'!AX415&lt;&gt;"",'LISTA TRABAJADORES'!AX415,IF(OR(#REF!="",#REF!&lt;50),"",IF(#REF!&gt;=1000,"Anualmente",IF(#REF!&lt;=100,"Cada 3 años","Cada 2 años")))))</f>
        <v>#REF!</v>
      </c>
    </row>
    <row r="424" spans="1:29">
      <c r="A424" s="66">
        <v>408</v>
      </c>
      <c r="B424" s="516">
        <f>IF('LISTA TRABAJADORES'!F413&lt;50,"",'LISTA TRABAJADORES'!C413)</f>
        <v>0</v>
      </c>
      <c r="C424" s="517"/>
      <c r="D424" s="107">
        <f>IF('LISTA TRABAJADORES'!F413&lt;50,"",'LISTA TRABAJADORES'!D413)</f>
        <v>0</v>
      </c>
      <c r="E424" s="106">
        <f>IF('LISTA TRABAJADORES'!F413&lt;50,"",'LISTA TRABAJADORES'!E413)</f>
        <v>0</v>
      </c>
      <c r="F424" s="160"/>
      <c r="G424" s="518">
        <f>IF('LISTA TRABAJADORES'!F413&lt;50,"",'LISTA TRABAJADORES'!B413)</f>
        <v>0</v>
      </c>
      <c r="H424" s="519"/>
      <c r="I424" s="83"/>
      <c r="J424" s="65" t="str">
        <f>IF('LISTA TRABAJADORES'!F413="","",IF('LISTA TRABAJADORES'!G413="Sí","Cada 6 meses",IF(M424&lt;&gt;"",M424,IF(OR('LISTA TRABAJADORES'!H413="no ingresa",'LISTA TRABAJADORES'!F413="BAJA"),"No Ingresa PVSA",IF('LISTA TRABAJADORES'!F413="MUY ALTA","Anualmente",IF('LISTA TRABAJADORES'!F413="MEDIA","Cada 3 años","Cada 2 años"))))))</f>
        <v/>
      </c>
      <c r="K424" s="76"/>
      <c r="L424" s="67"/>
      <c r="M424" s="68" t="str">
        <f t="shared" si="12"/>
        <v/>
      </c>
      <c r="N424" s="67"/>
      <c r="O424" s="63"/>
      <c r="P424" s="64"/>
      <c r="Q424" s="64"/>
      <c r="R424" s="2"/>
      <c r="S424" s="104">
        <f t="shared" si="13"/>
        <v>408</v>
      </c>
      <c r="T424" s="516">
        <f>IF('LISTA TRABAJADORES'!F413&lt;50,"",B424)</f>
        <v>0</v>
      </c>
      <c r="U424" s="517"/>
      <c r="V424" s="105">
        <f>IF('LISTA TRABAJADORES'!F413&lt;50,"",'LISTA TRABAJADORES'!D413)</f>
        <v>0</v>
      </c>
      <c r="W424" s="106">
        <f>IF('LISTA TRABAJADORES'!F413&lt;50,"",E424)</f>
        <v>0</v>
      </c>
      <c r="X424" s="83" t="s">
        <v>444</v>
      </c>
      <c r="Y424" s="518">
        <f>IF('LISTA TRABAJADORES'!F413&lt;50,"",G424)</f>
        <v>0</v>
      </c>
      <c r="Z424" s="519"/>
      <c r="AA424" s="83"/>
      <c r="AB424" s="65" t="e">
        <f>IF(#REF!="Sí","Cada 6 meses",IF('LISTA TRABAJADORES'!AW416&lt;&gt;"",'LISTA TRABAJADORES'!AW416,IF(OR(#REF!="",#REF!&lt;50),"",IF(#REF!&gt;=1000,"Anualmente",IF(#REF!&lt;=100,"Cada 3 años","Cada 2 años")))))</f>
        <v>#REF!</v>
      </c>
      <c r="AC424" s="65" t="e">
        <f>IF(#REF!="Sí","Cada 6 meses",IF('LISTA TRABAJADORES'!AX416&lt;&gt;"",'LISTA TRABAJADORES'!AX416,IF(OR(#REF!="",#REF!&lt;50),"",IF(#REF!&gt;=1000,"Anualmente",IF(#REF!&lt;=100,"Cada 3 años","Cada 2 años")))))</f>
        <v>#REF!</v>
      </c>
    </row>
    <row r="425" spans="1:29">
      <c r="A425" s="66">
        <v>409</v>
      </c>
      <c r="B425" s="516">
        <f>IF('LISTA TRABAJADORES'!F414&lt;50,"",'LISTA TRABAJADORES'!C414)</f>
        <v>0</v>
      </c>
      <c r="C425" s="517"/>
      <c r="D425" s="107">
        <f>IF('LISTA TRABAJADORES'!F414&lt;50,"",'LISTA TRABAJADORES'!D414)</f>
        <v>0</v>
      </c>
      <c r="E425" s="106">
        <f>IF('LISTA TRABAJADORES'!F414&lt;50,"",'LISTA TRABAJADORES'!E414)</f>
        <v>0</v>
      </c>
      <c r="F425" s="160"/>
      <c r="G425" s="518">
        <f>IF('LISTA TRABAJADORES'!F414&lt;50,"",'LISTA TRABAJADORES'!B414)</f>
        <v>0</v>
      </c>
      <c r="H425" s="519"/>
      <c r="I425" s="83"/>
      <c r="J425" s="65" t="str">
        <f>IF('LISTA TRABAJADORES'!F414="","",IF('LISTA TRABAJADORES'!G414="Sí","Cada 6 meses",IF(M425&lt;&gt;"",M425,IF(OR('LISTA TRABAJADORES'!H414="no ingresa",'LISTA TRABAJADORES'!F414="BAJA"),"No Ingresa PVSA",IF('LISTA TRABAJADORES'!F414="MUY ALTA","Anualmente",IF('LISTA TRABAJADORES'!F414="MEDIA","Cada 3 años","Cada 2 años"))))))</f>
        <v/>
      </c>
      <c r="K425" s="76"/>
      <c r="L425" s="67"/>
      <c r="M425" s="68" t="str">
        <f t="shared" si="12"/>
        <v/>
      </c>
      <c r="N425" s="67"/>
      <c r="O425" s="63"/>
      <c r="P425" s="64"/>
      <c r="Q425" s="64"/>
      <c r="R425" s="2"/>
      <c r="S425" s="104">
        <f t="shared" si="13"/>
        <v>409</v>
      </c>
      <c r="T425" s="516">
        <f>IF('LISTA TRABAJADORES'!F414&lt;50,"",B425)</f>
        <v>0</v>
      </c>
      <c r="U425" s="517"/>
      <c r="V425" s="105">
        <f>IF('LISTA TRABAJADORES'!F414&lt;50,"",'LISTA TRABAJADORES'!D414)</f>
        <v>0</v>
      </c>
      <c r="W425" s="106">
        <f>IF('LISTA TRABAJADORES'!F414&lt;50,"",E425)</f>
        <v>0</v>
      </c>
      <c r="X425" s="83" t="s">
        <v>444</v>
      </c>
      <c r="Y425" s="518">
        <f>IF('LISTA TRABAJADORES'!F414&lt;50,"",G425)</f>
        <v>0</v>
      </c>
      <c r="Z425" s="519"/>
      <c r="AA425" s="83"/>
      <c r="AB425" s="65" t="e">
        <f>IF(#REF!="Sí","Cada 6 meses",IF('LISTA TRABAJADORES'!AW417&lt;&gt;"",'LISTA TRABAJADORES'!AW417,IF(OR(#REF!="",#REF!&lt;50),"",IF(#REF!&gt;=1000,"Anualmente",IF(#REF!&lt;=100,"Cada 3 años","Cada 2 años")))))</f>
        <v>#REF!</v>
      </c>
      <c r="AC425" s="65" t="e">
        <f>IF(#REF!="Sí","Cada 6 meses",IF('LISTA TRABAJADORES'!AX417&lt;&gt;"",'LISTA TRABAJADORES'!AX417,IF(OR(#REF!="",#REF!&lt;50),"",IF(#REF!&gt;=1000,"Anualmente",IF(#REF!&lt;=100,"Cada 3 años","Cada 2 años")))))</f>
        <v>#REF!</v>
      </c>
    </row>
    <row r="426" spans="1:29">
      <c r="A426" s="66">
        <v>410</v>
      </c>
      <c r="B426" s="516">
        <f>IF('LISTA TRABAJADORES'!F415&lt;50,"",'LISTA TRABAJADORES'!C415)</f>
        <v>0</v>
      </c>
      <c r="C426" s="517"/>
      <c r="D426" s="107">
        <f>IF('LISTA TRABAJADORES'!F415&lt;50,"",'LISTA TRABAJADORES'!D415)</f>
        <v>0</v>
      </c>
      <c r="E426" s="106">
        <f>IF('LISTA TRABAJADORES'!F415&lt;50,"",'LISTA TRABAJADORES'!E415)</f>
        <v>0</v>
      </c>
      <c r="F426" s="160"/>
      <c r="G426" s="518">
        <f>IF('LISTA TRABAJADORES'!F415&lt;50,"",'LISTA TRABAJADORES'!B415)</f>
        <v>0</v>
      </c>
      <c r="H426" s="519"/>
      <c r="I426" s="83"/>
      <c r="J426" s="65" t="str">
        <f>IF('LISTA TRABAJADORES'!F415="","",IF('LISTA TRABAJADORES'!G415="Sí","Cada 6 meses",IF(M426&lt;&gt;"",M426,IF(OR('LISTA TRABAJADORES'!H415="no ingresa",'LISTA TRABAJADORES'!F415="BAJA"),"No Ingresa PVSA",IF('LISTA TRABAJADORES'!F415="MUY ALTA","Anualmente",IF('LISTA TRABAJADORES'!F415="MEDIA","Cada 3 años","Cada 2 años"))))))</f>
        <v/>
      </c>
      <c r="K426" s="76"/>
      <c r="L426" s="67"/>
      <c r="M426" s="68" t="str">
        <f t="shared" si="12"/>
        <v/>
      </c>
      <c r="N426" s="67"/>
      <c r="O426" s="63"/>
      <c r="P426" s="64"/>
      <c r="Q426" s="64"/>
      <c r="R426" s="2"/>
      <c r="S426" s="104">
        <f t="shared" si="13"/>
        <v>410</v>
      </c>
      <c r="T426" s="516">
        <f>IF('LISTA TRABAJADORES'!F415&lt;50,"",B426)</f>
        <v>0</v>
      </c>
      <c r="U426" s="517"/>
      <c r="V426" s="105">
        <f>IF('LISTA TRABAJADORES'!F415&lt;50,"",'LISTA TRABAJADORES'!D415)</f>
        <v>0</v>
      </c>
      <c r="W426" s="106">
        <f>IF('LISTA TRABAJADORES'!F415&lt;50,"",E426)</f>
        <v>0</v>
      </c>
      <c r="X426" s="83" t="s">
        <v>444</v>
      </c>
      <c r="Y426" s="518">
        <f>IF('LISTA TRABAJADORES'!F415&lt;50,"",G426)</f>
        <v>0</v>
      </c>
      <c r="Z426" s="519"/>
      <c r="AA426" s="83"/>
      <c r="AB426" s="65" t="e">
        <f>IF(#REF!="Sí","Cada 6 meses",IF('LISTA TRABAJADORES'!AW418&lt;&gt;"",'LISTA TRABAJADORES'!AW418,IF(OR(#REF!="",#REF!&lt;50),"",IF(#REF!&gt;=1000,"Anualmente",IF(#REF!&lt;=100,"Cada 3 años","Cada 2 años")))))</f>
        <v>#REF!</v>
      </c>
      <c r="AC426" s="65" t="e">
        <f>IF(#REF!="Sí","Cada 6 meses",IF('LISTA TRABAJADORES'!AX418&lt;&gt;"",'LISTA TRABAJADORES'!AX418,IF(OR(#REF!="",#REF!&lt;50),"",IF(#REF!&gt;=1000,"Anualmente",IF(#REF!&lt;=100,"Cada 3 años","Cada 2 años")))))</f>
        <v>#REF!</v>
      </c>
    </row>
    <row r="427" spans="1:29">
      <c r="A427" s="66">
        <v>411</v>
      </c>
      <c r="B427" s="516">
        <f>IF('LISTA TRABAJADORES'!F416&lt;50,"",'LISTA TRABAJADORES'!C416)</f>
        <v>0</v>
      </c>
      <c r="C427" s="517"/>
      <c r="D427" s="107">
        <f>IF('LISTA TRABAJADORES'!F416&lt;50,"",'LISTA TRABAJADORES'!D416)</f>
        <v>0</v>
      </c>
      <c r="E427" s="106">
        <f>IF('LISTA TRABAJADORES'!F416&lt;50,"",'LISTA TRABAJADORES'!E416)</f>
        <v>0</v>
      </c>
      <c r="F427" s="160"/>
      <c r="G427" s="518">
        <f>IF('LISTA TRABAJADORES'!F416&lt;50,"",'LISTA TRABAJADORES'!B416)</f>
        <v>0</v>
      </c>
      <c r="H427" s="519"/>
      <c r="I427" s="83"/>
      <c r="J427" s="65" t="str">
        <f>IF('LISTA TRABAJADORES'!F416="","",IF('LISTA TRABAJADORES'!G416="Sí","Cada 6 meses",IF(M427&lt;&gt;"",M427,IF(OR('LISTA TRABAJADORES'!H416="no ingresa",'LISTA TRABAJADORES'!F416="BAJA"),"No Ingresa PVSA",IF('LISTA TRABAJADORES'!F416="MUY ALTA","Anualmente",IF('LISTA TRABAJADORES'!F416="MEDIA","Cada 3 años","Cada 2 años"))))))</f>
        <v/>
      </c>
      <c r="K427" s="76"/>
      <c r="L427" s="67"/>
      <c r="M427" s="68" t="str">
        <f t="shared" si="12"/>
        <v/>
      </c>
      <c r="N427" s="67"/>
      <c r="O427" s="63"/>
      <c r="P427" s="64"/>
      <c r="Q427" s="64"/>
      <c r="R427" s="2"/>
      <c r="S427" s="104">
        <f t="shared" si="13"/>
        <v>411</v>
      </c>
      <c r="T427" s="516">
        <f>IF('LISTA TRABAJADORES'!F416&lt;50,"",B427)</f>
        <v>0</v>
      </c>
      <c r="U427" s="517"/>
      <c r="V427" s="105">
        <f>IF('LISTA TRABAJADORES'!F416&lt;50,"",'LISTA TRABAJADORES'!D416)</f>
        <v>0</v>
      </c>
      <c r="W427" s="106">
        <f>IF('LISTA TRABAJADORES'!F416&lt;50,"",E427)</f>
        <v>0</v>
      </c>
      <c r="X427" s="83" t="s">
        <v>444</v>
      </c>
      <c r="Y427" s="518">
        <f>IF('LISTA TRABAJADORES'!F416&lt;50,"",G427)</f>
        <v>0</v>
      </c>
      <c r="Z427" s="519"/>
      <c r="AA427" s="83"/>
      <c r="AB427" s="65" t="e">
        <f>IF(#REF!="Sí","Cada 6 meses",IF('LISTA TRABAJADORES'!AW419&lt;&gt;"",'LISTA TRABAJADORES'!AW419,IF(OR(#REF!="",#REF!&lt;50),"",IF(#REF!&gt;=1000,"Anualmente",IF(#REF!&lt;=100,"Cada 3 años","Cada 2 años")))))</f>
        <v>#REF!</v>
      </c>
      <c r="AC427" s="65" t="e">
        <f>IF(#REF!="Sí","Cada 6 meses",IF('LISTA TRABAJADORES'!AX419&lt;&gt;"",'LISTA TRABAJADORES'!AX419,IF(OR(#REF!="",#REF!&lt;50),"",IF(#REF!&gt;=1000,"Anualmente",IF(#REF!&lt;=100,"Cada 3 años","Cada 2 años")))))</f>
        <v>#REF!</v>
      </c>
    </row>
    <row r="428" spans="1:29">
      <c r="A428" s="66">
        <v>412</v>
      </c>
      <c r="B428" s="516">
        <f>IF('LISTA TRABAJADORES'!F417&lt;50,"",'LISTA TRABAJADORES'!C417)</f>
        <v>0</v>
      </c>
      <c r="C428" s="517"/>
      <c r="D428" s="107">
        <f>IF('LISTA TRABAJADORES'!F417&lt;50,"",'LISTA TRABAJADORES'!D417)</f>
        <v>0</v>
      </c>
      <c r="E428" s="106">
        <f>IF('LISTA TRABAJADORES'!F417&lt;50,"",'LISTA TRABAJADORES'!E417)</f>
        <v>0</v>
      </c>
      <c r="F428" s="160"/>
      <c r="G428" s="518">
        <f>IF('LISTA TRABAJADORES'!F417&lt;50,"",'LISTA TRABAJADORES'!B417)</f>
        <v>0</v>
      </c>
      <c r="H428" s="519"/>
      <c r="I428" s="83"/>
      <c r="J428" s="65" t="str">
        <f>IF('LISTA TRABAJADORES'!F417="","",IF('LISTA TRABAJADORES'!G417="Sí","Cada 6 meses",IF(M428&lt;&gt;"",M428,IF(OR('LISTA TRABAJADORES'!H417="no ingresa",'LISTA TRABAJADORES'!F417="BAJA"),"No Ingresa PVSA",IF('LISTA TRABAJADORES'!F417="MUY ALTA","Anualmente",IF('LISTA TRABAJADORES'!F417="MEDIA","Cada 3 años","Cada 2 años"))))))</f>
        <v/>
      </c>
      <c r="K428" s="76"/>
      <c r="L428" s="67"/>
      <c r="M428" s="68" t="str">
        <f t="shared" si="12"/>
        <v/>
      </c>
      <c r="N428" s="67"/>
      <c r="O428" s="63"/>
      <c r="P428" s="64"/>
      <c r="Q428" s="64"/>
      <c r="R428" s="2"/>
      <c r="S428" s="104">
        <f t="shared" si="13"/>
        <v>412</v>
      </c>
      <c r="T428" s="516">
        <f>IF('LISTA TRABAJADORES'!F417&lt;50,"",B428)</f>
        <v>0</v>
      </c>
      <c r="U428" s="517"/>
      <c r="V428" s="105">
        <f>IF('LISTA TRABAJADORES'!F417&lt;50,"",'LISTA TRABAJADORES'!D417)</f>
        <v>0</v>
      </c>
      <c r="W428" s="106">
        <f>IF('LISTA TRABAJADORES'!F417&lt;50,"",E428)</f>
        <v>0</v>
      </c>
      <c r="X428" s="83" t="s">
        <v>444</v>
      </c>
      <c r="Y428" s="518">
        <f>IF('LISTA TRABAJADORES'!F417&lt;50,"",G428)</f>
        <v>0</v>
      </c>
      <c r="Z428" s="519"/>
      <c r="AA428" s="83"/>
      <c r="AB428" s="65" t="e">
        <f>IF(#REF!="Sí","Cada 6 meses",IF('LISTA TRABAJADORES'!AW420&lt;&gt;"",'LISTA TRABAJADORES'!AW420,IF(OR(#REF!="",#REF!&lt;50),"",IF(#REF!&gt;=1000,"Anualmente",IF(#REF!&lt;=100,"Cada 3 años","Cada 2 años")))))</f>
        <v>#REF!</v>
      </c>
      <c r="AC428" s="65" t="e">
        <f>IF(#REF!="Sí","Cada 6 meses",IF('LISTA TRABAJADORES'!AX420&lt;&gt;"",'LISTA TRABAJADORES'!AX420,IF(OR(#REF!="",#REF!&lt;50),"",IF(#REF!&gt;=1000,"Anualmente",IF(#REF!&lt;=100,"Cada 3 años","Cada 2 años")))))</f>
        <v>#REF!</v>
      </c>
    </row>
    <row r="429" spans="1:29">
      <c r="A429" s="66">
        <v>413</v>
      </c>
      <c r="B429" s="516">
        <f>IF('LISTA TRABAJADORES'!F418&lt;50,"",'LISTA TRABAJADORES'!C418)</f>
        <v>0</v>
      </c>
      <c r="C429" s="517"/>
      <c r="D429" s="107">
        <f>IF('LISTA TRABAJADORES'!F418&lt;50,"",'LISTA TRABAJADORES'!D418)</f>
        <v>0</v>
      </c>
      <c r="E429" s="106">
        <f>IF('LISTA TRABAJADORES'!F418&lt;50,"",'LISTA TRABAJADORES'!E418)</f>
        <v>0</v>
      </c>
      <c r="F429" s="160"/>
      <c r="G429" s="518">
        <f>IF('LISTA TRABAJADORES'!F418&lt;50,"",'LISTA TRABAJADORES'!B418)</f>
        <v>0</v>
      </c>
      <c r="H429" s="519"/>
      <c r="I429" s="83"/>
      <c r="J429" s="65" t="str">
        <f>IF('LISTA TRABAJADORES'!F418="","",IF('LISTA TRABAJADORES'!G418="Sí","Cada 6 meses",IF(M429&lt;&gt;"",M429,IF(OR('LISTA TRABAJADORES'!H418="no ingresa",'LISTA TRABAJADORES'!F418="BAJA"),"No Ingresa PVSA",IF('LISTA TRABAJADORES'!F418="MUY ALTA","Anualmente",IF('LISTA TRABAJADORES'!F418="MEDIA","Cada 3 años","Cada 2 años"))))))</f>
        <v/>
      </c>
      <c r="K429" s="76"/>
      <c r="L429" s="67"/>
      <c r="M429" s="68" t="str">
        <f t="shared" si="12"/>
        <v/>
      </c>
      <c r="N429" s="67"/>
      <c r="O429" s="63"/>
      <c r="P429" s="64"/>
      <c r="Q429" s="64"/>
      <c r="R429" s="2"/>
      <c r="S429" s="104">
        <f t="shared" si="13"/>
        <v>413</v>
      </c>
      <c r="T429" s="516">
        <f>IF('LISTA TRABAJADORES'!F418&lt;50,"",B429)</f>
        <v>0</v>
      </c>
      <c r="U429" s="517"/>
      <c r="V429" s="105">
        <f>IF('LISTA TRABAJADORES'!F418&lt;50,"",'LISTA TRABAJADORES'!D418)</f>
        <v>0</v>
      </c>
      <c r="W429" s="106">
        <f>IF('LISTA TRABAJADORES'!F418&lt;50,"",E429)</f>
        <v>0</v>
      </c>
      <c r="X429" s="83" t="s">
        <v>444</v>
      </c>
      <c r="Y429" s="518">
        <f>IF('LISTA TRABAJADORES'!F418&lt;50,"",G429)</f>
        <v>0</v>
      </c>
      <c r="Z429" s="519"/>
      <c r="AA429" s="83"/>
      <c r="AB429" s="65" t="e">
        <f>IF(#REF!="Sí","Cada 6 meses",IF('LISTA TRABAJADORES'!AW421&lt;&gt;"",'LISTA TRABAJADORES'!AW421,IF(OR(#REF!="",#REF!&lt;50),"",IF(#REF!&gt;=1000,"Anualmente",IF(#REF!&lt;=100,"Cada 3 años","Cada 2 años")))))</f>
        <v>#REF!</v>
      </c>
      <c r="AC429" s="65" t="e">
        <f>IF(#REF!="Sí","Cada 6 meses",IF('LISTA TRABAJADORES'!AX421&lt;&gt;"",'LISTA TRABAJADORES'!AX421,IF(OR(#REF!="",#REF!&lt;50),"",IF(#REF!&gt;=1000,"Anualmente",IF(#REF!&lt;=100,"Cada 3 años","Cada 2 años")))))</f>
        <v>#REF!</v>
      </c>
    </row>
    <row r="430" spans="1:29">
      <c r="A430" s="66">
        <v>414</v>
      </c>
      <c r="B430" s="516">
        <f>IF('LISTA TRABAJADORES'!F419&lt;50,"",'LISTA TRABAJADORES'!C419)</f>
        <v>0</v>
      </c>
      <c r="C430" s="517"/>
      <c r="D430" s="107">
        <f>IF('LISTA TRABAJADORES'!F419&lt;50,"",'LISTA TRABAJADORES'!D419)</f>
        <v>0</v>
      </c>
      <c r="E430" s="106">
        <f>IF('LISTA TRABAJADORES'!F419&lt;50,"",'LISTA TRABAJADORES'!E419)</f>
        <v>0</v>
      </c>
      <c r="F430" s="160"/>
      <c r="G430" s="518">
        <f>IF('LISTA TRABAJADORES'!F419&lt;50,"",'LISTA TRABAJADORES'!B419)</f>
        <v>0</v>
      </c>
      <c r="H430" s="519"/>
      <c r="I430" s="83"/>
      <c r="J430" s="65" t="str">
        <f>IF('LISTA TRABAJADORES'!F419="","",IF('LISTA TRABAJADORES'!G419="Sí","Cada 6 meses",IF(M430&lt;&gt;"",M430,IF(OR('LISTA TRABAJADORES'!H419="no ingresa",'LISTA TRABAJADORES'!F419="BAJA"),"No Ingresa PVSA",IF('LISTA TRABAJADORES'!F419="MUY ALTA","Anualmente",IF('LISTA TRABAJADORES'!F419="MEDIA","Cada 3 años","Cada 2 años"))))))</f>
        <v/>
      </c>
      <c r="K430" s="76"/>
      <c r="L430" s="67"/>
      <c r="M430" s="68" t="str">
        <f t="shared" si="12"/>
        <v/>
      </c>
      <c r="N430" s="67"/>
      <c r="O430" s="63"/>
      <c r="P430" s="64"/>
      <c r="Q430" s="64"/>
      <c r="R430" s="2"/>
      <c r="S430" s="104">
        <f t="shared" si="13"/>
        <v>414</v>
      </c>
      <c r="T430" s="516">
        <f>IF('LISTA TRABAJADORES'!F419&lt;50,"",B430)</f>
        <v>0</v>
      </c>
      <c r="U430" s="517"/>
      <c r="V430" s="105">
        <f>IF('LISTA TRABAJADORES'!F419&lt;50,"",'LISTA TRABAJADORES'!D419)</f>
        <v>0</v>
      </c>
      <c r="W430" s="106">
        <f>IF('LISTA TRABAJADORES'!F419&lt;50,"",E430)</f>
        <v>0</v>
      </c>
      <c r="X430" s="83" t="s">
        <v>444</v>
      </c>
      <c r="Y430" s="518">
        <f>IF('LISTA TRABAJADORES'!F419&lt;50,"",G430)</f>
        <v>0</v>
      </c>
      <c r="Z430" s="519"/>
      <c r="AA430" s="83"/>
      <c r="AB430" s="65" t="e">
        <f>IF(#REF!="Sí","Cada 6 meses",IF('LISTA TRABAJADORES'!AW422&lt;&gt;"",'LISTA TRABAJADORES'!AW422,IF(OR(#REF!="",#REF!&lt;50),"",IF(#REF!&gt;=1000,"Anualmente",IF(#REF!&lt;=100,"Cada 3 años","Cada 2 años")))))</f>
        <v>#REF!</v>
      </c>
      <c r="AC430" s="65" t="e">
        <f>IF(#REF!="Sí","Cada 6 meses",IF('LISTA TRABAJADORES'!AX422&lt;&gt;"",'LISTA TRABAJADORES'!AX422,IF(OR(#REF!="",#REF!&lt;50),"",IF(#REF!&gt;=1000,"Anualmente",IF(#REF!&lt;=100,"Cada 3 años","Cada 2 años")))))</f>
        <v>#REF!</v>
      </c>
    </row>
    <row r="431" spans="1:29">
      <c r="A431" s="66">
        <v>415</v>
      </c>
      <c r="B431" s="516">
        <f>IF('LISTA TRABAJADORES'!F420&lt;50,"",'LISTA TRABAJADORES'!C420)</f>
        <v>0</v>
      </c>
      <c r="C431" s="517"/>
      <c r="D431" s="107">
        <f>IF('LISTA TRABAJADORES'!F420&lt;50,"",'LISTA TRABAJADORES'!D420)</f>
        <v>0</v>
      </c>
      <c r="E431" s="106">
        <f>IF('LISTA TRABAJADORES'!F420&lt;50,"",'LISTA TRABAJADORES'!E420)</f>
        <v>0</v>
      </c>
      <c r="F431" s="160"/>
      <c r="G431" s="518">
        <f>IF('LISTA TRABAJADORES'!F420&lt;50,"",'LISTA TRABAJADORES'!B420)</f>
        <v>0</v>
      </c>
      <c r="H431" s="519"/>
      <c r="I431" s="83"/>
      <c r="J431" s="65" t="str">
        <f>IF('LISTA TRABAJADORES'!F420="","",IF('LISTA TRABAJADORES'!G420="Sí","Cada 6 meses",IF(M431&lt;&gt;"",M431,IF(OR('LISTA TRABAJADORES'!H420="no ingresa",'LISTA TRABAJADORES'!F420="BAJA"),"No Ingresa PVSA",IF('LISTA TRABAJADORES'!F420="MUY ALTA","Anualmente",IF('LISTA TRABAJADORES'!F420="MEDIA","Cada 3 años","Cada 2 años"))))))</f>
        <v/>
      </c>
      <c r="K431" s="76"/>
      <c r="L431" s="67"/>
      <c r="M431" s="68" t="str">
        <f t="shared" si="12"/>
        <v/>
      </c>
      <c r="N431" s="67"/>
      <c r="O431" s="63"/>
      <c r="P431" s="64"/>
      <c r="Q431" s="64"/>
      <c r="R431" s="2"/>
      <c r="S431" s="104">
        <f t="shared" si="13"/>
        <v>415</v>
      </c>
      <c r="T431" s="516">
        <f>IF('LISTA TRABAJADORES'!F420&lt;50,"",B431)</f>
        <v>0</v>
      </c>
      <c r="U431" s="517"/>
      <c r="V431" s="105">
        <f>IF('LISTA TRABAJADORES'!F420&lt;50,"",'LISTA TRABAJADORES'!D420)</f>
        <v>0</v>
      </c>
      <c r="W431" s="106">
        <f>IF('LISTA TRABAJADORES'!F420&lt;50,"",E431)</f>
        <v>0</v>
      </c>
      <c r="X431" s="83" t="s">
        <v>444</v>
      </c>
      <c r="Y431" s="518">
        <f>IF('LISTA TRABAJADORES'!F420&lt;50,"",G431)</f>
        <v>0</v>
      </c>
      <c r="Z431" s="519"/>
      <c r="AA431" s="83"/>
      <c r="AB431" s="65" t="e">
        <f>IF(#REF!="Sí","Cada 6 meses",IF('LISTA TRABAJADORES'!AW423&lt;&gt;"",'LISTA TRABAJADORES'!AW423,IF(OR(#REF!="",#REF!&lt;50),"",IF(#REF!&gt;=1000,"Anualmente",IF(#REF!&lt;=100,"Cada 3 años","Cada 2 años")))))</f>
        <v>#REF!</v>
      </c>
      <c r="AC431" s="65" t="e">
        <f>IF(#REF!="Sí","Cada 6 meses",IF('LISTA TRABAJADORES'!AX423&lt;&gt;"",'LISTA TRABAJADORES'!AX423,IF(OR(#REF!="",#REF!&lt;50),"",IF(#REF!&gt;=1000,"Anualmente",IF(#REF!&lt;=100,"Cada 3 años","Cada 2 años")))))</f>
        <v>#REF!</v>
      </c>
    </row>
    <row r="432" spans="1:29">
      <c r="A432" s="66">
        <v>416</v>
      </c>
      <c r="B432" s="516">
        <f>IF('LISTA TRABAJADORES'!F421&lt;50,"",'LISTA TRABAJADORES'!C421)</f>
        <v>0</v>
      </c>
      <c r="C432" s="517"/>
      <c r="D432" s="107">
        <f>IF('LISTA TRABAJADORES'!F421&lt;50,"",'LISTA TRABAJADORES'!D421)</f>
        <v>0</v>
      </c>
      <c r="E432" s="106">
        <f>IF('LISTA TRABAJADORES'!F421&lt;50,"",'LISTA TRABAJADORES'!E421)</f>
        <v>0</v>
      </c>
      <c r="F432" s="160"/>
      <c r="G432" s="518">
        <f>IF('LISTA TRABAJADORES'!F421&lt;50,"",'LISTA TRABAJADORES'!B421)</f>
        <v>0</v>
      </c>
      <c r="H432" s="519"/>
      <c r="I432" s="83"/>
      <c r="J432" s="65" t="str">
        <f>IF('LISTA TRABAJADORES'!F421="","",IF('LISTA TRABAJADORES'!G421="Sí","Cada 6 meses",IF(M432&lt;&gt;"",M432,IF(OR('LISTA TRABAJADORES'!H421="no ingresa",'LISTA TRABAJADORES'!F421="BAJA"),"No Ingresa PVSA",IF('LISTA TRABAJADORES'!F421="MUY ALTA","Anualmente",IF('LISTA TRABAJADORES'!F421="MEDIA","Cada 3 años","Cada 2 años"))))))</f>
        <v/>
      </c>
      <c r="K432" s="76"/>
      <c r="L432" s="67"/>
      <c r="M432" s="68" t="str">
        <f t="shared" si="12"/>
        <v/>
      </c>
      <c r="N432" s="67"/>
      <c r="O432" s="63"/>
      <c r="P432" s="64"/>
      <c r="Q432" s="64"/>
      <c r="R432" s="2"/>
      <c r="S432" s="104">
        <f t="shared" si="13"/>
        <v>416</v>
      </c>
      <c r="T432" s="516">
        <f>IF('LISTA TRABAJADORES'!F421&lt;50,"",B432)</f>
        <v>0</v>
      </c>
      <c r="U432" s="517"/>
      <c r="V432" s="105">
        <f>IF('LISTA TRABAJADORES'!F421&lt;50,"",'LISTA TRABAJADORES'!D421)</f>
        <v>0</v>
      </c>
      <c r="W432" s="106">
        <f>IF('LISTA TRABAJADORES'!F421&lt;50,"",E432)</f>
        <v>0</v>
      </c>
      <c r="X432" s="83" t="s">
        <v>444</v>
      </c>
      <c r="Y432" s="518">
        <f>IF('LISTA TRABAJADORES'!F421&lt;50,"",G432)</f>
        <v>0</v>
      </c>
      <c r="Z432" s="519"/>
      <c r="AA432" s="83"/>
      <c r="AB432" s="65" t="e">
        <f>IF(#REF!="Sí","Cada 6 meses",IF('LISTA TRABAJADORES'!AW424&lt;&gt;"",'LISTA TRABAJADORES'!AW424,IF(OR(#REF!="",#REF!&lt;50),"",IF(#REF!&gt;=1000,"Anualmente",IF(#REF!&lt;=100,"Cada 3 años","Cada 2 años")))))</f>
        <v>#REF!</v>
      </c>
      <c r="AC432" s="65" t="e">
        <f>IF(#REF!="Sí","Cada 6 meses",IF('LISTA TRABAJADORES'!AX424&lt;&gt;"",'LISTA TRABAJADORES'!AX424,IF(OR(#REF!="",#REF!&lt;50),"",IF(#REF!&gt;=1000,"Anualmente",IF(#REF!&lt;=100,"Cada 3 años","Cada 2 años")))))</f>
        <v>#REF!</v>
      </c>
    </row>
    <row r="433" spans="1:29">
      <c r="A433" s="66">
        <v>417</v>
      </c>
      <c r="B433" s="516">
        <f>IF('LISTA TRABAJADORES'!F422&lt;50,"",'LISTA TRABAJADORES'!C422)</f>
        <v>0</v>
      </c>
      <c r="C433" s="517"/>
      <c r="D433" s="107">
        <f>IF('LISTA TRABAJADORES'!F422&lt;50,"",'LISTA TRABAJADORES'!D422)</f>
        <v>0</v>
      </c>
      <c r="E433" s="106">
        <f>IF('LISTA TRABAJADORES'!F422&lt;50,"",'LISTA TRABAJADORES'!E422)</f>
        <v>0</v>
      </c>
      <c r="F433" s="160"/>
      <c r="G433" s="518">
        <f>IF('LISTA TRABAJADORES'!F422&lt;50,"",'LISTA TRABAJADORES'!B422)</f>
        <v>0</v>
      </c>
      <c r="H433" s="519"/>
      <c r="I433" s="83"/>
      <c r="J433" s="65" t="str">
        <f>IF('LISTA TRABAJADORES'!F422="","",IF('LISTA TRABAJADORES'!G422="Sí","Cada 6 meses",IF(M433&lt;&gt;"",M433,IF(OR('LISTA TRABAJADORES'!H422="no ingresa",'LISTA TRABAJADORES'!F422="BAJA"),"No Ingresa PVSA",IF('LISTA TRABAJADORES'!F422="MUY ALTA","Anualmente",IF('LISTA TRABAJADORES'!F422="MEDIA","Cada 3 años","Cada 2 años"))))))</f>
        <v/>
      </c>
      <c r="K433" s="76"/>
      <c r="L433" s="67"/>
      <c r="M433" s="68" t="str">
        <f t="shared" si="12"/>
        <v/>
      </c>
      <c r="N433" s="67"/>
      <c r="O433" s="63"/>
      <c r="P433" s="64"/>
      <c r="Q433" s="64"/>
      <c r="R433" s="2"/>
      <c r="S433" s="104">
        <f t="shared" si="13"/>
        <v>417</v>
      </c>
      <c r="T433" s="516">
        <f>IF('LISTA TRABAJADORES'!F422&lt;50,"",B433)</f>
        <v>0</v>
      </c>
      <c r="U433" s="517"/>
      <c r="V433" s="105">
        <f>IF('LISTA TRABAJADORES'!F422&lt;50,"",'LISTA TRABAJADORES'!D422)</f>
        <v>0</v>
      </c>
      <c r="W433" s="106">
        <f>IF('LISTA TRABAJADORES'!F422&lt;50,"",E433)</f>
        <v>0</v>
      </c>
      <c r="X433" s="83" t="s">
        <v>444</v>
      </c>
      <c r="Y433" s="518">
        <f>IF('LISTA TRABAJADORES'!F422&lt;50,"",G433)</f>
        <v>0</v>
      </c>
      <c r="Z433" s="519"/>
      <c r="AA433" s="83"/>
      <c r="AB433" s="65" t="e">
        <f>IF(#REF!="Sí","Cada 6 meses",IF('LISTA TRABAJADORES'!AW425&lt;&gt;"",'LISTA TRABAJADORES'!AW425,IF(OR(#REF!="",#REF!&lt;50),"",IF(#REF!&gt;=1000,"Anualmente",IF(#REF!&lt;=100,"Cada 3 años","Cada 2 años")))))</f>
        <v>#REF!</v>
      </c>
      <c r="AC433" s="65" t="e">
        <f>IF(#REF!="Sí","Cada 6 meses",IF('LISTA TRABAJADORES'!AX425&lt;&gt;"",'LISTA TRABAJADORES'!AX425,IF(OR(#REF!="",#REF!&lt;50),"",IF(#REF!&gt;=1000,"Anualmente",IF(#REF!&lt;=100,"Cada 3 años","Cada 2 años")))))</f>
        <v>#REF!</v>
      </c>
    </row>
    <row r="434" spans="1:29">
      <c r="A434" s="66">
        <v>418</v>
      </c>
      <c r="B434" s="516">
        <f>IF('LISTA TRABAJADORES'!F423&lt;50,"",'LISTA TRABAJADORES'!C423)</f>
        <v>0</v>
      </c>
      <c r="C434" s="517"/>
      <c r="D434" s="107">
        <f>IF('LISTA TRABAJADORES'!F423&lt;50,"",'LISTA TRABAJADORES'!D423)</f>
        <v>0</v>
      </c>
      <c r="E434" s="106">
        <f>IF('LISTA TRABAJADORES'!F423&lt;50,"",'LISTA TRABAJADORES'!E423)</f>
        <v>0</v>
      </c>
      <c r="F434" s="160"/>
      <c r="G434" s="518">
        <f>IF('LISTA TRABAJADORES'!F423&lt;50,"",'LISTA TRABAJADORES'!B423)</f>
        <v>0</v>
      </c>
      <c r="H434" s="519"/>
      <c r="I434" s="83"/>
      <c r="J434" s="65" t="str">
        <f>IF('LISTA TRABAJADORES'!F423="","",IF('LISTA TRABAJADORES'!G423="Sí","Cada 6 meses",IF(M434&lt;&gt;"",M434,IF(OR('LISTA TRABAJADORES'!H423="no ingresa",'LISTA TRABAJADORES'!F423="BAJA"),"No Ingresa PVSA",IF('LISTA TRABAJADORES'!F423="MUY ALTA","Anualmente",IF('LISTA TRABAJADORES'!F423="MEDIA","Cada 3 años","Cada 2 años"))))))</f>
        <v/>
      </c>
      <c r="K434" s="76"/>
      <c r="L434" s="67"/>
      <c r="M434" s="68" t="str">
        <f t="shared" si="12"/>
        <v/>
      </c>
      <c r="N434" s="67"/>
      <c r="O434" s="63"/>
      <c r="P434" s="64"/>
      <c r="Q434" s="64"/>
      <c r="R434" s="2"/>
      <c r="S434" s="104">
        <f t="shared" si="13"/>
        <v>418</v>
      </c>
      <c r="T434" s="516">
        <f>IF('LISTA TRABAJADORES'!F423&lt;50,"",B434)</f>
        <v>0</v>
      </c>
      <c r="U434" s="517"/>
      <c r="V434" s="105">
        <f>IF('LISTA TRABAJADORES'!F423&lt;50,"",'LISTA TRABAJADORES'!D423)</f>
        <v>0</v>
      </c>
      <c r="W434" s="106">
        <f>IF('LISTA TRABAJADORES'!F423&lt;50,"",E434)</f>
        <v>0</v>
      </c>
      <c r="X434" s="83" t="s">
        <v>444</v>
      </c>
      <c r="Y434" s="518">
        <f>IF('LISTA TRABAJADORES'!F423&lt;50,"",G434)</f>
        <v>0</v>
      </c>
      <c r="Z434" s="519"/>
      <c r="AA434" s="83"/>
      <c r="AB434" s="65" t="e">
        <f>IF(#REF!="Sí","Cada 6 meses",IF('LISTA TRABAJADORES'!AW426&lt;&gt;"",'LISTA TRABAJADORES'!AW426,IF(OR(#REF!="",#REF!&lt;50),"",IF(#REF!&gt;=1000,"Anualmente",IF(#REF!&lt;=100,"Cada 3 años","Cada 2 años")))))</f>
        <v>#REF!</v>
      </c>
      <c r="AC434" s="65" t="e">
        <f>IF(#REF!="Sí","Cada 6 meses",IF('LISTA TRABAJADORES'!AX426&lt;&gt;"",'LISTA TRABAJADORES'!AX426,IF(OR(#REF!="",#REF!&lt;50),"",IF(#REF!&gt;=1000,"Anualmente",IF(#REF!&lt;=100,"Cada 3 años","Cada 2 años")))))</f>
        <v>#REF!</v>
      </c>
    </row>
    <row r="435" spans="1:29">
      <c r="A435" s="66">
        <v>419</v>
      </c>
      <c r="B435" s="516">
        <f>IF('LISTA TRABAJADORES'!F424&lt;50,"",'LISTA TRABAJADORES'!C424)</f>
        <v>0</v>
      </c>
      <c r="C435" s="517"/>
      <c r="D435" s="107">
        <f>IF('LISTA TRABAJADORES'!F424&lt;50,"",'LISTA TRABAJADORES'!D424)</f>
        <v>0</v>
      </c>
      <c r="E435" s="106">
        <f>IF('LISTA TRABAJADORES'!F424&lt;50,"",'LISTA TRABAJADORES'!E424)</f>
        <v>0</v>
      </c>
      <c r="F435" s="160"/>
      <c r="G435" s="518">
        <f>IF('LISTA TRABAJADORES'!F424&lt;50,"",'LISTA TRABAJADORES'!B424)</f>
        <v>0</v>
      </c>
      <c r="H435" s="519"/>
      <c r="I435" s="83"/>
      <c r="J435" s="65" t="str">
        <f>IF('LISTA TRABAJADORES'!F424="","",IF('LISTA TRABAJADORES'!G424="Sí","Cada 6 meses",IF(M435&lt;&gt;"",M435,IF(OR('LISTA TRABAJADORES'!H424="no ingresa",'LISTA TRABAJADORES'!F424="BAJA"),"No Ingresa PVSA",IF('LISTA TRABAJADORES'!F424="MUY ALTA","Anualmente",IF('LISTA TRABAJADORES'!F424="MEDIA","Cada 3 años","Cada 2 años"))))))</f>
        <v/>
      </c>
      <c r="K435" s="76"/>
      <c r="L435" s="67"/>
      <c r="M435" s="68" t="str">
        <f t="shared" si="12"/>
        <v/>
      </c>
      <c r="N435" s="67"/>
      <c r="O435" s="63"/>
      <c r="P435" s="64"/>
      <c r="Q435" s="64"/>
      <c r="R435" s="2"/>
      <c r="S435" s="104">
        <f t="shared" si="13"/>
        <v>419</v>
      </c>
      <c r="T435" s="516">
        <f>IF('LISTA TRABAJADORES'!F424&lt;50,"",B435)</f>
        <v>0</v>
      </c>
      <c r="U435" s="517"/>
      <c r="V435" s="105">
        <f>IF('LISTA TRABAJADORES'!F424&lt;50,"",'LISTA TRABAJADORES'!D424)</f>
        <v>0</v>
      </c>
      <c r="W435" s="106">
        <f>IF('LISTA TRABAJADORES'!F424&lt;50,"",E435)</f>
        <v>0</v>
      </c>
      <c r="X435" s="83" t="s">
        <v>444</v>
      </c>
      <c r="Y435" s="518">
        <f>IF('LISTA TRABAJADORES'!F424&lt;50,"",G435)</f>
        <v>0</v>
      </c>
      <c r="Z435" s="519"/>
      <c r="AA435" s="83"/>
      <c r="AB435" s="65" t="e">
        <f>IF(#REF!="Sí","Cada 6 meses",IF('LISTA TRABAJADORES'!AW427&lt;&gt;"",'LISTA TRABAJADORES'!AW427,IF(OR(#REF!="",#REF!&lt;50),"",IF(#REF!&gt;=1000,"Anualmente",IF(#REF!&lt;=100,"Cada 3 años","Cada 2 años")))))</f>
        <v>#REF!</v>
      </c>
      <c r="AC435" s="65" t="e">
        <f>IF(#REF!="Sí","Cada 6 meses",IF('LISTA TRABAJADORES'!AX427&lt;&gt;"",'LISTA TRABAJADORES'!AX427,IF(OR(#REF!="",#REF!&lt;50),"",IF(#REF!&gt;=1000,"Anualmente",IF(#REF!&lt;=100,"Cada 3 años","Cada 2 años")))))</f>
        <v>#REF!</v>
      </c>
    </row>
    <row r="436" spans="1:29">
      <c r="A436" s="66">
        <v>420</v>
      </c>
      <c r="B436" s="516">
        <f>IF('LISTA TRABAJADORES'!F425&lt;50,"",'LISTA TRABAJADORES'!C425)</f>
        <v>0</v>
      </c>
      <c r="C436" s="517"/>
      <c r="D436" s="107">
        <f>IF('LISTA TRABAJADORES'!F425&lt;50,"",'LISTA TRABAJADORES'!D425)</f>
        <v>0</v>
      </c>
      <c r="E436" s="106">
        <f>IF('LISTA TRABAJADORES'!F425&lt;50,"",'LISTA TRABAJADORES'!E425)</f>
        <v>0</v>
      </c>
      <c r="F436" s="160"/>
      <c r="G436" s="518">
        <f>IF('LISTA TRABAJADORES'!F425&lt;50,"",'LISTA TRABAJADORES'!B425)</f>
        <v>0</v>
      </c>
      <c r="H436" s="519"/>
      <c r="I436" s="83"/>
      <c r="J436" s="65" t="str">
        <f>IF('LISTA TRABAJADORES'!F425="","",IF('LISTA TRABAJADORES'!G425="Sí","Cada 6 meses",IF(M436&lt;&gt;"",M436,IF(OR('LISTA TRABAJADORES'!H425="no ingresa",'LISTA TRABAJADORES'!F425="BAJA"),"No Ingresa PVSA",IF('LISTA TRABAJADORES'!F425="MUY ALTA","Anualmente",IF('LISTA TRABAJADORES'!F425="MEDIA","Cada 3 años","Cada 2 años"))))))</f>
        <v/>
      </c>
      <c r="K436" s="76"/>
      <c r="L436" s="67"/>
      <c r="M436" s="68" t="str">
        <f t="shared" si="12"/>
        <v/>
      </c>
      <c r="N436" s="67"/>
      <c r="O436" s="63"/>
      <c r="P436" s="64"/>
      <c r="Q436" s="64"/>
      <c r="R436" s="2"/>
      <c r="S436" s="104">
        <f t="shared" si="13"/>
        <v>420</v>
      </c>
      <c r="T436" s="516">
        <f>IF('LISTA TRABAJADORES'!F425&lt;50,"",B436)</f>
        <v>0</v>
      </c>
      <c r="U436" s="517"/>
      <c r="V436" s="105">
        <f>IF('LISTA TRABAJADORES'!F425&lt;50,"",'LISTA TRABAJADORES'!D425)</f>
        <v>0</v>
      </c>
      <c r="W436" s="106">
        <f>IF('LISTA TRABAJADORES'!F425&lt;50,"",E436)</f>
        <v>0</v>
      </c>
      <c r="X436" s="83" t="s">
        <v>444</v>
      </c>
      <c r="Y436" s="518">
        <f>IF('LISTA TRABAJADORES'!F425&lt;50,"",G436)</f>
        <v>0</v>
      </c>
      <c r="Z436" s="519"/>
      <c r="AA436" s="83"/>
      <c r="AB436" s="65" t="e">
        <f>IF(#REF!="Sí","Cada 6 meses",IF('LISTA TRABAJADORES'!AW428&lt;&gt;"",'LISTA TRABAJADORES'!AW428,IF(OR(#REF!="",#REF!&lt;50),"",IF(#REF!&gt;=1000,"Anualmente",IF(#REF!&lt;=100,"Cada 3 años","Cada 2 años")))))</f>
        <v>#REF!</v>
      </c>
      <c r="AC436" s="65" t="e">
        <f>IF(#REF!="Sí","Cada 6 meses",IF('LISTA TRABAJADORES'!AX428&lt;&gt;"",'LISTA TRABAJADORES'!AX428,IF(OR(#REF!="",#REF!&lt;50),"",IF(#REF!&gt;=1000,"Anualmente",IF(#REF!&lt;=100,"Cada 3 años","Cada 2 años")))))</f>
        <v>#REF!</v>
      </c>
    </row>
    <row r="437" spans="1:29">
      <c r="A437" s="66">
        <v>421</v>
      </c>
      <c r="B437" s="516">
        <f>IF('LISTA TRABAJADORES'!F426&lt;50,"",'LISTA TRABAJADORES'!C426)</f>
        <v>0</v>
      </c>
      <c r="C437" s="517"/>
      <c r="D437" s="107">
        <f>IF('LISTA TRABAJADORES'!F426&lt;50,"",'LISTA TRABAJADORES'!D426)</f>
        <v>0</v>
      </c>
      <c r="E437" s="106">
        <f>IF('LISTA TRABAJADORES'!F426&lt;50,"",'LISTA TRABAJADORES'!E426)</f>
        <v>0</v>
      </c>
      <c r="F437" s="160"/>
      <c r="G437" s="518">
        <f>IF('LISTA TRABAJADORES'!F426&lt;50,"",'LISTA TRABAJADORES'!B426)</f>
        <v>0</v>
      </c>
      <c r="H437" s="519"/>
      <c r="I437" s="83"/>
      <c r="J437" s="65" t="str">
        <f>IF('LISTA TRABAJADORES'!F426="","",IF('LISTA TRABAJADORES'!G426="Sí","Cada 6 meses",IF(M437&lt;&gt;"",M437,IF(OR('LISTA TRABAJADORES'!H426="no ingresa",'LISTA TRABAJADORES'!F426="BAJA"),"No Ingresa PVSA",IF('LISTA TRABAJADORES'!F426="MUY ALTA","Anualmente",IF('LISTA TRABAJADORES'!F426="MEDIA","Cada 3 años","Cada 2 años"))))))</f>
        <v/>
      </c>
      <c r="K437" s="76"/>
      <c r="L437" s="67"/>
      <c r="M437" s="68" t="str">
        <f t="shared" si="12"/>
        <v/>
      </c>
      <c r="N437" s="67"/>
      <c r="O437" s="63"/>
      <c r="P437" s="64"/>
      <c r="Q437" s="64"/>
      <c r="R437" s="2"/>
      <c r="S437" s="104">
        <f t="shared" si="13"/>
        <v>421</v>
      </c>
      <c r="T437" s="516">
        <f>IF('LISTA TRABAJADORES'!F426&lt;50,"",B437)</f>
        <v>0</v>
      </c>
      <c r="U437" s="517"/>
      <c r="V437" s="105">
        <f>IF('LISTA TRABAJADORES'!F426&lt;50,"",'LISTA TRABAJADORES'!D426)</f>
        <v>0</v>
      </c>
      <c r="W437" s="106">
        <f>IF('LISTA TRABAJADORES'!F426&lt;50,"",E437)</f>
        <v>0</v>
      </c>
      <c r="X437" s="83" t="s">
        <v>444</v>
      </c>
      <c r="Y437" s="518">
        <f>IF('LISTA TRABAJADORES'!F426&lt;50,"",G437)</f>
        <v>0</v>
      </c>
      <c r="Z437" s="519"/>
      <c r="AA437" s="83"/>
      <c r="AB437" s="65" t="e">
        <f>IF(#REF!="Sí","Cada 6 meses",IF('LISTA TRABAJADORES'!AW429&lt;&gt;"",'LISTA TRABAJADORES'!AW429,IF(OR(#REF!="",#REF!&lt;50),"",IF(#REF!&gt;=1000,"Anualmente",IF(#REF!&lt;=100,"Cada 3 años","Cada 2 años")))))</f>
        <v>#REF!</v>
      </c>
      <c r="AC437" s="65" t="e">
        <f>IF(#REF!="Sí","Cada 6 meses",IF('LISTA TRABAJADORES'!AX429&lt;&gt;"",'LISTA TRABAJADORES'!AX429,IF(OR(#REF!="",#REF!&lt;50),"",IF(#REF!&gt;=1000,"Anualmente",IF(#REF!&lt;=100,"Cada 3 años","Cada 2 años")))))</f>
        <v>#REF!</v>
      </c>
    </row>
    <row r="438" spans="1:29">
      <c r="A438" s="66">
        <v>422</v>
      </c>
      <c r="B438" s="516">
        <f>IF('LISTA TRABAJADORES'!F427&lt;50,"",'LISTA TRABAJADORES'!C427)</f>
        <v>0</v>
      </c>
      <c r="C438" s="517"/>
      <c r="D438" s="107">
        <f>IF('LISTA TRABAJADORES'!F427&lt;50,"",'LISTA TRABAJADORES'!D427)</f>
        <v>0</v>
      </c>
      <c r="E438" s="106">
        <f>IF('LISTA TRABAJADORES'!F427&lt;50,"",'LISTA TRABAJADORES'!E427)</f>
        <v>0</v>
      </c>
      <c r="F438" s="160"/>
      <c r="G438" s="518">
        <f>IF('LISTA TRABAJADORES'!F427&lt;50,"",'LISTA TRABAJADORES'!B427)</f>
        <v>0</v>
      </c>
      <c r="H438" s="519"/>
      <c r="I438" s="83"/>
      <c r="J438" s="65" t="str">
        <f>IF('LISTA TRABAJADORES'!F427="","",IF('LISTA TRABAJADORES'!G427="Sí","Cada 6 meses",IF(M438&lt;&gt;"",M438,IF(OR('LISTA TRABAJADORES'!H427="no ingresa",'LISTA TRABAJADORES'!F427="BAJA"),"No Ingresa PVSA",IF('LISTA TRABAJADORES'!F427="MUY ALTA","Anualmente",IF('LISTA TRABAJADORES'!F427="MEDIA","Cada 3 años","Cada 2 años"))))))</f>
        <v/>
      </c>
      <c r="K438" s="76"/>
      <c r="L438" s="67"/>
      <c r="M438" s="68" t="str">
        <f t="shared" si="12"/>
        <v/>
      </c>
      <c r="N438" s="67"/>
      <c r="O438" s="63"/>
      <c r="P438" s="64"/>
      <c r="Q438" s="64"/>
      <c r="R438" s="2"/>
      <c r="S438" s="104">
        <f t="shared" si="13"/>
        <v>422</v>
      </c>
      <c r="T438" s="516">
        <f>IF('LISTA TRABAJADORES'!F427&lt;50,"",B438)</f>
        <v>0</v>
      </c>
      <c r="U438" s="517"/>
      <c r="V438" s="105">
        <f>IF('LISTA TRABAJADORES'!F427&lt;50,"",'LISTA TRABAJADORES'!D427)</f>
        <v>0</v>
      </c>
      <c r="W438" s="106">
        <f>IF('LISTA TRABAJADORES'!F427&lt;50,"",E438)</f>
        <v>0</v>
      </c>
      <c r="X438" s="83" t="s">
        <v>444</v>
      </c>
      <c r="Y438" s="518">
        <f>IF('LISTA TRABAJADORES'!F427&lt;50,"",G438)</f>
        <v>0</v>
      </c>
      <c r="Z438" s="519"/>
      <c r="AA438" s="83"/>
      <c r="AB438" s="65" t="e">
        <f>IF(#REF!="Sí","Cada 6 meses",IF('LISTA TRABAJADORES'!AW430&lt;&gt;"",'LISTA TRABAJADORES'!AW430,IF(OR(#REF!="",#REF!&lt;50),"",IF(#REF!&gt;=1000,"Anualmente",IF(#REF!&lt;=100,"Cada 3 años","Cada 2 años")))))</f>
        <v>#REF!</v>
      </c>
      <c r="AC438" s="65" t="e">
        <f>IF(#REF!="Sí","Cada 6 meses",IF('LISTA TRABAJADORES'!AX430&lt;&gt;"",'LISTA TRABAJADORES'!AX430,IF(OR(#REF!="",#REF!&lt;50),"",IF(#REF!&gt;=1000,"Anualmente",IF(#REF!&lt;=100,"Cada 3 años","Cada 2 años")))))</f>
        <v>#REF!</v>
      </c>
    </row>
    <row r="439" spans="1:29">
      <c r="A439" s="66">
        <v>423</v>
      </c>
      <c r="B439" s="516">
        <f>IF('LISTA TRABAJADORES'!F428&lt;50,"",'LISTA TRABAJADORES'!C428)</f>
        <v>0</v>
      </c>
      <c r="C439" s="517"/>
      <c r="D439" s="107">
        <f>IF('LISTA TRABAJADORES'!F428&lt;50,"",'LISTA TRABAJADORES'!D428)</f>
        <v>0</v>
      </c>
      <c r="E439" s="106">
        <f>IF('LISTA TRABAJADORES'!F428&lt;50,"",'LISTA TRABAJADORES'!E428)</f>
        <v>0</v>
      </c>
      <c r="F439" s="160"/>
      <c r="G439" s="518">
        <f>IF('LISTA TRABAJADORES'!F428&lt;50,"",'LISTA TRABAJADORES'!B428)</f>
        <v>0</v>
      </c>
      <c r="H439" s="519"/>
      <c r="I439" s="83"/>
      <c r="J439" s="65" t="str">
        <f>IF('LISTA TRABAJADORES'!F428="","",IF('LISTA TRABAJADORES'!G428="Sí","Cada 6 meses",IF(M439&lt;&gt;"",M439,IF(OR('LISTA TRABAJADORES'!H428="no ingresa",'LISTA TRABAJADORES'!F428="BAJA"),"No Ingresa PVSA",IF('LISTA TRABAJADORES'!F428="MUY ALTA","Anualmente",IF('LISTA TRABAJADORES'!F428="MEDIA","Cada 3 años","Cada 2 años"))))))</f>
        <v/>
      </c>
      <c r="K439" s="76"/>
      <c r="L439" s="67"/>
      <c r="M439" s="68" t="str">
        <f t="shared" si="12"/>
        <v/>
      </c>
      <c r="N439" s="67"/>
      <c r="O439" s="63"/>
      <c r="P439" s="64"/>
      <c r="Q439" s="64"/>
      <c r="R439" s="2"/>
      <c r="S439" s="104">
        <f t="shared" si="13"/>
        <v>423</v>
      </c>
      <c r="T439" s="516">
        <f>IF('LISTA TRABAJADORES'!F428&lt;50,"",B439)</f>
        <v>0</v>
      </c>
      <c r="U439" s="517"/>
      <c r="V439" s="105">
        <f>IF('LISTA TRABAJADORES'!F428&lt;50,"",'LISTA TRABAJADORES'!D428)</f>
        <v>0</v>
      </c>
      <c r="W439" s="106">
        <f>IF('LISTA TRABAJADORES'!F428&lt;50,"",E439)</f>
        <v>0</v>
      </c>
      <c r="X439" s="83" t="s">
        <v>444</v>
      </c>
      <c r="Y439" s="518">
        <f>IF('LISTA TRABAJADORES'!F428&lt;50,"",G439)</f>
        <v>0</v>
      </c>
      <c r="Z439" s="519"/>
      <c r="AA439" s="83"/>
      <c r="AB439" s="65" t="e">
        <f>IF(#REF!="Sí","Cada 6 meses",IF('LISTA TRABAJADORES'!AW431&lt;&gt;"",'LISTA TRABAJADORES'!AW431,IF(OR(#REF!="",#REF!&lt;50),"",IF(#REF!&gt;=1000,"Anualmente",IF(#REF!&lt;=100,"Cada 3 años","Cada 2 años")))))</f>
        <v>#REF!</v>
      </c>
      <c r="AC439" s="65" t="e">
        <f>IF(#REF!="Sí","Cada 6 meses",IF('LISTA TRABAJADORES'!AX431&lt;&gt;"",'LISTA TRABAJADORES'!AX431,IF(OR(#REF!="",#REF!&lt;50),"",IF(#REF!&gt;=1000,"Anualmente",IF(#REF!&lt;=100,"Cada 3 años","Cada 2 años")))))</f>
        <v>#REF!</v>
      </c>
    </row>
    <row r="440" spans="1:29">
      <c r="A440" s="66">
        <v>424</v>
      </c>
      <c r="B440" s="516">
        <f>IF('LISTA TRABAJADORES'!F429&lt;50,"",'LISTA TRABAJADORES'!C429)</f>
        <v>0</v>
      </c>
      <c r="C440" s="517"/>
      <c r="D440" s="107">
        <f>IF('LISTA TRABAJADORES'!F429&lt;50,"",'LISTA TRABAJADORES'!D429)</f>
        <v>0</v>
      </c>
      <c r="E440" s="106">
        <f>IF('LISTA TRABAJADORES'!F429&lt;50,"",'LISTA TRABAJADORES'!E429)</f>
        <v>0</v>
      </c>
      <c r="F440" s="160"/>
      <c r="G440" s="518">
        <f>IF('LISTA TRABAJADORES'!F429&lt;50,"",'LISTA TRABAJADORES'!B429)</f>
        <v>0</v>
      </c>
      <c r="H440" s="519"/>
      <c r="I440" s="83"/>
      <c r="J440" s="65" t="str">
        <f>IF('LISTA TRABAJADORES'!F429="","",IF('LISTA TRABAJADORES'!G429="Sí","Cada 6 meses",IF(M440&lt;&gt;"",M440,IF(OR('LISTA TRABAJADORES'!H429="no ingresa",'LISTA TRABAJADORES'!F429="BAJA"),"No Ingresa PVSA",IF('LISTA TRABAJADORES'!F429="MUY ALTA","Anualmente",IF('LISTA TRABAJADORES'!F429="MEDIA","Cada 3 años","Cada 2 años"))))))</f>
        <v/>
      </c>
      <c r="K440" s="76"/>
      <c r="L440" s="67"/>
      <c r="M440" s="68" t="str">
        <f t="shared" si="12"/>
        <v/>
      </c>
      <c r="N440" s="67"/>
      <c r="O440" s="63"/>
      <c r="P440" s="64"/>
      <c r="Q440" s="64"/>
      <c r="R440" s="2"/>
      <c r="S440" s="104">
        <f t="shared" si="13"/>
        <v>424</v>
      </c>
      <c r="T440" s="516">
        <f>IF('LISTA TRABAJADORES'!F429&lt;50,"",B440)</f>
        <v>0</v>
      </c>
      <c r="U440" s="517"/>
      <c r="V440" s="105">
        <f>IF('LISTA TRABAJADORES'!F429&lt;50,"",'LISTA TRABAJADORES'!D429)</f>
        <v>0</v>
      </c>
      <c r="W440" s="106">
        <f>IF('LISTA TRABAJADORES'!F429&lt;50,"",E440)</f>
        <v>0</v>
      </c>
      <c r="X440" s="83" t="s">
        <v>444</v>
      </c>
      <c r="Y440" s="518">
        <f>IF('LISTA TRABAJADORES'!F429&lt;50,"",G440)</f>
        <v>0</v>
      </c>
      <c r="Z440" s="519"/>
      <c r="AA440" s="83"/>
      <c r="AB440" s="65" t="e">
        <f>IF(#REF!="Sí","Cada 6 meses",IF('LISTA TRABAJADORES'!AW432&lt;&gt;"",'LISTA TRABAJADORES'!AW432,IF(OR(#REF!="",#REF!&lt;50),"",IF(#REF!&gt;=1000,"Anualmente",IF(#REF!&lt;=100,"Cada 3 años","Cada 2 años")))))</f>
        <v>#REF!</v>
      </c>
      <c r="AC440" s="65" t="e">
        <f>IF(#REF!="Sí","Cada 6 meses",IF('LISTA TRABAJADORES'!AX432&lt;&gt;"",'LISTA TRABAJADORES'!AX432,IF(OR(#REF!="",#REF!&lt;50),"",IF(#REF!&gt;=1000,"Anualmente",IF(#REF!&lt;=100,"Cada 3 años","Cada 2 años")))))</f>
        <v>#REF!</v>
      </c>
    </row>
    <row r="441" spans="1:29">
      <c r="A441" s="66">
        <v>425</v>
      </c>
      <c r="B441" s="516">
        <f>IF('LISTA TRABAJADORES'!F430&lt;50,"",'LISTA TRABAJADORES'!C430)</f>
        <v>0</v>
      </c>
      <c r="C441" s="517"/>
      <c r="D441" s="107">
        <f>IF('LISTA TRABAJADORES'!F430&lt;50,"",'LISTA TRABAJADORES'!D430)</f>
        <v>0</v>
      </c>
      <c r="E441" s="106">
        <f>IF('LISTA TRABAJADORES'!F430&lt;50,"",'LISTA TRABAJADORES'!E430)</f>
        <v>0</v>
      </c>
      <c r="F441" s="160"/>
      <c r="G441" s="518">
        <f>IF('LISTA TRABAJADORES'!F430&lt;50,"",'LISTA TRABAJADORES'!B430)</f>
        <v>0</v>
      </c>
      <c r="H441" s="519"/>
      <c r="I441" s="83"/>
      <c r="J441" s="65" t="str">
        <f>IF('LISTA TRABAJADORES'!F430="","",IF('LISTA TRABAJADORES'!G430="Sí","Cada 6 meses",IF(M441&lt;&gt;"",M441,IF(OR('LISTA TRABAJADORES'!H430="no ingresa",'LISTA TRABAJADORES'!F430="BAJA"),"No Ingresa PVSA",IF('LISTA TRABAJADORES'!F430="MUY ALTA","Anualmente",IF('LISTA TRABAJADORES'!F430="MEDIA","Cada 3 años","Cada 2 años"))))))</f>
        <v/>
      </c>
      <c r="K441" s="76"/>
      <c r="L441" s="67"/>
      <c r="M441" s="68" t="str">
        <f t="shared" si="12"/>
        <v/>
      </c>
      <c r="N441" s="67"/>
      <c r="O441" s="63"/>
      <c r="P441" s="64"/>
      <c r="Q441" s="64"/>
      <c r="R441" s="2"/>
      <c r="S441" s="104">
        <f t="shared" si="13"/>
        <v>425</v>
      </c>
      <c r="T441" s="516">
        <f>IF('LISTA TRABAJADORES'!F430&lt;50,"",B441)</f>
        <v>0</v>
      </c>
      <c r="U441" s="517"/>
      <c r="V441" s="105">
        <f>IF('LISTA TRABAJADORES'!F430&lt;50,"",'LISTA TRABAJADORES'!D430)</f>
        <v>0</v>
      </c>
      <c r="W441" s="106">
        <f>IF('LISTA TRABAJADORES'!F430&lt;50,"",E441)</f>
        <v>0</v>
      </c>
      <c r="X441" s="83" t="s">
        <v>444</v>
      </c>
      <c r="Y441" s="518">
        <f>IF('LISTA TRABAJADORES'!F430&lt;50,"",G441)</f>
        <v>0</v>
      </c>
      <c r="Z441" s="519"/>
      <c r="AA441" s="83"/>
      <c r="AB441" s="65" t="e">
        <f>IF(#REF!="Sí","Cada 6 meses",IF('LISTA TRABAJADORES'!AW433&lt;&gt;"",'LISTA TRABAJADORES'!AW433,IF(OR(#REF!="",#REF!&lt;50),"",IF(#REF!&gt;=1000,"Anualmente",IF(#REF!&lt;=100,"Cada 3 años","Cada 2 años")))))</f>
        <v>#REF!</v>
      </c>
      <c r="AC441" s="65" t="e">
        <f>IF(#REF!="Sí","Cada 6 meses",IF('LISTA TRABAJADORES'!AX433&lt;&gt;"",'LISTA TRABAJADORES'!AX433,IF(OR(#REF!="",#REF!&lt;50),"",IF(#REF!&gt;=1000,"Anualmente",IF(#REF!&lt;=100,"Cada 3 años","Cada 2 años")))))</f>
        <v>#REF!</v>
      </c>
    </row>
    <row r="442" spans="1:29">
      <c r="A442" s="66">
        <v>426</v>
      </c>
      <c r="B442" s="516">
        <f>IF('LISTA TRABAJADORES'!F431&lt;50,"",'LISTA TRABAJADORES'!C431)</f>
        <v>0</v>
      </c>
      <c r="C442" s="517"/>
      <c r="D442" s="107">
        <f>IF('LISTA TRABAJADORES'!F431&lt;50,"",'LISTA TRABAJADORES'!D431)</f>
        <v>0</v>
      </c>
      <c r="E442" s="106">
        <f>IF('LISTA TRABAJADORES'!F431&lt;50,"",'LISTA TRABAJADORES'!E431)</f>
        <v>0</v>
      </c>
      <c r="F442" s="160"/>
      <c r="G442" s="518">
        <f>IF('LISTA TRABAJADORES'!F431&lt;50,"",'LISTA TRABAJADORES'!B431)</f>
        <v>0</v>
      </c>
      <c r="H442" s="519"/>
      <c r="I442" s="83"/>
      <c r="J442" s="65" t="str">
        <f>IF('LISTA TRABAJADORES'!F431="","",IF('LISTA TRABAJADORES'!G431="Sí","Cada 6 meses",IF(M442&lt;&gt;"",M442,IF(OR('LISTA TRABAJADORES'!H431="no ingresa",'LISTA TRABAJADORES'!F431="BAJA"),"No Ingresa PVSA",IF('LISTA TRABAJADORES'!F431="MUY ALTA","Anualmente",IF('LISTA TRABAJADORES'!F431="MEDIA","Cada 3 años","Cada 2 años"))))))</f>
        <v/>
      </c>
      <c r="K442" s="76"/>
      <c r="L442" s="67"/>
      <c r="M442" s="68" t="str">
        <f t="shared" si="12"/>
        <v/>
      </c>
      <c r="N442" s="67"/>
      <c r="O442" s="63"/>
      <c r="P442" s="64"/>
      <c r="Q442" s="64"/>
      <c r="R442" s="2"/>
      <c r="S442" s="104">
        <f t="shared" si="13"/>
        <v>426</v>
      </c>
      <c r="T442" s="516">
        <f>IF('LISTA TRABAJADORES'!F431&lt;50,"",B442)</f>
        <v>0</v>
      </c>
      <c r="U442" s="517"/>
      <c r="V442" s="105">
        <f>IF('LISTA TRABAJADORES'!F431&lt;50,"",'LISTA TRABAJADORES'!D431)</f>
        <v>0</v>
      </c>
      <c r="W442" s="106">
        <f>IF('LISTA TRABAJADORES'!F431&lt;50,"",E442)</f>
        <v>0</v>
      </c>
      <c r="X442" s="83" t="s">
        <v>444</v>
      </c>
      <c r="Y442" s="518">
        <f>IF('LISTA TRABAJADORES'!F431&lt;50,"",G442)</f>
        <v>0</v>
      </c>
      <c r="Z442" s="519"/>
      <c r="AA442" s="83"/>
      <c r="AB442" s="65" t="e">
        <f>IF(#REF!="Sí","Cada 6 meses",IF('LISTA TRABAJADORES'!AW434&lt;&gt;"",'LISTA TRABAJADORES'!AW434,IF(OR(#REF!="",#REF!&lt;50),"",IF(#REF!&gt;=1000,"Anualmente",IF(#REF!&lt;=100,"Cada 3 años","Cada 2 años")))))</f>
        <v>#REF!</v>
      </c>
      <c r="AC442" s="65" t="e">
        <f>IF(#REF!="Sí","Cada 6 meses",IF('LISTA TRABAJADORES'!AX434&lt;&gt;"",'LISTA TRABAJADORES'!AX434,IF(OR(#REF!="",#REF!&lt;50),"",IF(#REF!&gt;=1000,"Anualmente",IF(#REF!&lt;=100,"Cada 3 años","Cada 2 años")))))</f>
        <v>#REF!</v>
      </c>
    </row>
    <row r="443" spans="1:29">
      <c r="A443" s="66">
        <v>427</v>
      </c>
      <c r="B443" s="516">
        <f>IF('LISTA TRABAJADORES'!F432&lt;50,"",'LISTA TRABAJADORES'!C432)</f>
        <v>0</v>
      </c>
      <c r="C443" s="517"/>
      <c r="D443" s="107">
        <f>IF('LISTA TRABAJADORES'!F432&lt;50,"",'LISTA TRABAJADORES'!D432)</f>
        <v>0</v>
      </c>
      <c r="E443" s="106">
        <f>IF('LISTA TRABAJADORES'!F432&lt;50,"",'LISTA TRABAJADORES'!E432)</f>
        <v>0</v>
      </c>
      <c r="F443" s="160"/>
      <c r="G443" s="518">
        <f>IF('LISTA TRABAJADORES'!F432&lt;50,"",'LISTA TRABAJADORES'!B432)</f>
        <v>0</v>
      </c>
      <c r="H443" s="519"/>
      <c r="I443" s="83"/>
      <c r="J443" s="65" t="str">
        <f>IF('LISTA TRABAJADORES'!F432="","",IF('LISTA TRABAJADORES'!G432="Sí","Cada 6 meses",IF(M443&lt;&gt;"",M443,IF(OR('LISTA TRABAJADORES'!H432="no ingresa",'LISTA TRABAJADORES'!F432="BAJA"),"No Ingresa PVSA",IF('LISTA TRABAJADORES'!F432="MUY ALTA","Anualmente",IF('LISTA TRABAJADORES'!F432="MEDIA","Cada 3 años","Cada 2 años"))))))</f>
        <v/>
      </c>
      <c r="K443" s="76"/>
      <c r="L443" s="67"/>
      <c r="M443" s="68" t="str">
        <f t="shared" si="12"/>
        <v/>
      </c>
      <c r="N443" s="67"/>
      <c r="O443" s="63"/>
      <c r="P443" s="64"/>
      <c r="Q443" s="64"/>
      <c r="R443" s="2"/>
      <c r="S443" s="104">
        <f t="shared" si="13"/>
        <v>427</v>
      </c>
      <c r="T443" s="516">
        <f>IF('LISTA TRABAJADORES'!F432&lt;50,"",B443)</f>
        <v>0</v>
      </c>
      <c r="U443" s="517"/>
      <c r="V443" s="105">
        <f>IF('LISTA TRABAJADORES'!F432&lt;50,"",'LISTA TRABAJADORES'!D432)</f>
        <v>0</v>
      </c>
      <c r="W443" s="106">
        <f>IF('LISTA TRABAJADORES'!F432&lt;50,"",E443)</f>
        <v>0</v>
      </c>
      <c r="X443" s="83" t="s">
        <v>444</v>
      </c>
      <c r="Y443" s="518">
        <f>IF('LISTA TRABAJADORES'!F432&lt;50,"",G443)</f>
        <v>0</v>
      </c>
      <c r="Z443" s="519"/>
      <c r="AA443" s="83"/>
      <c r="AB443" s="65" t="e">
        <f>IF(#REF!="Sí","Cada 6 meses",IF('LISTA TRABAJADORES'!AW435&lt;&gt;"",'LISTA TRABAJADORES'!AW435,IF(OR(#REF!="",#REF!&lt;50),"",IF(#REF!&gt;=1000,"Anualmente",IF(#REF!&lt;=100,"Cada 3 años","Cada 2 años")))))</f>
        <v>#REF!</v>
      </c>
      <c r="AC443" s="65" t="e">
        <f>IF(#REF!="Sí","Cada 6 meses",IF('LISTA TRABAJADORES'!AX435&lt;&gt;"",'LISTA TRABAJADORES'!AX435,IF(OR(#REF!="",#REF!&lt;50),"",IF(#REF!&gt;=1000,"Anualmente",IF(#REF!&lt;=100,"Cada 3 años","Cada 2 años")))))</f>
        <v>#REF!</v>
      </c>
    </row>
    <row r="444" spans="1:29">
      <c r="A444" s="66">
        <v>428</v>
      </c>
      <c r="B444" s="516">
        <f>IF('LISTA TRABAJADORES'!F433&lt;50,"",'LISTA TRABAJADORES'!C433)</f>
        <v>0</v>
      </c>
      <c r="C444" s="517"/>
      <c r="D444" s="107">
        <f>IF('LISTA TRABAJADORES'!F433&lt;50,"",'LISTA TRABAJADORES'!D433)</f>
        <v>0</v>
      </c>
      <c r="E444" s="106">
        <f>IF('LISTA TRABAJADORES'!F433&lt;50,"",'LISTA TRABAJADORES'!E433)</f>
        <v>0</v>
      </c>
      <c r="F444" s="160"/>
      <c r="G444" s="518">
        <f>IF('LISTA TRABAJADORES'!F433&lt;50,"",'LISTA TRABAJADORES'!B433)</f>
        <v>0</v>
      </c>
      <c r="H444" s="519"/>
      <c r="I444" s="83"/>
      <c r="J444" s="65" t="str">
        <f>IF('LISTA TRABAJADORES'!F433="","",IF('LISTA TRABAJADORES'!G433="Sí","Cada 6 meses",IF(M444&lt;&gt;"",M444,IF(OR('LISTA TRABAJADORES'!H433="no ingresa",'LISTA TRABAJADORES'!F433="BAJA"),"No Ingresa PVSA",IF('LISTA TRABAJADORES'!F433="MUY ALTA","Anualmente",IF('LISTA TRABAJADORES'!F433="MEDIA","Cada 3 años","Cada 2 años"))))))</f>
        <v/>
      </c>
      <c r="K444" s="76"/>
      <c r="L444" s="67"/>
      <c r="M444" s="68" t="str">
        <f t="shared" si="12"/>
        <v/>
      </c>
      <c r="N444" s="67"/>
      <c r="O444" s="63"/>
      <c r="P444" s="64"/>
      <c r="Q444" s="64"/>
      <c r="R444" s="2"/>
      <c r="S444" s="104">
        <f t="shared" si="13"/>
        <v>428</v>
      </c>
      <c r="T444" s="516">
        <f>IF('LISTA TRABAJADORES'!F433&lt;50,"",B444)</f>
        <v>0</v>
      </c>
      <c r="U444" s="517"/>
      <c r="V444" s="105">
        <f>IF('LISTA TRABAJADORES'!F433&lt;50,"",'LISTA TRABAJADORES'!D433)</f>
        <v>0</v>
      </c>
      <c r="W444" s="106">
        <f>IF('LISTA TRABAJADORES'!F433&lt;50,"",E444)</f>
        <v>0</v>
      </c>
      <c r="X444" s="83" t="s">
        <v>444</v>
      </c>
      <c r="Y444" s="518">
        <f>IF('LISTA TRABAJADORES'!F433&lt;50,"",G444)</f>
        <v>0</v>
      </c>
      <c r="Z444" s="519"/>
      <c r="AA444" s="83"/>
      <c r="AB444" s="65" t="e">
        <f>IF(#REF!="Sí","Cada 6 meses",IF('LISTA TRABAJADORES'!AW436&lt;&gt;"",'LISTA TRABAJADORES'!AW436,IF(OR(#REF!="",#REF!&lt;50),"",IF(#REF!&gt;=1000,"Anualmente",IF(#REF!&lt;=100,"Cada 3 años","Cada 2 años")))))</f>
        <v>#REF!</v>
      </c>
      <c r="AC444" s="65" t="e">
        <f>IF(#REF!="Sí","Cada 6 meses",IF('LISTA TRABAJADORES'!AX436&lt;&gt;"",'LISTA TRABAJADORES'!AX436,IF(OR(#REF!="",#REF!&lt;50),"",IF(#REF!&gt;=1000,"Anualmente",IF(#REF!&lt;=100,"Cada 3 años","Cada 2 años")))))</f>
        <v>#REF!</v>
      </c>
    </row>
    <row r="445" spans="1:29">
      <c r="A445" s="66">
        <v>429</v>
      </c>
      <c r="B445" s="516">
        <f>IF('LISTA TRABAJADORES'!F434&lt;50,"",'LISTA TRABAJADORES'!C434)</f>
        <v>0</v>
      </c>
      <c r="C445" s="517"/>
      <c r="D445" s="107">
        <f>IF('LISTA TRABAJADORES'!F434&lt;50,"",'LISTA TRABAJADORES'!D434)</f>
        <v>0</v>
      </c>
      <c r="E445" s="106">
        <f>IF('LISTA TRABAJADORES'!F434&lt;50,"",'LISTA TRABAJADORES'!E434)</f>
        <v>0</v>
      </c>
      <c r="F445" s="160"/>
      <c r="G445" s="518">
        <f>IF('LISTA TRABAJADORES'!F434&lt;50,"",'LISTA TRABAJADORES'!B434)</f>
        <v>0</v>
      </c>
      <c r="H445" s="519"/>
      <c r="I445" s="83"/>
      <c r="J445" s="65" t="str">
        <f>IF('LISTA TRABAJADORES'!F434="","",IF('LISTA TRABAJADORES'!G434="Sí","Cada 6 meses",IF(M445&lt;&gt;"",M445,IF(OR('LISTA TRABAJADORES'!H434="no ingresa",'LISTA TRABAJADORES'!F434="BAJA"),"No Ingresa PVSA",IF('LISTA TRABAJADORES'!F434="MUY ALTA","Anualmente",IF('LISTA TRABAJADORES'!F434="MEDIA","Cada 3 años","Cada 2 años"))))))</f>
        <v/>
      </c>
      <c r="K445" s="76"/>
      <c r="L445" s="67"/>
      <c r="M445" s="68" t="str">
        <f t="shared" si="12"/>
        <v/>
      </c>
      <c r="N445" s="67"/>
      <c r="O445" s="63"/>
      <c r="P445" s="64"/>
      <c r="Q445" s="64"/>
      <c r="R445" s="2"/>
      <c r="S445" s="104">
        <f t="shared" si="13"/>
        <v>429</v>
      </c>
      <c r="T445" s="516">
        <f>IF('LISTA TRABAJADORES'!F434&lt;50,"",B445)</f>
        <v>0</v>
      </c>
      <c r="U445" s="517"/>
      <c r="V445" s="105">
        <f>IF('LISTA TRABAJADORES'!F434&lt;50,"",'LISTA TRABAJADORES'!D434)</f>
        <v>0</v>
      </c>
      <c r="W445" s="106">
        <f>IF('LISTA TRABAJADORES'!F434&lt;50,"",E445)</f>
        <v>0</v>
      </c>
      <c r="X445" s="83" t="s">
        <v>444</v>
      </c>
      <c r="Y445" s="518">
        <f>IF('LISTA TRABAJADORES'!F434&lt;50,"",G445)</f>
        <v>0</v>
      </c>
      <c r="Z445" s="519"/>
      <c r="AA445" s="83"/>
      <c r="AB445" s="65" t="e">
        <f>IF(#REF!="Sí","Cada 6 meses",IF('LISTA TRABAJADORES'!AW437&lt;&gt;"",'LISTA TRABAJADORES'!AW437,IF(OR(#REF!="",#REF!&lt;50),"",IF(#REF!&gt;=1000,"Anualmente",IF(#REF!&lt;=100,"Cada 3 años","Cada 2 años")))))</f>
        <v>#REF!</v>
      </c>
      <c r="AC445" s="65" t="e">
        <f>IF(#REF!="Sí","Cada 6 meses",IF('LISTA TRABAJADORES'!AX437&lt;&gt;"",'LISTA TRABAJADORES'!AX437,IF(OR(#REF!="",#REF!&lt;50),"",IF(#REF!&gt;=1000,"Anualmente",IF(#REF!&lt;=100,"Cada 3 años","Cada 2 años")))))</f>
        <v>#REF!</v>
      </c>
    </row>
    <row r="446" spans="1:29">
      <c r="A446" s="66">
        <v>430</v>
      </c>
      <c r="B446" s="516">
        <f>IF('LISTA TRABAJADORES'!F435&lt;50,"",'LISTA TRABAJADORES'!C435)</f>
        <v>0</v>
      </c>
      <c r="C446" s="517"/>
      <c r="D446" s="107">
        <f>IF('LISTA TRABAJADORES'!F435&lt;50,"",'LISTA TRABAJADORES'!D435)</f>
        <v>0</v>
      </c>
      <c r="E446" s="106">
        <f>IF('LISTA TRABAJADORES'!F435&lt;50,"",'LISTA TRABAJADORES'!E435)</f>
        <v>0</v>
      </c>
      <c r="F446" s="160"/>
      <c r="G446" s="518">
        <f>IF('LISTA TRABAJADORES'!F435&lt;50,"",'LISTA TRABAJADORES'!B435)</f>
        <v>0</v>
      </c>
      <c r="H446" s="519"/>
      <c r="I446" s="83"/>
      <c r="J446" s="65" t="str">
        <f>IF('LISTA TRABAJADORES'!F435="","",IF('LISTA TRABAJADORES'!G435="Sí","Cada 6 meses",IF(M446&lt;&gt;"",M446,IF(OR('LISTA TRABAJADORES'!H435="no ingresa",'LISTA TRABAJADORES'!F435="BAJA"),"No Ingresa PVSA",IF('LISTA TRABAJADORES'!F435="MUY ALTA","Anualmente",IF('LISTA TRABAJADORES'!F435="MEDIA","Cada 3 años","Cada 2 años"))))))</f>
        <v/>
      </c>
      <c r="K446" s="76"/>
      <c r="L446" s="67"/>
      <c r="M446" s="68" t="str">
        <f t="shared" si="12"/>
        <v/>
      </c>
      <c r="N446" s="67"/>
      <c r="O446" s="63"/>
      <c r="P446" s="64"/>
      <c r="Q446" s="64"/>
      <c r="R446" s="2"/>
      <c r="S446" s="104">
        <f t="shared" si="13"/>
        <v>430</v>
      </c>
      <c r="T446" s="516">
        <f>IF('LISTA TRABAJADORES'!F435&lt;50,"",B446)</f>
        <v>0</v>
      </c>
      <c r="U446" s="517"/>
      <c r="V446" s="105">
        <f>IF('LISTA TRABAJADORES'!F435&lt;50,"",'LISTA TRABAJADORES'!D435)</f>
        <v>0</v>
      </c>
      <c r="W446" s="106">
        <f>IF('LISTA TRABAJADORES'!F435&lt;50,"",E446)</f>
        <v>0</v>
      </c>
      <c r="X446" s="83" t="s">
        <v>444</v>
      </c>
      <c r="Y446" s="518">
        <f>IF('LISTA TRABAJADORES'!F435&lt;50,"",G446)</f>
        <v>0</v>
      </c>
      <c r="Z446" s="519"/>
      <c r="AA446" s="83"/>
      <c r="AB446" s="65" t="e">
        <f>IF(#REF!="Sí","Cada 6 meses",IF('LISTA TRABAJADORES'!AW438&lt;&gt;"",'LISTA TRABAJADORES'!AW438,IF(OR(#REF!="",#REF!&lt;50),"",IF(#REF!&gt;=1000,"Anualmente",IF(#REF!&lt;=100,"Cada 3 años","Cada 2 años")))))</f>
        <v>#REF!</v>
      </c>
      <c r="AC446" s="65" t="e">
        <f>IF(#REF!="Sí","Cada 6 meses",IF('LISTA TRABAJADORES'!AX438&lt;&gt;"",'LISTA TRABAJADORES'!AX438,IF(OR(#REF!="",#REF!&lt;50),"",IF(#REF!&gt;=1000,"Anualmente",IF(#REF!&lt;=100,"Cada 3 años","Cada 2 años")))))</f>
        <v>#REF!</v>
      </c>
    </row>
    <row r="447" spans="1:29">
      <c r="A447" s="66">
        <v>431</v>
      </c>
      <c r="B447" s="516">
        <f>IF('LISTA TRABAJADORES'!F436&lt;50,"",'LISTA TRABAJADORES'!C436)</f>
        <v>0</v>
      </c>
      <c r="C447" s="517"/>
      <c r="D447" s="107">
        <f>IF('LISTA TRABAJADORES'!F436&lt;50,"",'LISTA TRABAJADORES'!D436)</f>
        <v>0</v>
      </c>
      <c r="E447" s="106">
        <f>IF('LISTA TRABAJADORES'!F436&lt;50,"",'LISTA TRABAJADORES'!E436)</f>
        <v>0</v>
      </c>
      <c r="F447" s="160"/>
      <c r="G447" s="518">
        <f>IF('LISTA TRABAJADORES'!F436&lt;50,"",'LISTA TRABAJADORES'!B436)</f>
        <v>0</v>
      </c>
      <c r="H447" s="519"/>
      <c r="I447" s="83"/>
      <c r="J447" s="65" t="str">
        <f>IF('LISTA TRABAJADORES'!F436="","",IF('LISTA TRABAJADORES'!G436="Sí","Cada 6 meses",IF(M447&lt;&gt;"",M447,IF(OR('LISTA TRABAJADORES'!H436="no ingresa",'LISTA TRABAJADORES'!F436="BAJA"),"No Ingresa PVSA",IF('LISTA TRABAJADORES'!F436="MUY ALTA","Anualmente",IF('LISTA TRABAJADORES'!F436="MEDIA","Cada 3 años","Cada 2 años"))))))</f>
        <v/>
      </c>
      <c r="K447" s="76"/>
      <c r="L447" s="67"/>
      <c r="M447" s="68" t="str">
        <f t="shared" si="12"/>
        <v/>
      </c>
      <c r="N447" s="67"/>
      <c r="O447" s="63"/>
      <c r="P447" s="64"/>
      <c r="Q447" s="64"/>
      <c r="R447" s="2"/>
      <c r="S447" s="104">
        <f t="shared" si="13"/>
        <v>431</v>
      </c>
      <c r="T447" s="516">
        <f>IF('LISTA TRABAJADORES'!F436&lt;50,"",B447)</f>
        <v>0</v>
      </c>
      <c r="U447" s="517"/>
      <c r="V447" s="105">
        <f>IF('LISTA TRABAJADORES'!F436&lt;50,"",'LISTA TRABAJADORES'!D436)</f>
        <v>0</v>
      </c>
      <c r="W447" s="106">
        <f>IF('LISTA TRABAJADORES'!F436&lt;50,"",E447)</f>
        <v>0</v>
      </c>
      <c r="X447" s="83" t="s">
        <v>444</v>
      </c>
      <c r="Y447" s="518">
        <f>IF('LISTA TRABAJADORES'!F436&lt;50,"",G447)</f>
        <v>0</v>
      </c>
      <c r="Z447" s="519"/>
      <c r="AA447" s="83"/>
      <c r="AB447" s="65" t="e">
        <f>IF(#REF!="Sí","Cada 6 meses",IF('LISTA TRABAJADORES'!AW439&lt;&gt;"",'LISTA TRABAJADORES'!AW439,IF(OR(#REF!="",#REF!&lt;50),"",IF(#REF!&gt;=1000,"Anualmente",IF(#REF!&lt;=100,"Cada 3 años","Cada 2 años")))))</f>
        <v>#REF!</v>
      </c>
      <c r="AC447" s="65" t="e">
        <f>IF(#REF!="Sí","Cada 6 meses",IF('LISTA TRABAJADORES'!AX439&lt;&gt;"",'LISTA TRABAJADORES'!AX439,IF(OR(#REF!="",#REF!&lt;50),"",IF(#REF!&gt;=1000,"Anualmente",IF(#REF!&lt;=100,"Cada 3 años","Cada 2 años")))))</f>
        <v>#REF!</v>
      </c>
    </row>
    <row r="448" spans="1:29">
      <c r="A448" s="66">
        <v>432</v>
      </c>
      <c r="B448" s="516">
        <f>IF('LISTA TRABAJADORES'!F437&lt;50,"",'LISTA TRABAJADORES'!C437)</f>
        <v>0</v>
      </c>
      <c r="C448" s="517"/>
      <c r="D448" s="107">
        <f>IF('LISTA TRABAJADORES'!F437&lt;50,"",'LISTA TRABAJADORES'!D437)</f>
        <v>0</v>
      </c>
      <c r="E448" s="106">
        <f>IF('LISTA TRABAJADORES'!F437&lt;50,"",'LISTA TRABAJADORES'!E437)</f>
        <v>0</v>
      </c>
      <c r="F448" s="160"/>
      <c r="G448" s="518">
        <f>IF('LISTA TRABAJADORES'!F437&lt;50,"",'LISTA TRABAJADORES'!B437)</f>
        <v>0</v>
      </c>
      <c r="H448" s="519"/>
      <c r="I448" s="83"/>
      <c r="J448" s="65" t="str">
        <f>IF('LISTA TRABAJADORES'!F437="","",IF('LISTA TRABAJADORES'!G437="Sí","Cada 6 meses",IF(M448&lt;&gt;"",M448,IF(OR('LISTA TRABAJADORES'!H437="no ingresa",'LISTA TRABAJADORES'!F437="BAJA"),"No Ingresa PVSA",IF('LISTA TRABAJADORES'!F437="MUY ALTA","Anualmente",IF('LISTA TRABAJADORES'!F437="MEDIA","Cada 3 años","Cada 2 años"))))))</f>
        <v/>
      </c>
      <c r="K448" s="76"/>
      <c r="L448" s="67"/>
      <c r="M448" s="68" t="str">
        <f t="shared" si="12"/>
        <v/>
      </c>
      <c r="N448" s="67"/>
      <c r="O448" s="63"/>
      <c r="P448" s="64"/>
      <c r="Q448" s="64"/>
      <c r="R448" s="2"/>
      <c r="S448" s="104">
        <f t="shared" si="13"/>
        <v>432</v>
      </c>
      <c r="T448" s="516">
        <f>IF('LISTA TRABAJADORES'!F437&lt;50,"",B448)</f>
        <v>0</v>
      </c>
      <c r="U448" s="517"/>
      <c r="V448" s="105">
        <f>IF('LISTA TRABAJADORES'!F437&lt;50,"",'LISTA TRABAJADORES'!D437)</f>
        <v>0</v>
      </c>
      <c r="W448" s="106">
        <f>IF('LISTA TRABAJADORES'!F437&lt;50,"",E448)</f>
        <v>0</v>
      </c>
      <c r="X448" s="83" t="s">
        <v>444</v>
      </c>
      <c r="Y448" s="518">
        <f>IF('LISTA TRABAJADORES'!F437&lt;50,"",G448)</f>
        <v>0</v>
      </c>
      <c r="Z448" s="519"/>
      <c r="AA448" s="83"/>
      <c r="AB448" s="65" t="e">
        <f>IF(#REF!="Sí","Cada 6 meses",IF('LISTA TRABAJADORES'!AW440&lt;&gt;"",'LISTA TRABAJADORES'!AW440,IF(OR(#REF!="",#REF!&lt;50),"",IF(#REF!&gt;=1000,"Anualmente",IF(#REF!&lt;=100,"Cada 3 años","Cada 2 años")))))</f>
        <v>#REF!</v>
      </c>
      <c r="AC448" s="65" t="e">
        <f>IF(#REF!="Sí","Cada 6 meses",IF('LISTA TRABAJADORES'!AX440&lt;&gt;"",'LISTA TRABAJADORES'!AX440,IF(OR(#REF!="",#REF!&lt;50),"",IF(#REF!&gt;=1000,"Anualmente",IF(#REF!&lt;=100,"Cada 3 años","Cada 2 años")))))</f>
        <v>#REF!</v>
      </c>
    </row>
    <row r="449" spans="1:29">
      <c r="A449" s="66">
        <v>433</v>
      </c>
      <c r="B449" s="516">
        <f>IF('LISTA TRABAJADORES'!F438&lt;50,"",'LISTA TRABAJADORES'!C438)</f>
        <v>0</v>
      </c>
      <c r="C449" s="517"/>
      <c r="D449" s="107">
        <f>IF('LISTA TRABAJADORES'!F438&lt;50,"",'LISTA TRABAJADORES'!D438)</f>
        <v>0</v>
      </c>
      <c r="E449" s="106">
        <f>IF('LISTA TRABAJADORES'!F438&lt;50,"",'LISTA TRABAJADORES'!E438)</f>
        <v>0</v>
      </c>
      <c r="F449" s="160"/>
      <c r="G449" s="518">
        <f>IF('LISTA TRABAJADORES'!F438&lt;50,"",'LISTA TRABAJADORES'!B438)</f>
        <v>0</v>
      </c>
      <c r="H449" s="519"/>
      <c r="I449" s="83"/>
      <c r="J449" s="65" t="str">
        <f>IF('LISTA TRABAJADORES'!F438="","",IF('LISTA TRABAJADORES'!G438="Sí","Cada 6 meses",IF(M449&lt;&gt;"",M449,IF(OR('LISTA TRABAJADORES'!H438="no ingresa",'LISTA TRABAJADORES'!F438="BAJA"),"No Ingresa PVSA",IF('LISTA TRABAJADORES'!F438="MUY ALTA","Anualmente",IF('LISTA TRABAJADORES'!F438="MEDIA","Cada 3 años","Cada 2 años"))))))</f>
        <v/>
      </c>
      <c r="K449" s="76"/>
      <c r="L449" s="67"/>
      <c r="M449" s="68" t="str">
        <f t="shared" si="12"/>
        <v/>
      </c>
      <c r="N449" s="67"/>
      <c r="O449" s="63"/>
      <c r="P449" s="64"/>
      <c r="Q449" s="64"/>
      <c r="R449" s="2"/>
      <c r="S449" s="104">
        <f t="shared" si="13"/>
        <v>433</v>
      </c>
      <c r="T449" s="516">
        <f>IF('LISTA TRABAJADORES'!F438&lt;50,"",B449)</f>
        <v>0</v>
      </c>
      <c r="U449" s="517"/>
      <c r="V449" s="105">
        <f>IF('LISTA TRABAJADORES'!F438&lt;50,"",'LISTA TRABAJADORES'!D438)</f>
        <v>0</v>
      </c>
      <c r="W449" s="106">
        <f>IF('LISTA TRABAJADORES'!F438&lt;50,"",E449)</f>
        <v>0</v>
      </c>
      <c r="X449" s="83" t="s">
        <v>444</v>
      </c>
      <c r="Y449" s="518">
        <f>IF('LISTA TRABAJADORES'!F438&lt;50,"",G449)</f>
        <v>0</v>
      </c>
      <c r="Z449" s="519"/>
      <c r="AA449" s="83"/>
      <c r="AB449" s="65" t="e">
        <f>IF(#REF!="Sí","Cada 6 meses",IF('LISTA TRABAJADORES'!AW441&lt;&gt;"",'LISTA TRABAJADORES'!AW441,IF(OR(#REF!="",#REF!&lt;50),"",IF(#REF!&gt;=1000,"Anualmente",IF(#REF!&lt;=100,"Cada 3 años","Cada 2 años")))))</f>
        <v>#REF!</v>
      </c>
      <c r="AC449" s="65" t="e">
        <f>IF(#REF!="Sí","Cada 6 meses",IF('LISTA TRABAJADORES'!AX441&lt;&gt;"",'LISTA TRABAJADORES'!AX441,IF(OR(#REF!="",#REF!&lt;50),"",IF(#REF!&gt;=1000,"Anualmente",IF(#REF!&lt;=100,"Cada 3 años","Cada 2 años")))))</f>
        <v>#REF!</v>
      </c>
    </row>
    <row r="450" spans="1:29">
      <c r="A450" s="66">
        <v>434</v>
      </c>
      <c r="B450" s="516">
        <f>IF('LISTA TRABAJADORES'!F439&lt;50,"",'LISTA TRABAJADORES'!C439)</f>
        <v>0</v>
      </c>
      <c r="C450" s="517"/>
      <c r="D450" s="107">
        <f>IF('LISTA TRABAJADORES'!F439&lt;50,"",'LISTA TRABAJADORES'!D439)</f>
        <v>0</v>
      </c>
      <c r="E450" s="106">
        <f>IF('LISTA TRABAJADORES'!F439&lt;50,"",'LISTA TRABAJADORES'!E439)</f>
        <v>0</v>
      </c>
      <c r="F450" s="160"/>
      <c r="G450" s="518">
        <f>IF('LISTA TRABAJADORES'!F439&lt;50,"",'LISTA TRABAJADORES'!B439)</f>
        <v>0</v>
      </c>
      <c r="H450" s="519"/>
      <c r="I450" s="83"/>
      <c r="J450" s="65" t="str">
        <f>IF('LISTA TRABAJADORES'!F439="","",IF('LISTA TRABAJADORES'!G439="Sí","Cada 6 meses",IF(M450&lt;&gt;"",M450,IF(OR('LISTA TRABAJADORES'!H439="no ingresa",'LISTA TRABAJADORES'!F439="BAJA"),"No Ingresa PVSA",IF('LISTA TRABAJADORES'!F439="MUY ALTA","Anualmente",IF('LISTA TRABAJADORES'!F439="MEDIA","Cada 3 años","Cada 2 años"))))))</f>
        <v/>
      </c>
      <c r="K450" s="76"/>
      <c r="L450" s="67"/>
      <c r="M450" s="68" t="str">
        <f t="shared" si="12"/>
        <v/>
      </c>
      <c r="N450" s="67"/>
      <c r="O450" s="63"/>
      <c r="P450" s="64"/>
      <c r="Q450" s="64"/>
      <c r="R450" s="2"/>
      <c r="S450" s="104">
        <f t="shared" si="13"/>
        <v>434</v>
      </c>
      <c r="T450" s="516">
        <f>IF('LISTA TRABAJADORES'!F439&lt;50,"",B450)</f>
        <v>0</v>
      </c>
      <c r="U450" s="517"/>
      <c r="V450" s="105">
        <f>IF('LISTA TRABAJADORES'!F439&lt;50,"",'LISTA TRABAJADORES'!D439)</f>
        <v>0</v>
      </c>
      <c r="W450" s="106">
        <f>IF('LISTA TRABAJADORES'!F439&lt;50,"",E450)</f>
        <v>0</v>
      </c>
      <c r="X450" s="83" t="s">
        <v>444</v>
      </c>
      <c r="Y450" s="518">
        <f>IF('LISTA TRABAJADORES'!F439&lt;50,"",G450)</f>
        <v>0</v>
      </c>
      <c r="Z450" s="519"/>
      <c r="AA450" s="83"/>
      <c r="AB450" s="65" t="e">
        <f>IF(#REF!="Sí","Cada 6 meses",IF('LISTA TRABAJADORES'!AW442&lt;&gt;"",'LISTA TRABAJADORES'!AW442,IF(OR(#REF!="",#REF!&lt;50),"",IF(#REF!&gt;=1000,"Anualmente",IF(#REF!&lt;=100,"Cada 3 años","Cada 2 años")))))</f>
        <v>#REF!</v>
      </c>
      <c r="AC450" s="65" t="e">
        <f>IF(#REF!="Sí","Cada 6 meses",IF('LISTA TRABAJADORES'!AX442&lt;&gt;"",'LISTA TRABAJADORES'!AX442,IF(OR(#REF!="",#REF!&lt;50),"",IF(#REF!&gt;=1000,"Anualmente",IF(#REF!&lt;=100,"Cada 3 años","Cada 2 años")))))</f>
        <v>#REF!</v>
      </c>
    </row>
    <row r="451" spans="1:29">
      <c r="A451" s="66">
        <v>435</v>
      </c>
      <c r="B451" s="516">
        <f>IF('LISTA TRABAJADORES'!F440&lt;50,"",'LISTA TRABAJADORES'!C440)</f>
        <v>0</v>
      </c>
      <c r="C451" s="517"/>
      <c r="D451" s="107">
        <f>IF('LISTA TRABAJADORES'!F440&lt;50,"",'LISTA TRABAJADORES'!D440)</f>
        <v>0</v>
      </c>
      <c r="E451" s="106">
        <f>IF('LISTA TRABAJADORES'!F440&lt;50,"",'LISTA TRABAJADORES'!E440)</f>
        <v>0</v>
      </c>
      <c r="F451" s="160"/>
      <c r="G451" s="518">
        <f>IF('LISTA TRABAJADORES'!F440&lt;50,"",'LISTA TRABAJADORES'!B440)</f>
        <v>0</v>
      </c>
      <c r="H451" s="519"/>
      <c r="I451" s="83"/>
      <c r="J451" s="65" t="str">
        <f>IF('LISTA TRABAJADORES'!F440="","",IF('LISTA TRABAJADORES'!G440="Sí","Cada 6 meses",IF(M451&lt;&gt;"",M451,IF(OR('LISTA TRABAJADORES'!H440="no ingresa",'LISTA TRABAJADORES'!F440="BAJA"),"No Ingresa PVSA",IF('LISTA TRABAJADORES'!F440="MUY ALTA","Anualmente",IF('LISTA TRABAJADORES'!F440="MEDIA","Cada 3 años","Cada 2 años"))))))</f>
        <v/>
      </c>
      <c r="K451" s="76"/>
      <c r="L451" s="67"/>
      <c r="M451" s="68" t="str">
        <f t="shared" si="12"/>
        <v/>
      </c>
      <c r="N451" s="67"/>
      <c r="O451" s="63"/>
      <c r="P451" s="64"/>
      <c r="Q451" s="64"/>
      <c r="R451" s="2"/>
      <c r="S451" s="104">
        <f t="shared" si="13"/>
        <v>435</v>
      </c>
      <c r="T451" s="516">
        <f>IF('LISTA TRABAJADORES'!F440&lt;50,"",B451)</f>
        <v>0</v>
      </c>
      <c r="U451" s="517"/>
      <c r="V451" s="105">
        <f>IF('LISTA TRABAJADORES'!F440&lt;50,"",'LISTA TRABAJADORES'!D440)</f>
        <v>0</v>
      </c>
      <c r="W451" s="106">
        <f>IF('LISTA TRABAJADORES'!F440&lt;50,"",E451)</f>
        <v>0</v>
      </c>
      <c r="X451" s="83" t="s">
        <v>444</v>
      </c>
      <c r="Y451" s="518">
        <f>IF('LISTA TRABAJADORES'!F440&lt;50,"",G451)</f>
        <v>0</v>
      </c>
      <c r="Z451" s="519"/>
      <c r="AA451" s="83"/>
      <c r="AB451" s="65" t="e">
        <f>IF(#REF!="Sí","Cada 6 meses",IF('LISTA TRABAJADORES'!AW443&lt;&gt;"",'LISTA TRABAJADORES'!AW443,IF(OR(#REF!="",#REF!&lt;50),"",IF(#REF!&gt;=1000,"Anualmente",IF(#REF!&lt;=100,"Cada 3 años","Cada 2 años")))))</f>
        <v>#REF!</v>
      </c>
      <c r="AC451" s="65" t="e">
        <f>IF(#REF!="Sí","Cada 6 meses",IF('LISTA TRABAJADORES'!AX443&lt;&gt;"",'LISTA TRABAJADORES'!AX443,IF(OR(#REF!="",#REF!&lt;50),"",IF(#REF!&gt;=1000,"Anualmente",IF(#REF!&lt;=100,"Cada 3 años","Cada 2 años")))))</f>
        <v>#REF!</v>
      </c>
    </row>
    <row r="452" spans="1:29">
      <c r="A452" s="66">
        <v>436</v>
      </c>
      <c r="B452" s="516">
        <f>IF('LISTA TRABAJADORES'!F441&lt;50,"",'LISTA TRABAJADORES'!C441)</f>
        <v>0</v>
      </c>
      <c r="C452" s="517"/>
      <c r="D452" s="107">
        <f>IF('LISTA TRABAJADORES'!F441&lt;50,"",'LISTA TRABAJADORES'!D441)</f>
        <v>0</v>
      </c>
      <c r="E452" s="106">
        <f>IF('LISTA TRABAJADORES'!F441&lt;50,"",'LISTA TRABAJADORES'!E441)</f>
        <v>0</v>
      </c>
      <c r="F452" s="160"/>
      <c r="G452" s="518">
        <f>IF('LISTA TRABAJADORES'!F441&lt;50,"",'LISTA TRABAJADORES'!B441)</f>
        <v>0</v>
      </c>
      <c r="H452" s="519"/>
      <c r="I452" s="83"/>
      <c r="J452" s="65" t="str">
        <f>IF('LISTA TRABAJADORES'!F441="","",IF('LISTA TRABAJADORES'!G441="Sí","Cada 6 meses",IF(M452&lt;&gt;"",M452,IF(OR('LISTA TRABAJADORES'!H441="no ingresa",'LISTA TRABAJADORES'!F441="BAJA"),"No Ingresa PVSA",IF('LISTA TRABAJADORES'!F441="MUY ALTA","Anualmente",IF('LISTA TRABAJADORES'!F441="MEDIA","Cada 3 años","Cada 2 años"))))))</f>
        <v/>
      </c>
      <c r="K452" s="76"/>
      <c r="L452" s="67"/>
      <c r="M452" s="68" t="str">
        <f t="shared" si="12"/>
        <v/>
      </c>
      <c r="N452" s="67"/>
      <c r="O452" s="63"/>
      <c r="P452" s="64"/>
      <c r="Q452" s="64"/>
      <c r="R452" s="2"/>
      <c r="S452" s="104">
        <f t="shared" si="13"/>
        <v>436</v>
      </c>
      <c r="T452" s="516">
        <f>IF('LISTA TRABAJADORES'!F441&lt;50,"",B452)</f>
        <v>0</v>
      </c>
      <c r="U452" s="517"/>
      <c r="V452" s="105">
        <f>IF('LISTA TRABAJADORES'!F441&lt;50,"",'LISTA TRABAJADORES'!D441)</f>
        <v>0</v>
      </c>
      <c r="W452" s="106">
        <f>IF('LISTA TRABAJADORES'!F441&lt;50,"",E452)</f>
        <v>0</v>
      </c>
      <c r="X452" s="83" t="s">
        <v>444</v>
      </c>
      <c r="Y452" s="518">
        <f>IF('LISTA TRABAJADORES'!F441&lt;50,"",G452)</f>
        <v>0</v>
      </c>
      <c r="Z452" s="519"/>
      <c r="AA452" s="83"/>
      <c r="AB452" s="65" t="e">
        <f>IF(#REF!="Sí","Cada 6 meses",IF('LISTA TRABAJADORES'!AW444&lt;&gt;"",'LISTA TRABAJADORES'!AW444,IF(OR(#REF!="",#REF!&lt;50),"",IF(#REF!&gt;=1000,"Anualmente",IF(#REF!&lt;=100,"Cada 3 años","Cada 2 años")))))</f>
        <v>#REF!</v>
      </c>
      <c r="AC452" s="65" t="e">
        <f>IF(#REF!="Sí","Cada 6 meses",IF('LISTA TRABAJADORES'!AX444&lt;&gt;"",'LISTA TRABAJADORES'!AX444,IF(OR(#REF!="",#REF!&lt;50),"",IF(#REF!&gt;=1000,"Anualmente",IF(#REF!&lt;=100,"Cada 3 años","Cada 2 años")))))</f>
        <v>#REF!</v>
      </c>
    </row>
    <row r="453" spans="1:29">
      <c r="A453" s="66">
        <v>437</v>
      </c>
      <c r="B453" s="516">
        <f>IF('LISTA TRABAJADORES'!F442&lt;50,"",'LISTA TRABAJADORES'!C442)</f>
        <v>0</v>
      </c>
      <c r="C453" s="517"/>
      <c r="D453" s="107">
        <f>IF('LISTA TRABAJADORES'!F442&lt;50,"",'LISTA TRABAJADORES'!D442)</f>
        <v>0</v>
      </c>
      <c r="E453" s="106">
        <f>IF('LISTA TRABAJADORES'!F442&lt;50,"",'LISTA TRABAJADORES'!E442)</f>
        <v>0</v>
      </c>
      <c r="F453" s="160"/>
      <c r="G453" s="518">
        <f>IF('LISTA TRABAJADORES'!F442&lt;50,"",'LISTA TRABAJADORES'!B442)</f>
        <v>0</v>
      </c>
      <c r="H453" s="519"/>
      <c r="I453" s="83"/>
      <c r="J453" s="65" t="str">
        <f>IF('LISTA TRABAJADORES'!F442="","",IF('LISTA TRABAJADORES'!G442="Sí","Cada 6 meses",IF(M453&lt;&gt;"",M453,IF(OR('LISTA TRABAJADORES'!H442="no ingresa",'LISTA TRABAJADORES'!F442="BAJA"),"No Ingresa PVSA",IF('LISTA TRABAJADORES'!F442="MUY ALTA","Anualmente",IF('LISTA TRABAJADORES'!F442="MEDIA","Cada 3 años","Cada 2 años"))))))</f>
        <v/>
      </c>
      <c r="K453" s="76"/>
      <c r="L453" s="67"/>
      <c r="M453" s="68" t="str">
        <f t="shared" si="12"/>
        <v/>
      </c>
      <c r="N453" s="67"/>
      <c r="O453" s="63"/>
      <c r="P453" s="64"/>
      <c r="Q453" s="64"/>
      <c r="R453" s="2"/>
      <c r="S453" s="104">
        <f t="shared" si="13"/>
        <v>437</v>
      </c>
      <c r="T453" s="516">
        <f>IF('LISTA TRABAJADORES'!F442&lt;50,"",B453)</f>
        <v>0</v>
      </c>
      <c r="U453" s="517"/>
      <c r="V453" s="105">
        <f>IF('LISTA TRABAJADORES'!F442&lt;50,"",'LISTA TRABAJADORES'!D442)</f>
        <v>0</v>
      </c>
      <c r="W453" s="106">
        <f>IF('LISTA TRABAJADORES'!F442&lt;50,"",E453)</f>
        <v>0</v>
      </c>
      <c r="X453" s="83" t="s">
        <v>444</v>
      </c>
      <c r="Y453" s="518">
        <f>IF('LISTA TRABAJADORES'!F442&lt;50,"",G453)</f>
        <v>0</v>
      </c>
      <c r="Z453" s="519"/>
      <c r="AA453" s="83"/>
      <c r="AB453" s="65" t="e">
        <f>IF(#REF!="Sí","Cada 6 meses",IF('LISTA TRABAJADORES'!AW445&lt;&gt;"",'LISTA TRABAJADORES'!AW445,IF(OR(#REF!="",#REF!&lt;50),"",IF(#REF!&gt;=1000,"Anualmente",IF(#REF!&lt;=100,"Cada 3 años","Cada 2 años")))))</f>
        <v>#REF!</v>
      </c>
      <c r="AC453" s="65" t="e">
        <f>IF(#REF!="Sí","Cada 6 meses",IF('LISTA TRABAJADORES'!AX445&lt;&gt;"",'LISTA TRABAJADORES'!AX445,IF(OR(#REF!="",#REF!&lt;50),"",IF(#REF!&gt;=1000,"Anualmente",IF(#REF!&lt;=100,"Cada 3 años","Cada 2 años")))))</f>
        <v>#REF!</v>
      </c>
    </row>
    <row r="454" spans="1:29">
      <c r="A454" s="66">
        <v>438</v>
      </c>
      <c r="B454" s="516">
        <f>IF('LISTA TRABAJADORES'!F443&lt;50,"",'LISTA TRABAJADORES'!C443)</f>
        <v>0</v>
      </c>
      <c r="C454" s="517"/>
      <c r="D454" s="107">
        <f>IF('LISTA TRABAJADORES'!F443&lt;50,"",'LISTA TRABAJADORES'!D443)</f>
        <v>0</v>
      </c>
      <c r="E454" s="106">
        <f>IF('LISTA TRABAJADORES'!F443&lt;50,"",'LISTA TRABAJADORES'!E443)</f>
        <v>0</v>
      </c>
      <c r="F454" s="160"/>
      <c r="G454" s="518">
        <f>IF('LISTA TRABAJADORES'!F443&lt;50,"",'LISTA TRABAJADORES'!B443)</f>
        <v>0</v>
      </c>
      <c r="H454" s="519"/>
      <c r="I454" s="83"/>
      <c r="J454" s="65" t="str">
        <f>IF('LISTA TRABAJADORES'!F443="","",IF('LISTA TRABAJADORES'!G443="Sí","Cada 6 meses",IF(M454&lt;&gt;"",M454,IF(OR('LISTA TRABAJADORES'!H443="no ingresa",'LISTA TRABAJADORES'!F443="BAJA"),"No Ingresa PVSA",IF('LISTA TRABAJADORES'!F443="MUY ALTA","Anualmente",IF('LISTA TRABAJADORES'!F443="MEDIA","Cada 3 años","Cada 2 años"))))))</f>
        <v/>
      </c>
      <c r="K454" s="76"/>
      <c r="L454" s="67"/>
      <c r="M454" s="68" t="str">
        <f t="shared" si="12"/>
        <v/>
      </c>
      <c r="N454" s="67"/>
      <c r="O454" s="63"/>
      <c r="P454" s="64"/>
      <c r="Q454" s="64"/>
      <c r="R454" s="2"/>
      <c r="S454" s="104">
        <f t="shared" si="13"/>
        <v>438</v>
      </c>
      <c r="T454" s="516">
        <f>IF('LISTA TRABAJADORES'!F443&lt;50,"",B454)</f>
        <v>0</v>
      </c>
      <c r="U454" s="517"/>
      <c r="V454" s="105">
        <f>IF('LISTA TRABAJADORES'!F443&lt;50,"",'LISTA TRABAJADORES'!D443)</f>
        <v>0</v>
      </c>
      <c r="W454" s="106">
        <f>IF('LISTA TRABAJADORES'!F443&lt;50,"",E454)</f>
        <v>0</v>
      </c>
      <c r="X454" s="83" t="s">
        <v>444</v>
      </c>
      <c r="Y454" s="518">
        <f>IF('LISTA TRABAJADORES'!F443&lt;50,"",G454)</f>
        <v>0</v>
      </c>
      <c r="Z454" s="519"/>
      <c r="AA454" s="83"/>
      <c r="AB454" s="65" t="e">
        <f>IF(#REF!="Sí","Cada 6 meses",IF('LISTA TRABAJADORES'!AW446&lt;&gt;"",'LISTA TRABAJADORES'!AW446,IF(OR(#REF!="",#REF!&lt;50),"",IF(#REF!&gt;=1000,"Anualmente",IF(#REF!&lt;=100,"Cada 3 años","Cada 2 años")))))</f>
        <v>#REF!</v>
      </c>
      <c r="AC454" s="65" t="e">
        <f>IF(#REF!="Sí","Cada 6 meses",IF('LISTA TRABAJADORES'!AX446&lt;&gt;"",'LISTA TRABAJADORES'!AX446,IF(OR(#REF!="",#REF!&lt;50),"",IF(#REF!&gt;=1000,"Anualmente",IF(#REF!&lt;=100,"Cada 3 años","Cada 2 años")))))</f>
        <v>#REF!</v>
      </c>
    </row>
    <row r="455" spans="1:29">
      <c r="A455" s="66">
        <v>439</v>
      </c>
      <c r="B455" s="516">
        <f>IF('LISTA TRABAJADORES'!F444&lt;50,"",'LISTA TRABAJADORES'!C444)</f>
        <v>0</v>
      </c>
      <c r="C455" s="517"/>
      <c r="D455" s="107">
        <f>IF('LISTA TRABAJADORES'!F444&lt;50,"",'LISTA TRABAJADORES'!D444)</f>
        <v>0</v>
      </c>
      <c r="E455" s="106">
        <f>IF('LISTA TRABAJADORES'!F444&lt;50,"",'LISTA TRABAJADORES'!E444)</f>
        <v>0</v>
      </c>
      <c r="F455" s="160"/>
      <c r="G455" s="518">
        <f>IF('LISTA TRABAJADORES'!F444&lt;50,"",'LISTA TRABAJADORES'!B444)</f>
        <v>0</v>
      </c>
      <c r="H455" s="519"/>
      <c r="I455" s="83"/>
      <c r="J455" s="65" t="str">
        <f>IF('LISTA TRABAJADORES'!F444="","",IF('LISTA TRABAJADORES'!G444="Sí","Cada 6 meses",IF(M455&lt;&gt;"",M455,IF(OR('LISTA TRABAJADORES'!H444="no ingresa",'LISTA TRABAJADORES'!F444="BAJA"),"No Ingresa PVSA",IF('LISTA TRABAJADORES'!F444="MUY ALTA","Anualmente",IF('LISTA TRABAJADORES'!F444="MEDIA","Cada 3 años","Cada 2 años"))))))</f>
        <v/>
      </c>
      <c r="K455" s="76"/>
      <c r="L455" s="67"/>
      <c r="M455" s="68" t="str">
        <f t="shared" si="12"/>
        <v/>
      </c>
      <c r="N455" s="67"/>
      <c r="O455" s="63"/>
      <c r="P455" s="64"/>
      <c r="Q455" s="64"/>
      <c r="R455" s="2"/>
      <c r="S455" s="104">
        <f t="shared" si="13"/>
        <v>439</v>
      </c>
      <c r="T455" s="516">
        <f>IF('LISTA TRABAJADORES'!F444&lt;50,"",B455)</f>
        <v>0</v>
      </c>
      <c r="U455" s="517"/>
      <c r="V455" s="105">
        <f>IF('LISTA TRABAJADORES'!F444&lt;50,"",'LISTA TRABAJADORES'!D444)</f>
        <v>0</v>
      </c>
      <c r="W455" s="106">
        <f>IF('LISTA TRABAJADORES'!F444&lt;50,"",E455)</f>
        <v>0</v>
      </c>
      <c r="X455" s="83" t="s">
        <v>444</v>
      </c>
      <c r="Y455" s="518">
        <f>IF('LISTA TRABAJADORES'!F444&lt;50,"",G455)</f>
        <v>0</v>
      </c>
      <c r="Z455" s="519"/>
      <c r="AA455" s="83"/>
      <c r="AB455" s="65" t="e">
        <f>IF(#REF!="Sí","Cada 6 meses",IF('LISTA TRABAJADORES'!AW447&lt;&gt;"",'LISTA TRABAJADORES'!AW447,IF(OR(#REF!="",#REF!&lt;50),"",IF(#REF!&gt;=1000,"Anualmente",IF(#REF!&lt;=100,"Cada 3 años","Cada 2 años")))))</f>
        <v>#REF!</v>
      </c>
      <c r="AC455" s="65" t="e">
        <f>IF(#REF!="Sí","Cada 6 meses",IF('LISTA TRABAJADORES'!AX447&lt;&gt;"",'LISTA TRABAJADORES'!AX447,IF(OR(#REF!="",#REF!&lt;50),"",IF(#REF!&gt;=1000,"Anualmente",IF(#REF!&lt;=100,"Cada 3 años","Cada 2 años")))))</f>
        <v>#REF!</v>
      </c>
    </row>
    <row r="456" spans="1:29">
      <c r="A456" s="66">
        <v>440</v>
      </c>
      <c r="B456" s="516">
        <f>IF('LISTA TRABAJADORES'!F445&lt;50,"",'LISTA TRABAJADORES'!C445)</f>
        <v>0</v>
      </c>
      <c r="C456" s="517"/>
      <c r="D456" s="107">
        <f>IF('LISTA TRABAJADORES'!F445&lt;50,"",'LISTA TRABAJADORES'!D445)</f>
        <v>0</v>
      </c>
      <c r="E456" s="106">
        <f>IF('LISTA TRABAJADORES'!F445&lt;50,"",'LISTA TRABAJADORES'!E445)</f>
        <v>0</v>
      </c>
      <c r="F456" s="160"/>
      <c r="G456" s="518">
        <f>IF('LISTA TRABAJADORES'!F445&lt;50,"",'LISTA TRABAJADORES'!B445)</f>
        <v>0</v>
      </c>
      <c r="H456" s="519"/>
      <c r="I456" s="83"/>
      <c r="J456" s="65" t="str">
        <f>IF('LISTA TRABAJADORES'!F445="","",IF('LISTA TRABAJADORES'!G445="Sí","Cada 6 meses",IF(M456&lt;&gt;"",M456,IF(OR('LISTA TRABAJADORES'!H445="no ingresa",'LISTA TRABAJADORES'!F445="BAJA"),"No Ingresa PVSA",IF('LISTA TRABAJADORES'!F445="MUY ALTA","Anualmente",IF('LISTA TRABAJADORES'!F445="MEDIA","Cada 3 años","Cada 2 años"))))))</f>
        <v/>
      </c>
      <c r="K456" s="76"/>
      <c r="L456" s="67"/>
      <c r="M456" s="68" t="str">
        <f t="shared" si="12"/>
        <v/>
      </c>
      <c r="N456" s="67"/>
      <c r="O456" s="63"/>
      <c r="P456" s="64"/>
      <c r="Q456" s="64"/>
      <c r="R456" s="2"/>
      <c r="S456" s="104">
        <f t="shared" si="13"/>
        <v>440</v>
      </c>
      <c r="T456" s="516">
        <f>IF('LISTA TRABAJADORES'!F445&lt;50,"",B456)</f>
        <v>0</v>
      </c>
      <c r="U456" s="517"/>
      <c r="V456" s="105">
        <f>IF('LISTA TRABAJADORES'!F445&lt;50,"",'LISTA TRABAJADORES'!D445)</f>
        <v>0</v>
      </c>
      <c r="W456" s="106">
        <f>IF('LISTA TRABAJADORES'!F445&lt;50,"",E456)</f>
        <v>0</v>
      </c>
      <c r="X456" s="83" t="s">
        <v>444</v>
      </c>
      <c r="Y456" s="518">
        <f>IF('LISTA TRABAJADORES'!F445&lt;50,"",G456)</f>
        <v>0</v>
      </c>
      <c r="Z456" s="519"/>
      <c r="AA456" s="83"/>
      <c r="AB456" s="65" t="e">
        <f>IF(#REF!="Sí","Cada 6 meses",IF('LISTA TRABAJADORES'!AW448&lt;&gt;"",'LISTA TRABAJADORES'!AW448,IF(OR(#REF!="",#REF!&lt;50),"",IF(#REF!&gt;=1000,"Anualmente",IF(#REF!&lt;=100,"Cada 3 años","Cada 2 años")))))</f>
        <v>#REF!</v>
      </c>
      <c r="AC456" s="65" t="e">
        <f>IF(#REF!="Sí","Cada 6 meses",IF('LISTA TRABAJADORES'!AX448&lt;&gt;"",'LISTA TRABAJADORES'!AX448,IF(OR(#REF!="",#REF!&lt;50),"",IF(#REF!&gt;=1000,"Anualmente",IF(#REF!&lt;=100,"Cada 3 años","Cada 2 años")))))</f>
        <v>#REF!</v>
      </c>
    </row>
    <row r="457" spans="1:29">
      <c r="A457" s="66">
        <v>441</v>
      </c>
      <c r="B457" s="516">
        <f>IF('LISTA TRABAJADORES'!F446&lt;50,"",'LISTA TRABAJADORES'!C446)</f>
        <v>0</v>
      </c>
      <c r="C457" s="517"/>
      <c r="D457" s="107">
        <f>IF('LISTA TRABAJADORES'!F446&lt;50,"",'LISTA TRABAJADORES'!D446)</f>
        <v>0</v>
      </c>
      <c r="E457" s="106">
        <f>IF('LISTA TRABAJADORES'!F446&lt;50,"",'LISTA TRABAJADORES'!E446)</f>
        <v>0</v>
      </c>
      <c r="F457" s="160"/>
      <c r="G457" s="518">
        <f>IF('LISTA TRABAJADORES'!F446&lt;50,"",'LISTA TRABAJADORES'!B446)</f>
        <v>0</v>
      </c>
      <c r="H457" s="519"/>
      <c r="I457" s="83"/>
      <c r="J457" s="65" t="str">
        <f>IF('LISTA TRABAJADORES'!F446="","",IF('LISTA TRABAJADORES'!G446="Sí","Cada 6 meses",IF(M457&lt;&gt;"",M457,IF(OR('LISTA TRABAJADORES'!H446="no ingresa",'LISTA TRABAJADORES'!F446="BAJA"),"No Ingresa PVSA",IF('LISTA TRABAJADORES'!F446="MUY ALTA","Anualmente",IF('LISTA TRABAJADORES'!F446="MEDIA","Cada 3 años","Cada 2 años"))))))</f>
        <v/>
      </c>
      <c r="K457" s="76"/>
      <c r="L457" s="67"/>
      <c r="M457" s="68" t="str">
        <f t="shared" si="12"/>
        <v/>
      </c>
      <c r="N457" s="67"/>
      <c r="O457" s="63"/>
      <c r="P457" s="64"/>
      <c r="Q457" s="64"/>
      <c r="R457" s="2"/>
      <c r="S457" s="104">
        <f t="shared" si="13"/>
        <v>441</v>
      </c>
      <c r="T457" s="516">
        <f>IF('LISTA TRABAJADORES'!F446&lt;50,"",B457)</f>
        <v>0</v>
      </c>
      <c r="U457" s="517"/>
      <c r="V457" s="105">
        <f>IF('LISTA TRABAJADORES'!F446&lt;50,"",'LISTA TRABAJADORES'!D446)</f>
        <v>0</v>
      </c>
      <c r="W457" s="106">
        <f>IF('LISTA TRABAJADORES'!F446&lt;50,"",E457)</f>
        <v>0</v>
      </c>
      <c r="X457" s="83" t="s">
        <v>444</v>
      </c>
      <c r="Y457" s="518">
        <f>IF('LISTA TRABAJADORES'!F446&lt;50,"",G457)</f>
        <v>0</v>
      </c>
      <c r="Z457" s="519"/>
      <c r="AA457" s="83"/>
      <c r="AB457" s="65" t="e">
        <f>IF(#REF!="Sí","Cada 6 meses",IF('LISTA TRABAJADORES'!AW449&lt;&gt;"",'LISTA TRABAJADORES'!AW449,IF(OR(#REF!="",#REF!&lt;50),"",IF(#REF!&gt;=1000,"Anualmente",IF(#REF!&lt;=100,"Cada 3 años","Cada 2 años")))))</f>
        <v>#REF!</v>
      </c>
      <c r="AC457" s="65" t="e">
        <f>IF(#REF!="Sí","Cada 6 meses",IF('LISTA TRABAJADORES'!AX449&lt;&gt;"",'LISTA TRABAJADORES'!AX449,IF(OR(#REF!="",#REF!&lt;50),"",IF(#REF!&gt;=1000,"Anualmente",IF(#REF!&lt;=100,"Cada 3 años","Cada 2 años")))))</f>
        <v>#REF!</v>
      </c>
    </row>
    <row r="458" spans="1:29">
      <c r="A458" s="66">
        <v>442</v>
      </c>
      <c r="B458" s="516">
        <f>IF('LISTA TRABAJADORES'!F447&lt;50,"",'LISTA TRABAJADORES'!C447)</f>
        <v>0</v>
      </c>
      <c r="C458" s="517"/>
      <c r="D458" s="107">
        <f>IF('LISTA TRABAJADORES'!F447&lt;50,"",'LISTA TRABAJADORES'!D447)</f>
        <v>0</v>
      </c>
      <c r="E458" s="106">
        <f>IF('LISTA TRABAJADORES'!F447&lt;50,"",'LISTA TRABAJADORES'!E447)</f>
        <v>0</v>
      </c>
      <c r="F458" s="160"/>
      <c r="G458" s="518">
        <f>IF('LISTA TRABAJADORES'!F447&lt;50,"",'LISTA TRABAJADORES'!B447)</f>
        <v>0</v>
      </c>
      <c r="H458" s="519"/>
      <c r="I458" s="83"/>
      <c r="J458" s="65" t="str">
        <f>IF('LISTA TRABAJADORES'!F447="","",IF('LISTA TRABAJADORES'!G447="Sí","Cada 6 meses",IF(M458&lt;&gt;"",M458,IF(OR('LISTA TRABAJADORES'!H447="no ingresa",'LISTA TRABAJADORES'!F447="BAJA"),"No Ingresa PVSA",IF('LISTA TRABAJADORES'!F447="MUY ALTA","Anualmente",IF('LISTA TRABAJADORES'!F447="MEDIA","Cada 3 años","Cada 2 años"))))))</f>
        <v/>
      </c>
      <c r="K458" s="76"/>
      <c r="L458" s="67"/>
      <c r="M458" s="68" t="str">
        <f t="shared" si="12"/>
        <v/>
      </c>
      <c r="N458" s="67"/>
      <c r="O458" s="63"/>
      <c r="P458" s="64"/>
      <c r="Q458" s="64"/>
      <c r="R458" s="2"/>
      <c r="S458" s="104">
        <f t="shared" si="13"/>
        <v>442</v>
      </c>
      <c r="T458" s="516">
        <f>IF('LISTA TRABAJADORES'!F447&lt;50,"",B458)</f>
        <v>0</v>
      </c>
      <c r="U458" s="517"/>
      <c r="V458" s="105">
        <f>IF('LISTA TRABAJADORES'!F447&lt;50,"",'LISTA TRABAJADORES'!D447)</f>
        <v>0</v>
      </c>
      <c r="W458" s="106">
        <f>IF('LISTA TRABAJADORES'!F447&lt;50,"",E458)</f>
        <v>0</v>
      </c>
      <c r="X458" s="83" t="s">
        <v>444</v>
      </c>
      <c r="Y458" s="518">
        <f>IF('LISTA TRABAJADORES'!F447&lt;50,"",G458)</f>
        <v>0</v>
      </c>
      <c r="Z458" s="519"/>
      <c r="AA458" s="83"/>
      <c r="AB458" s="65" t="e">
        <f>IF(#REF!="Sí","Cada 6 meses",IF('LISTA TRABAJADORES'!AW450&lt;&gt;"",'LISTA TRABAJADORES'!AW450,IF(OR(#REF!="",#REF!&lt;50),"",IF(#REF!&gt;=1000,"Anualmente",IF(#REF!&lt;=100,"Cada 3 años","Cada 2 años")))))</f>
        <v>#REF!</v>
      </c>
      <c r="AC458" s="65" t="e">
        <f>IF(#REF!="Sí","Cada 6 meses",IF('LISTA TRABAJADORES'!AX450&lt;&gt;"",'LISTA TRABAJADORES'!AX450,IF(OR(#REF!="",#REF!&lt;50),"",IF(#REF!&gt;=1000,"Anualmente",IF(#REF!&lt;=100,"Cada 3 años","Cada 2 años")))))</f>
        <v>#REF!</v>
      </c>
    </row>
    <row r="459" spans="1:29">
      <c r="A459" s="66">
        <v>443</v>
      </c>
      <c r="B459" s="516">
        <f>IF('LISTA TRABAJADORES'!F448&lt;50,"",'LISTA TRABAJADORES'!C448)</f>
        <v>0</v>
      </c>
      <c r="C459" s="517"/>
      <c r="D459" s="107">
        <f>IF('LISTA TRABAJADORES'!F448&lt;50,"",'LISTA TRABAJADORES'!D448)</f>
        <v>0</v>
      </c>
      <c r="E459" s="106">
        <f>IF('LISTA TRABAJADORES'!F448&lt;50,"",'LISTA TRABAJADORES'!E448)</f>
        <v>0</v>
      </c>
      <c r="F459" s="160"/>
      <c r="G459" s="518">
        <f>IF('LISTA TRABAJADORES'!F448&lt;50,"",'LISTA TRABAJADORES'!B448)</f>
        <v>0</v>
      </c>
      <c r="H459" s="519"/>
      <c r="I459" s="83"/>
      <c r="J459" s="65" t="str">
        <f>IF('LISTA TRABAJADORES'!F448="","",IF('LISTA TRABAJADORES'!G448="Sí","Cada 6 meses",IF(M459&lt;&gt;"",M459,IF(OR('LISTA TRABAJADORES'!H448="no ingresa",'LISTA TRABAJADORES'!F448="BAJA"),"No Ingresa PVSA",IF('LISTA TRABAJADORES'!F448="MUY ALTA","Anualmente",IF('LISTA TRABAJADORES'!F448="MEDIA","Cada 3 años","Cada 2 años"))))))</f>
        <v/>
      </c>
      <c r="K459" s="76"/>
      <c r="L459" s="67"/>
      <c r="M459" s="68" t="str">
        <f t="shared" si="12"/>
        <v/>
      </c>
      <c r="N459" s="67"/>
      <c r="O459" s="63"/>
      <c r="P459" s="64"/>
      <c r="Q459" s="64"/>
      <c r="R459" s="2"/>
      <c r="S459" s="104">
        <f t="shared" si="13"/>
        <v>443</v>
      </c>
      <c r="T459" s="516">
        <f>IF('LISTA TRABAJADORES'!F448&lt;50,"",B459)</f>
        <v>0</v>
      </c>
      <c r="U459" s="517"/>
      <c r="V459" s="105">
        <f>IF('LISTA TRABAJADORES'!F448&lt;50,"",'LISTA TRABAJADORES'!D448)</f>
        <v>0</v>
      </c>
      <c r="W459" s="106">
        <f>IF('LISTA TRABAJADORES'!F448&lt;50,"",E459)</f>
        <v>0</v>
      </c>
      <c r="X459" s="83" t="s">
        <v>444</v>
      </c>
      <c r="Y459" s="518">
        <f>IF('LISTA TRABAJADORES'!F448&lt;50,"",G459)</f>
        <v>0</v>
      </c>
      <c r="Z459" s="519"/>
      <c r="AA459" s="83"/>
      <c r="AB459" s="65" t="e">
        <f>IF(#REF!="Sí","Cada 6 meses",IF('LISTA TRABAJADORES'!AW451&lt;&gt;"",'LISTA TRABAJADORES'!AW451,IF(OR(#REF!="",#REF!&lt;50),"",IF(#REF!&gt;=1000,"Anualmente",IF(#REF!&lt;=100,"Cada 3 años","Cada 2 años")))))</f>
        <v>#REF!</v>
      </c>
      <c r="AC459" s="65" t="e">
        <f>IF(#REF!="Sí","Cada 6 meses",IF('LISTA TRABAJADORES'!AX451&lt;&gt;"",'LISTA TRABAJADORES'!AX451,IF(OR(#REF!="",#REF!&lt;50),"",IF(#REF!&gt;=1000,"Anualmente",IF(#REF!&lt;=100,"Cada 3 años","Cada 2 años")))))</f>
        <v>#REF!</v>
      </c>
    </row>
    <row r="460" spans="1:29">
      <c r="A460" s="66">
        <v>444</v>
      </c>
      <c r="B460" s="516">
        <f>IF('LISTA TRABAJADORES'!F449&lt;50,"",'LISTA TRABAJADORES'!C449)</f>
        <v>0</v>
      </c>
      <c r="C460" s="517"/>
      <c r="D460" s="107">
        <f>IF('LISTA TRABAJADORES'!F449&lt;50,"",'LISTA TRABAJADORES'!D449)</f>
        <v>0</v>
      </c>
      <c r="E460" s="106">
        <f>IF('LISTA TRABAJADORES'!F449&lt;50,"",'LISTA TRABAJADORES'!E449)</f>
        <v>0</v>
      </c>
      <c r="F460" s="160"/>
      <c r="G460" s="518">
        <f>IF('LISTA TRABAJADORES'!F449&lt;50,"",'LISTA TRABAJADORES'!B449)</f>
        <v>0</v>
      </c>
      <c r="H460" s="519"/>
      <c r="I460" s="83"/>
      <c r="J460" s="65" t="str">
        <f>IF('LISTA TRABAJADORES'!F449="","",IF('LISTA TRABAJADORES'!G449="Sí","Cada 6 meses",IF(M460&lt;&gt;"",M460,IF(OR('LISTA TRABAJADORES'!H449="no ingresa",'LISTA TRABAJADORES'!F449="BAJA"),"No Ingresa PVSA",IF('LISTA TRABAJADORES'!F449="MUY ALTA","Anualmente",IF('LISTA TRABAJADORES'!F449="MEDIA","Cada 3 años","Cada 2 años"))))))</f>
        <v/>
      </c>
      <c r="K460" s="76"/>
      <c r="L460" s="67"/>
      <c r="M460" s="68" t="str">
        <f t="shared" si="12"/>
        <v/>
      </c>
      <c r="N460" s="67"/>
      <c r="O460" s="63"/>
      <c r="P460" s="64"/>
      <c r="Q460" s="64"/>
      <c r="R460" s="2"/>
      <c r="S460" s="104">
        <f t="shared" si="13"/>
        <v>444</v>
      </c>
      <c r="T460" s="516">
        <f>IF('LISTA TRABAJADORES'!F449&lt;50,"",B460)</f>
        <v>0</v>
      </c>
      <c r="U460" s="517"/>
      <c r="V460" s="105">
        <f>IF('LISTA TRABAJADORES'!F449&lt;50,"",'LISTA TRABAJADORES'!D449)</f>
        <v>0</v>
      </c>
      <c r="W460" s="106">
        <f>IF('LISTA TRABAJADORES'!F449&lt;50,"",E460)</f>
        <v>0</v>
      </c>
      <c r="X460" s="83" t="s">
        <v>444</v>
      </c>
      <c r="Y460" s="518">
        <f>IF('LISTA TRABAJADORES'!F449&lt;50,"",G460)</f>
        <v>0</v>
      </c>
      <c r="Z460" s="519"/>
      <c r="AA460" s="83"/>
      <c r="AB460" s="65" t="e">
        <f>IF(#REF!="Sí","Cada 6 meses",IF('LISTA TRABAJADORES'!AW452&lt;&gt;"",'LISTA TRABAJADORES'!AW452,IF(OR(#REF!="",#REF!&lt;50),"",IF(#REF!&gt;=1000,"Anualmente",IF(#REF!&lt;=100,"Cada 3 años","Cada 2 años")))))</f>
        <v>#REF!</v>
      </c>
      <c r="AC460" s="65" t="e">
        <f>IF(#REF!="Sí","Cada 6 meses",IF('LISTA TRABAJADORES'!AX452&lt;&gt;"",'LISTA TRABAJADORES'!AX452,IF(OR(#REF!="",#REF!&lt;50),"",IF(#REF!&gt;=1000,"Anualmente",IF(#REF!&lt;=100,"Cada 3 años","Cada 2 años")))))</f>
        <v>#REF!</v>
      </c>
    </row>
    <row r="461" spans="1:29">
      <c r="A461" s="66">
        <v>445</v>
      </c>
      <c r="B461" s="516">
        <f>IF('LISTA TRABAJADORES'!F450&lt;50,"",'LISTA TRABAJADORES'!C450)</f>
        <v>0</v>
      </c>
      <c r="C461" s="517"/>
      <c r="D461" s="107">
        <f>IF('LISTA TRABAJADORES'!F450&lt;50,"",'LISTA TRABAJADORES'!D450)</f>
        <v>0</v>
      </c>
      <c r="E461" s="106">
        <f>IF('LISTA TRABAJADORES'!F450&lt;50,"",'LISTA TRABAJADORES'!E450)</f>
        <v>0</v>
      </c>
      <c r="F461" s="160"/>
      <c r="G461" s="518">
        <f>IF('LISTA TRABAJADORES'!F450&lt;50,"",'LISTA TRABAJADORES'!B450)</f>
        <v>0</v>
      </c>
      <c r="H461" s="519"/>
      <c r="I461" s="83"/>
      <c r="J461" s="65" t="str">
        <f>IF('LISTA TRABAJADORES'!F450="","",IF('LISTA TRABAJADORES'!G450="Sí","Cada 6 meses",IF(M461&lt;&gt;"",M461,IF(OR('LISTA TRABAJADORES'!H450="no ingresa",'LISTA TRABAJADORES'!F450="BAJA"),"No Ingresa PVSA",IF('LISTA TRABAJADORES'!F450="MUY ALTA","Anualmente",IF('LISTA TRABAJADORES'!F450="MEDIA","Cada 3 años","Cada 2 años"))))))</f>
        <v/>
      </c>
      <c r="K461" s="76"/>
      <c r="L461" s="67"/>
      <c r="M461" s="68" t="str">
        <f t="shared" si="12"/>
        <v/>
      </c>
      <c r="N461" s="67"/>
      <c r="O461" s="63"/>
      <c r="P461" s="64"/>
      <c r="Q461" s="64"/>
      <c r="R461" s="2"/>
      <c r="S461" s="104">
        <f t="shared" si="13"/>
        <v>445</v>
      </c>
      <c r="T461" s="516">
        <f>IF('LISTA TRABAJADORES'!F450&lt;50,"",B461)</f>
        <v>0</v>
      </c>
      <c r="U461" s="517"/>
      <c r="V461" s="105">
        <f>IF('LISTA TRABAJADORES'!F450&lt;50,"",'LISTA TRABAJADORES'!D450)</f>
        <v>0</v>
      </c>
      <c r="W461" s="106">
        <f>IF('LISTA TRABAJADORES'!F450&lt;50,"",E461)</f>
        <v>0</v>
      </c>
      <c r="X461" s="83" t="s">
        <v>444</v>
      </c>
      <c r="Y461" s="518">
        <f>IF('LISTA TRABAJADORES'!F450&lt;50,"",G461)</f>
        <v>0</v>
      </c>
      <c r="Z461" s="519"/>
      <c r="AA461" s="83"/>
      <c r="AB461" s="65" t="e">
        <f>IF(#REF!="Sí","Cada 6 meses",IF('LISTA TRABAJADORES'!AW453&lt;&gt;"",'LISTA TRABAJADORES'!AW453,IF(OR(#REF!="",#REF!&lt;50),"",IF(#REF!&gt;=1000,"Anualmente",IF(#REF!&lt;=100,"Cada 3 años","Cada 2 años")))))</f>
        <v>#REF!</v>
      </c>
      <c r="AC461" s="65" t="e">
        <f>IF(#REF!="Sí","Cada 6 meses",IF('LISTA TRABAJADORES'!AX453&lt;&gt;"",'LISTA TRABAJADORES'!AX453,IF(OR(#REF!="",#REF!&lt;50),"",IF(#REF!&gt;=1000,"Anualmente",IF(#REF!&lt;=100,"Cada 3 años","Cada 2 años")))))</f>
        <v>#REF!</v>
      </c>
    </row>
    <row r="462" spans="1:29">
      <c r="A462" s="66">
        <v>446</v>
      </c>
      <c r="B462" s="516">
        <f>IF('LISTA TRABAJADORES'!F451&lt;50,"",'LISTA TRABAJADORES'!C451)</f>
        <v>0</v>
      </c>
      <c r="C462" s="517"/>
      <c r="D462" s="107">
        <f>IF('LISTA TRABAJADORES'!F451&lt;50,"",'LISTA TRABAJADORES'!D451)</f>
        <v>0</v>
      </c>
      <c r="E462" s="106">
        <f>IF('LISTA TRABAJADORES'!F451&lt;50,"",'LISTA TRABAJADORES'!E451)</f>
        <v>0</v>
      </c>
      <c r="F462" s="160"/>
      <c r="G462" s="518">
        <f>IF('LISTA TRABAJADORES'!F451&lt;50,"",'LISTA TRABAJADORES'!B451)</f>
        <v>0</v>
      </c>
      <c r="H462" s="519"/>
      <c r="I462" s="83"/>
      <c r="J462" s="65" t="str">
        <f>IF('LISTA TRABAJADORES'!F451="","",IF('LISTA TRABAJADORES'!G451="Sí","Cada 6 meses",IF(M462&lt;&gt;"",M462,IF(OR('LISTA TRABAJADORES'!H451="no ingresa",'LISTA TRABAJADORES'!F451="BAJA"),"No Ingresa PVSA",IF('LISTA TRABAJADORES'!F451="MUY ALTA","Anualmente",IF('LISTA TRABAJADORES'!F451="MEDIA","Cada 3 años","Cada 2 años"))))))</f>
        <v/>
      </c>
      <c r="K462" s="76"/>
      <c r="L462" s="67"/>
      <c r="M462" s="68" t="str">
        <f t="shared" si="12"/>
        <v/>
      </c>
      <c r="N462" s="67"/>
      <c r="O462" s="63"/>
      <c r="P462" s="64"/>
      <c r="Q462" s="64"/>
      <c r="R462" s="2"/>
      <c r="S462" s="104">
        <f t="shared" si="13"/>
        <v>446</v>
      </c>
      <c r="T462" s="516">
        <f>IF('LISTA TRABAJADORES'!F451&lt;50,"",B462)</f>
        <v>0</v>
      </c>
      <c r="U462" s="517"/>
      <c r="V462" s="105">
        <f>IF('LISTA TRABAJADORES'!F451&lt;50,"",'LISTA TRABAJADORES'!D451)</f>
        <v>0</v>
      </c>
      <c r="W462" s="106">
        <f>IF('LISTA TRABAJADORES'!F451&lt;50,"",E462)</f>
        <v>0</v>
      </c>
      <c r="X462" s="83" t="s">
        <v>444</v>
      </c>
      <c r="Y462" s="518">
        <f>IF('LISTA TRABAJADORES'!F451&lt;50,"",G462)</f>
        <v>0</v>
      </c>
      <c r="Z462" s="519"/>
      <c r="AA462" s="83"/>
      <c r="AB462" s="65" t="e">
        <f>IF(#REF!="Sí","Cada 6 meses",IF('LISTA TRABAJADORES'!AW454&lt;&gt;"",'LISTA TRABAJADORES'!AW454,IF(OR(#REF!="",#REF!&lt;50),"",IF(#REF!&gt;=1000,"Anualmente",IF(#REF!&lt;=100,"Cada 3 años","Cada 2 años")))))</f>
        <v>#REF!</v>
      </c>
      <c r="AC462" s="65" t="e">
        <f>IF(#REF!="Sí","Cada 6 meses",IF('LISTA TRABAJADORES'!AX454&lt;&gt;"",'LISTA TRABAJADORES'!AX454,IF(OR(#REF!="",#REF!&lt;50),"",IF(#REF!&gt;=1000,"Anualmente",IF(#REF!&lt;=100,"Cada 3 años","Cada 2 años")))))</f>
        <v>#REF!</v>
      </c>
    </row>
    <row r="463" spans="1:29">
      <c r="A463" s="66">
        <v>447</v>
      </c>
      <c r="B463" s="516">
        <f>IF('LISTA TRABAJADORES'!F452&lt;50,"",'LISTA TRABAJADORES'!C452)</f>
        <v>0</v>
      </c>
      <c r="C463" s="517"/>
      <c r="D463" s="107">
        <f>IF('LISTA TRABAJADORES'!F452&lt;50,"",'LISTA TRABAJADORES'!D452)</f>
        <v>0</v>
      </c>
      <c r="E463" s="106">
        <f>IF('LISTA TRABAJADORES'!F452&lt;50,"",'LISTA TRABAJADORES'!E452)</f>
        <v>0</v>
      </c>
      <c r="F463" s="160"/>
      <c r="G463" s="518">
        <f>IF('LISTA TRABAJADORES'!F452&lt;50,"",'LISTA TRABAJADORES'!B452)</f>
        <v>0</v>
      </c>
      <c r="H463" s="519"/>
      <c r="I463" s="83"/>
      <c r="J463" s="65" t="str">
        <f>IF('LISTA TRABAJADORES'!F452="","",IF('LISTA TRABAJADORES'!G452="Sí","Cada 6 meses",IF(M463&lt;&gt;"",M463,IF(OR('LISTA TRABAJADORES'!H452="no ingresa",'LISTA TRABAJADORES'!F452="BAJA"),"No Ingresa PVSA",IF('LISTA TRABAJADORES'!F452="MUY ALTA","Anualmente",IF('LISTA TRABAJADORES'!F452="MEDIA","Cada 3 años","Cada 2 años"))))))</f>
        <v/>
      </c>
      <c r="K463" s="76"/>
      <c r="L463" s="67"/>
      <c r="M463" s="68" t="str">
        <f t="shared" si="12"/>
        <v/>
      </c>
      <c r="N463" s="67"/>
      <c r="O463" s="63"/>
      <c r="P463" s="64"/>
      <c r="Q463" s="64"/>
      <c r="R463" s="2"/>
      <c r="S463" s="104">
        <f t="shared" si="13"/>
        <v>447</v>
      </c>
      <c r="T463" s="516">
        <f>IF('LISTA TRABAJADORES'!F452&lt;50,"",B463)</f>
        <v>0</v>
      </c>
      <c r="U463" s="517"/>
      <c r="V463" s="105">
        <f>IF('LISTA TRABAJADORES'!F452&lt;50,"",'LISTA TRABAJADORES'!D452)</f>
        <v>0</v>
      </c>
      <c r="W463" s="106">
        <f>IF('LISTA TRABAJADORES'!F452&lt;50,"",E463)</f>
        <v>0</v>
      </c>
      <c r="X463" s="83" t="s">
        <v>444</v>
      </c>
      <c r="Y463" s="518">
        <f>IF('LISTA TRABAJADORES'!F452&lt;50,"",G463)</f>
        <v>0</v>
      </c>
      <c r="Z463" s="519"/>
      <c r="AA463" s="83"/>
      <c r="AB463" s="65" t="e">
        <f>IF(#REF!="Sí","Cada 6 meses",IF('LISTA TRABAJADORES'!AW455&lt;&gt;"",'LISTA TRABAJADORES'!AW455,IF(OR(#REF!="",#REF!&lt;50),"",IF(#REF!&gt;=1000,"Anualmente",IF(#REF!&lt;=100,"Cada 3 años","Cada 2 años")))))</f>
        <v>#REF!</v>
      </c>
      <c r="AC463" s="65" t="e">
        <f>IF(#REF!="Sí","Cada 6 meses",IF('LISTA TRABAJADORES'!AX455&lt;&gt;"",'LISTA TRABAJADORES'!AX455,IF(OR(#REF!="",#REF!&lt;50),"",IF(#REF!&gt;=1000,"Anualmente",IF(#REF!&lt;=100,"Cada 3 años","Cada 2 años")))))</f>
        <v>#REF!</v>
      </c>
    </row>
    <row r="464" spans="1:29">
      <c r="A464" s="66">
        <v>448</v>
      </c>
      <c r="B464" s="516">
        <f>IF('LISTA TRABAJADORES'!F453&lt;50,"",'LISTA TRABAJADORES'!C453)</f>
        <v>0</v>
      </c>
      <c r="C464" s="517"/>
      <c r="D464" s="107">
        <f>IF('LISTA TRABAJADORES'!F453&lt;50,"",'LISTA TRABAJADORES'!D453)</f>
        <v>0</v>
      </c>
      <c r="E464" s="106">
        <f>IF('LISTA TRABAJADORES'!F453&lt;50,"",'LISTA TRABAJADORES'!E453)</f>
        <v>0</v>
      </c>
      <c r="F464" s="160"/>
      <c r="G464" s="518">
        <f>IF('LISTA TRABAJADORES'!F453&lt;50,"",'LISTA TRABAJADORES'!B453)</f>
        <v>0</v>
      </c>
      <c r="H464" s="519"/>
      <c r="I464" s="83"/>
      <c r="J464" s="65" t="str">
        <f>IF('LISTA TRABAJADORES'!F453="","",IF('LISTA TRABAJADORES'!G453="Sí","Cada 6 meses",IF(M464&lt;&gt;"",M464,IF(OR('LISTA TRABAJADORES'!H453="no ingresa",'LISTA TRABAJADORES'!F453="BAJA"),"No Ingresa PVSA",IF('LISTA TRABAJADORES'!F453="MUY ALTA","Anualmente",IF('LISTA TRABAJADORES'!F453="MEDIA","Cada 3 años","Cada 2 años"))))))</f>
        <v/>
      </c>
      <c r="K464" s="76"/>
      <c r="L464" s="67"/>
      <c r="M464" s="68" t="str">
        <f t="shared" si="12"/>
        <v/>
      </c>
      <c r="N464" s="67"/>
      <c r="O464" s="63"/>
      <c r="P464" s="64"/>
      <c r="Q464" s="64"/>
      <c r="R464" s="2"/>
      <c r="S464" s="104">
        <f t="shared" si="13"/>
        <v>448</v>
      </c>
      <c r="T464" s="516">
        <f>IF('LISTA TRABAJADORES'!F453&lt;50,"",B464)</f>
        <v>0</v>
      </c>
      <c r="U464" s="517"/>
      <c r="V464" s="105">
        <f>IF('LISTA TRABAJADORES'!F453&lt;50,"",'LISTA TRABAJADORES'!D453)</f>
        <v>0</v>
      </c>
      <c r="W464" s="106">
        <f>IF('LISTA TRABAJADORES'!F453&lt;50,"",E464)</f>
        <v>0</v>
      </c>
      <c r="X464" s="83" t="s">
        <v>444</v>
      </c>
      <c r="Y464" s="518">
        <f>IF('LISTA TRABAJADORES'!F453&lt;50,"",G464)</f>
        <v>0</v>
      </c>
      <c r="Z464" s="519"/>
      <c r="AA464" s="83"/>
      <c r="AB464" s="65" t="e">
        <f>IF(#REF!="Sí","Cada 6 meses",IF('LISTA TRABAJADORES'!AW456&lt;&gt;"",'LISTA TRABAJADORES'!AW456,IF(OR(#REF!="",#REF!&lt;50),"",IF(#REF!&gt;=1000,"Anualmente",IF(#REF!&lt;=100,"Cada 3 años","Cada 2 años")))))</f>
        <v>#REF!</v>
      </c>
      <c r="AC464" s="65" t="e">
        <f>IF(#REF!="Sí","Cada 6 meses",IF('LISTA TRABAJADORES'!AX456&lt;&gt;"",'LISTA TRABAJADORES'!AX456,IF(OR(#REF!="",#REF!&lt;50),"",IF(#REF!&gt;=1000,"Anualmente",IF(#REF!&lt;=100,"Cada 3 años","Cada 2 años")))))</f>
        <v>#REF!</v>
      </c>
    </row>
    <row r="465" spans="1:29">
      <c r="A465" s="66">
        <v>449</v>
      </c>
      <c r="B465" s="516">
        <f>IF('LISTA TRABAJADORES'!F454&lt;50,"",'LISTA TRABAJADORES'!C454)</f>
        <v>0</v>
      </c>
      <c r="C465" s="517"/>
      <c r="D465" s="107">
        <f>IF('LISTA TRABAJADORES'!F454&lt;50,"",'LISTA TRABAJADORES'!D454)</f>
        <v>0</v>
      </c>
      <c r="E465" s="106">
        <f>IF('LISTA TRABAJADORES'!F454&lt;50,"",'LISTA TRABAJADORES'!E454)</f>
        <v>0</v>
      </c>
      <c r="F465" s="160"/>
      <c r="G465" s="518">
        <f>IF('LISTA TRABAJADORES'!F454&lt;50,"",'LISTA TRABAJADORES'!B454)</f>
        <v>0</v>
      </c>
      <c r="H465" s="519"/>
      <c r="I465" s="83"/>
      <c r="J465" s="65" t="str">
        <f>IF('LISTA TRABAJADORES'!F454="","",IF('LISTA TRABAJADORES'!G454="Sí","Cada 6 meses",IF(M465&lt;&gt;"",M465,IF(OR('LISTA TRABAJADORES'!H454="no ingresa",'LISTA TRABAJADORES'!F454="BAJA"),"No Ingresa PVSA",IF('LISTA TRABAJADORES'!F454="MUY ALTA","Anualmente",IF('LISTA TRABAJADORES'!F454="MEDIA","Cada 3 años","Cada 2 años"))))))</f>
        <v/>
      </c>
      <c r="K465" s="76"/>
      <c r="L465" s="67"/>
      <c r="M465" s="68" t="str">
        <f t="shared" ref="M465:M528" si="14">IF(L465="","",VLOOKUP(L465,$Q$12:$R$13,2,FALSE))</f>
        <v/>
      </c>
      <c r="N465" s="67"/>
      <c r="O465" s="63"/>
      <c r="P465" s="64"/>
      <c r="Q465" s="64"/>
      <c r="R465" s="2"/>
      <c r="S465" s="104">
        <f t="shared" ref="S465:S528" si="15">A465</f>
        <v>449</v>
      </c>
      <c r="T465" s="516">
        <f>IF('LISTA TRABAJADORES'!F454&lt;50,"",B465)</f>
        <v>0</v>
      </c>
      <c r="U465" s="517"/>
      <c r="V465" s="105">
        <f>IF('LISTA TRABAJADORES'!F454&lt;50,"",'LISTA TRABAJADORES'!D454)</f>
        <v>0</v>
      </c>
      <c r="W465" s="106">
        <f>IF('LISTA TRABAJADORES'!F454&lt;50,"",E465)</f>
        <v>0</v>
      </c>
      <c r="X465" s="83" t="s">
        <v>444</v>
      </c>
      <c r="Y465" s="518">
        <f>IF('LISTA TRABAJADORES'!F454&lt;50,"",G465)</f>
        <v>0</v>
      </c>
      <c r="Z465" s="519"/>
      <c r="AA465" s="83"/>
      <c r="AB465" s="65" t="e">
        <f>IF(#REF!="Sí","Cada 6 meses",IF('LISTA TRABAJADORES'!AW457&lt;&gt;"",'LISTA TRABAJADORES'!AW457,IF(OR(#REF!="",#REF!&lt;50),"",IF(#REF!&gt;=1000,"Anualmente",IF(#REF!&lt;=100,"Cada 3 años","Cada 2 años")))))</f>
        <v>#REF!</v>
      </c>
      <c r="AC465" s="65" t="e">
        <f>IF(#REF!="Sí","Cada 6 meses",IF('LISTA TRABAJADORES'!AX457&lt;&gt;"",'LISTA TRABAJADORES'!AX457,IF(OR(#REF!="",#REF!&lt;50),"",IF(#REF!&gt;=1000,"Anualmente",IF(#REF!&lt;=100,"Cada 3 años","Cada 2 años")))))</f>
        <v>#REF!</v>
      </c>
    </row>
    <row r="466" spans="1:29">
      <c r="A466" s="66">
        <v>450</v>
      </c>
      <c r="B466" s="516">
        <f>IF('LISTA TRABAJADORES'!F455&lt;50,"",'LISTA TRABAJADORES'!C455)</f>
        <v>0</v>
      </c>
      <c r="C466" s="517"/>
      <c r="D466" s="107">
        <f>IF('LISTA TRABAJADORES'!F455&lt;50,"",'LISTA TRABAJADORES'!D455)</f>
        <v>0</v>
      </c>
      <c r="E466" s="106">
        <f>IF('LISTA TRABAJADORES'!F455&lt;50,"",'LISTA TRABAJADORES'!E455)</f>
        <v>0</v>
      </c>
      <c r="F466" s="160"/>
      <c r="G466" s="518">
        <f>IF('LISTA TRABAJADORES'!F455&lt;50,"",'LISTA TRABAJADORES'!B455)</f>
        <v>0</v>
      </c>
      <c r="H466" s="519"/>
      <c r="I466" s="83"/>
      <c r="J466" s="65" t="str">
        <f>IF('LISTA TRABAJADORES'!F455="","",IF('LISTA TRABAJADORES'!G455="Sí","Cada 6 meses",IF(M466&lt;&gt;"",M466,IF(OR('LISTA TRABAJADORES'!H455="no ingresa",'LISTA TRABAJADORES'!F455="BAJA"),"No Ingresa PVSA",IF('LISTA TRABAJADORES'!F455="MUY ALTA","Anualmente",IF('LISTA TRABAJADORES'!F455="MEDIA","Cada 3 años","Cada 2 años"))))))</f>
        <v/>
      </c>
      <c r="K466" s="76"/>
      <c r="L466" s="67"/>
      <c r="M466" s="68" t="str">
        <f t="shared" si="14"/>
        <v/>
      </c>
      <c r="N466" s="67"/>
      <c r="O466" s="63"/>
      <c r="P466" s="64"/>
      <c r="Q466" s="64"/>
      <c r="R466" s="2"/>
      <c r="S466" s="104">
        <f t="shared" si="15"/>
        <v>450</v>
      </c>
      <c r="T466" s="516">
        <f>IF('LISTA TRABAJADORES'!F455&lt;50,"",B466)</f>
        <v>0</v>
      </c>
      <c r="U466" s="517"/>
      <c r="V466" s="105">
        <f>IF('LISTA TRABAJADORES'!F455&lt;50,"",'LISTA TRABAJADORES'!D455)</f>
        <v>0</v>
      </c>
      <c r="W466" s="106">
        <f>IF('LISTA TRABAJADORES'!F455&lt;50,"",E466)</f>
        <v>0</v>
      </c>
      <c r="X466" s="83" t="s">
        <v>444</v>
      </c>
      <c r="Y466" s="518">
        <f>IF('LISTA TRABAJADORES'!F455&lt;50,"",G466)</f>
        <v>0</v>
      </c>
      <c r="Z466" s="519"/>
      <c r="AA466" s="83"/>
      <c r="AB466" s="65" t="e">
        <f>IF(#REF!="Sí","Cada 6 meses",IF('LISTA TRABAJADORES'!AW458&lt;&gt;"",'LISTA TRABAJADORES'!AW458,IF(OR(#REF!="",#REF!&lt;50),"",IF(#REF!&gt;=1000,"Anualmente",IF(#REF!&lt;=100,"Cada 3 años","Cada 2 años")))))</f>
        <v>#REF!</v>
      </c>
      <c r="AC466" s="65" t="e">
        <f>IF(#REF!="Sí","Cada 6 meses",IF('LISTA TRABAJADORES'!AX458&lt;&gt;"",'LISTA TRABAJADORES'!AX458,IF(OR(#REF!="",#REF!&lt;50),"",IF(#REF!&gt;=1000,"Anualmente",IF(#REF!&lt;=100,"Cada 3 años","Cada 2 años")))))</f>
        <v>#REF!</v>
      </c>
    </row>
    <row r="467" spans="1:29">
      <c r="A467" s="66">
        <v>451</v>
      </c>
      <c r="B467" s="516">
        <f>IF('LISTA TRABAJADORES'!F456&lt;50,"",'LISTA TRABAJADORES'!C456)</f>
        <v>0</v>
      </c>
      <c r="C467" s="517"/>
      <c r="D467" s="107">
        <f>IF('LISTA TRABAJADORES'!F456&lt;50,"",'LISTA TRABAJADORES'!D456)</f>
        <v>0</v>
      </c>
      <c r="E467" s="106">
        <f>IF('LISTA TRABAJADORES'!F456&lt;50,"",'LISTA TRABAJADORES'!E456)</f>
        <v>0</v>
      </c>
      <c r="F467" s="160"/>
      <c r="G467" s="518">
        <f>IF('LISTA TRABAJADORES'!F456&lt;50,"",'LISTA TRABAJADORES'!B456)</f>
        <v>0</v>
      </c>
      <c r="H467" s="519"/>
      <c r="I467" s="83"/>
      <c r="J467" s="65" t="str">
        <f>IF('LISTA TRABAJADORES'!F456="","",IF('LISTA TRABAJADORES'!G456="Sí","Cada 6 meses",IF(M467&lt;&gt;"",M467,IF(OR('LISTA TRABAJADORES'!H456="no ingresa",'LISTA TRABAJADORES'!F456="BAJA"),"No Ingresa PVSA",IF('LISTA TRABAJADORES'!F456="MUY ALTA","Anualmente",IF('LISTA TRABAJADORES'!F456="MEDIA","Cada 3 años","Cada 2 años"))))))</f>
        <v/>
      </c>
      <c r="K467" s="76"/>
      <c r="L467" s="67"/>
      <c r="M467" s="68" t="str">
        <f t="shared" si="14"/>
        <v/>
      </c>
      <c r="N467" s="67"/>
      <c r="O467" s="63"/>
      <c r="P467" s="64"/>
      <c r="Q467" s="64"/>
      <c r="R467" s="2"/>
      <c r="S467" s="104">
        <f t="shared" si="15"/>
        <v>451</v>
      </c>
      <c r="T467" s="516">
        <f>IF('LISTA TRABAJADORES'!F456&lt;50,"",B467)</f>
        <v>0</v>
      </c>
      <c r="U467" s="517"/>
      <c r="V467" s="105">
        <f>IF('LISTA TRABAJADORES'!F456&lt;50,"",'LISTA TRABAJADORES'!D456)</f>
        <v>0</v>
      </c>
      <c r="W467" s="106">
        <f>IF('LISTA TRABAJADORES'!F456&lt;50,"",E467)</f>
        <v>0</v>
      </c>
      <c r="X467" s="83" t="s">
        <v>444</v>
      </c>
      <c r="Y467" s="518">
        <f>IF('LISTA TRABAJADORES'!F456&lt;50,"",G467)</f>
        <v>0</v>
      </c>
      <c r="Z467" s="519"/>
      <c r="AA467" s="83"/>
      <c r="AB467" s="65" t="e">
        <f>IF(#REF!="Sí","Cada 6 meses",IF('LISTA TRABAJADORES'!AW459&lt;&gt;"",'LISTA TRABAJADORES'!AW459,IF(OR(#REF!="",#REF!&lt;50),"",IF(#REF!&gt;=1000,"Anualmente",IF(#REF!&lt;=100,"Cada 3 años","Cada 2 años")))))</f>
        <v>#REF!</v>
      </c>
      <c r="AC467" s="65" t="e">
        <f>IF(#REF!="Sí","Cada 6 meses",IF('LISTA TRABAJADORES'!AX459&lt;&gt;"",'LISTA TRABAJADORES'!AX459,IF(OR(#REF!="",#REF!&lt;50),"",IF(#REF!&gt;=1000,"Anualmente",IF(#REF!&lt;=100,"Cada 3 años","Cada 2 años")))))</f>
        <v>#REF!</v>
      </c>
    </row>
    <row r="468" spans="1:29">
      <c r="A468" s="66">
        <v>452</v>
      </c>
      <c r="B468" s="516">
        <f>IF('LISTA TRABAJADORES'!F457&lt;50,"",'LISTA TRABAJADORES'!C457)</f>
        <v>0</v>
      </c>
      <c r="C468" s="517"/>
      <c r="D468" s="107">
        <f>IF('LISTA TRABAJADORES'!F457&lt;50,"",'LISTA TRABAJADORES'!D457)</f>
        <v>0</v>
      </c>
      <c r="E468" s="106">
        <f>IF('LISTA TRABAJADORES'!F457&lt;50,"",'LISTA TRABAJADORES'!E457)</f>
        <v>0</v>
      </c>
      <c r="F468" s="160"/>
      <c r="G468" s="518">
        <f>IF('LISTA TRABAJADORES'!F457&lt;50,"",'LISTA TRABAJADORES'!B457)</f>
        <v>0</v>
      </c>
      <c r="H468" s="519"/>
      <c r="I468" s="83"/>
      <c r="J468" s="65" t="str">
        <f>IF('LISTA TRABAJADORES'!F457="","",IF('LISTA TRABAJADORES'!G457="Sí","Cada 6 meses",IF(M468&lt;&gt;"",M468,IF(OR('LISTA TRABAJADORES'!H457="no ingresa",'LISTA TRABAJADORES'!F457="BAJA"),"No Ingresa PVSA",IF('LISTA TRABAJADORES'!F457="MUY ALTA","Anualmente",IF('LISTA TRABAJADORES'!F457="MEDIA","Cada 3 años","Cada 2 años"))))))</f>
        <v/>
      </c>
      <c r="K468" s="76"/>
      <c r="L468" s="67"/>
      <c r="M468" s="68" t="str">
        <f t="shared" si="14"/>
        <v/>
      </c>
      <c r="N468" s="67"/>
      <c r="O468" s="63"/>
      <c r="P468" s="64"/>
      <c r="Q468" s="64"/>
      <c r="R468" s="2"/>
      <c r="S468" s="104">
        <f t="shared" si="15"/>
        <v>452</v>
      </c>
      <c r="T468" s="516">
        <f>IF('LISTA TRABAJADORES'!F457&lt;50,"",B468)</f>
        <v>0</v>
      </c>
      <c r="U468" s="517"/>
      <c r="V468" s="105">
        <f>IF('LISTA TRABAJADORES'!F457&lt;50,"",'LISTA TRABAJADORES'!D457)</f>
        <v>0</v>
      </c>
      <c r="W468" s="106">
        <f>IF('LISTA TRABAJADORES'!F457&lt;50,"",E468)</f>
        <v>0</v>
      </c>
      <c r="X468" s="83" t="s">
        <v>444</v>
      </c>
      <c r="Y468" s="518">
        <f>IF('LISTA TRABAJADORES'!F457&lt;50,"",G468)</f>
        <v>0</v>
      </c>
      <c r="Z468" s="519"/>
      <c r="AA468" s="83"/>
      <c r="AB468" s="65" t="e">
        <f>IF(#REF!="Sí","Cada 6 meses",IF('LISTA TRABAJADORES'!AW460&lt;&gt;"",'LISTA TRABAJADORES'!AW460,IF(OR(#REF!="",#REF!&lt;50),"",IF(#REF!&gt;=1000,"Anualmente",IF(#REF!&lt;=100,"Cada 3 años","Cada 2 años")))))</f>
        <v>#REF!</v>
      </c>
      <c r="AC468" s="65" t="e">
        <f>IF(#REF!="Sí","Cada 6 meses",IF('LISTA TRABAJADORES'!AX460&lt;&gt;"",'LISTA TRABAJADORES'!AX460,IF(OR(#REF!="",#REF!&lt;50),"",IF(#REF!&gt;=1000,"Anualmente",IF(#REF!&lt;=100,"Cada 3 años","Cada 2 años")))))</f>
        <v>#REF!</v>
      </c>
    </row>
    <row r="469" spans="1:29">
      <c r="A469" s="66">
        <v>453</v>
      </c>
      <c r="B469" s="516">
        <f>IF('LISTA TRABAJADORES'!F458&lt;50,"",'LISTA TRABAJADORES'!C458)</f>
        <v>0</v>
      </c>
      <c r="C469" s="517"/>
      <c r="D469" s="107">
        <f>IF('LISTA TRABAJADORES'!F458&lt;50,"",'LISTA TRABAJADORES'!D458)</f>
        <v>0</v>
      </c>
      <c r="E469" s="106">
        <f>IF('LISTA TRABAJADORES'!F458&lt;50,"",'LISTA TRABAJADORES'!E458)</f>
        <v>0</v>
      </c>
      <c r="F469" s="160"/>
      <c r="G469" s="518">
        <f>IF('LISTA TRABAJADORES'!F458&lt;50,"",'LISTA TRABAJADORES'!B458)</f>
        <v>0</v>
      </c>
      <c r="H469" s="519"/>
      <c r="I469" s="83"/>
      <c r="J469" s="65" t="str">
        <f>IF('LISTA TRABAJADORES'!F458="","",IF('LISTA TRABAJADORES'!G458="Sí","Cada 6 meses",IF(M469&lt;&gt;"",M469,IF(OR('LISTA TRABAJADORES'!H458="no ingresa",'LISTA TRABAJADORES'!F458="BAJA"),"No Ingresa PVSA",IF('LISTA TRABAJADORES'!F458="MUY ALTA","Anualmente",IF('LISTA TRABAJADORES'!F458="MEDIA","Cada 3 años","Cada 2 años"))))))</f>
        <v/>
      </c>
      <c r="K469" s="76"/>
      <c r="L469" s="67"/>
      <c r="M469" s="68" t="str">
        <f t="shared" si="14"/>
        <v/>
      </c>
      <c r="N469" s="67"/>
      <c r="O469" s="63"/>
      <c r="P469" s="64"/>
      <c r="Q469" s="64"/>
      <c r="R469" s="2"/>
      <c r="S469" s="104">
        <f t="shared" si="15"/>
        <v>453</v>
      </c>
      <c r="T469" s="516">
        <f>IF('LISTA TRABAJADORES'!F458&lt;50,"",B469)</f>
        <v>0</v>
      </c>
      <c r="U469" s="517"/>
      <c r="V469" s="105">
        <f>IF('LISTA TRABAJADORES'!F458&lt;50,"",'LISTA TRABAJADORES'!D458)</f>
        <v>0</v>
      </c>
      <c r="W469" s="106">
        <f>IF('LISTA TRABAJADORES'!F458&lt;50,"",E469)</f>
        <v>0</v>
      </c>
      <c r="X469" s="83" t="s">
        <v>444</v>
      </c>
      <c r="Y469" s="518">
        <f>IF('LISTA TRABAJADORES'!F458&lt;50,"",G469)</f>
        <v>0</v>
      </c>
      <c r="Z469" s="519"/>
      <c r="AA469" s="83"/>
      <c r="AB469" s="65" t="e">
        <f>IF(#REF!="Sí","Cada 6 meses",IF('LISTA TRABAJADORES'!AW461&lt;&gt;"",'LISTA TRABAJADORES'!AW461,IF(OR(#REF!="",#REF!&lt;50),"",IF(#REF!&gt;=1000,"Anualmente",IF(#REF!&lt;=100,"Cada 3 años","Cada 2 años")))))</f>
        <v>#REF!</v>
      </c>
      <c r="AC469" s="65" t="e">
        <f>IF(#REF!="Sí","Cada 6 meses",IF('LISTA TRABAJADORES'!AX461&lt;&gt;"",'LISTA TRABAJADORES'!AX461,IF(OR(#REF!="",#REF!&lt;50),"",IF(#REF!&gt;=1000,"Anualmente",IF(#REF!&lt;=100,"Cada 3 años","Cada 2 años")))))</f>
        <v>#REF!</v>
      </c>
    </row>
    <row r="470" spans="1:29">
      <c r="A470" s="66">
        <v>454</v>
      </c>
      <c r="B470" s="516">
        <f>IF('LISTA TRABAJADORES'!F459&lt;50,"",'LISTA TRABAJADORES'!C459)</f>
        <v>0</v>
      </c>
      <c r="C470" s="517"/>
      <c r="D470" s="107">
        <f>IF('LISTA TRABAJADORES'!F459&lt;50,"",'LISTA TRABAJADORES'!D459)</f>
        <v>0</v>
      </c>
      <c r="E470" s="106">
        <f>IF('LISTA TRABAJADORES'!F459&lt;50,"",'LISTA TRABAJADORES'!E459)</f>
        <v>0</v>
      </c>
      <c r="F470" s="160"/>
      <c r="G470" s="518">
        <f>IF('LISTA TRABAJADORES'!F459&lt;50,"",'LISTA TRABAJADORES'!B459)</f>
        <v>0</v>
      </c>
      <c r="H470" s="519"/>
      <c r="I470" s="83"/>
      <c r="J470" s="65" t="str">
        <f>IF('LISTA TRABAJADORES'!F459="","",IF('LISTA TRABAJADORES'!G459="Sí","Cada 6 meses",IF(M470&lt;&gt;"",M470,IF(OR('LISTA TRABAJADORES'!H459="no ingresa",'LISTA TRABAJADORES'!F459="BAJA"),"No Ingresa PVSA",IF('LISTA TRABAJADORES'!F459="MUY ALTA","Anualmente",IF('LISTA TRABAJADORES'!F459="MEDIA","Cada 3 años","Cada 2 años"))))))</f>
        <v/>
      </c>
      <c r="K470" s="76"/>
      <c r="L470" s="67"/>
      <c r="M470" s="68" t="str">
        <f t="shared" si="14"/>
        <v/>
      </c>
      <c r="N470" s="67"/>
      <c r="O470" s="63"/>
      <c r="P470" s="64"/>
      <c r="Q470" s="64"/>
      <c r="R470" s="2"/>
      <c r="S470" s="104">
        <f t="shared" si="15"/>
        <v>454</v>
      </c>
      <c r="T470" s="516">
        <f>IF('LISTA TRABAJADORES'!F459&lt;50,"",B470)</f>
        <v>0</v>
      </c>
      <c r="U470" s="517"/>
      <c r="V470" s="105">
        <f>IF('LISTA TRABAJADORES'!F459&lt;50,"",'LISTA TRABAJADORES'!D459)</f>
        <v>0</v>
      </c>
      <c r="W470" s="106">
        <f>IF('LISTA TRABAJADORES'!F459&lt;50,"",E470)</f>
        <v>0</v>
      </c>
      <c r="X470" s="83" t="s">
        <v>444</v>
      </c>
      <c r="Y470" s="518">
        <f>IF('LISTA TRABAJADORES'!F459&lt;50,"",G470)</f>
        <v>0</v>
      </c>
      <c r="Z470" s="519"/>
      <c r="AA470" s="83"/>
      <c r="AB470" s="65" t="e">
        <f>IF(#REF!="Sí","Cada 6 meses",IF('LISTA TRABAJADORES'!AW462&lt;&gt;"",'LISTA TRABAJADORES'!AW462,IF(OR(#REF!="",#REF!&lt;50),"",IF(#REF!&gt;=1000,"Anualmente",IF(#REF!&lt;=100,"Cada 3 años","Cada 2 años")))))</f>
        <v>#REF!</v>
      </c>
      <c r="AC470" s="65" t="e">
        <f>IF(#REF!="Sí","Cada 6 meses",IF('LISTA TRABAJADORES'!AX462&lt;&gt;"",'LISTA TRABAJADORES'!AX462,IF(OR(#REF!="",#REF!&lt;50),"",IF(#REF!&gt;=1000,"Anualmente",IF(#REF!&lt;=100,"Cada 3 años","Cada 2 años")))))</f>
        <v>#REF!</v>
      </c>
    </row>
    <row r="471" spans="1:29">
      <c r="A471" s="66">
        <v>455</v>
      </c>
      <c r="B471" s="516">
        <f>IF('LISTA TRABAJADORES'!F460&lt;50,"",'LISTA TRABAJADORES'!C460)</f>
        <v>0</v>
      </c>
      <c r="C471" s="517"/>
      <c r="D471" s="107">
        <f>IF('LISTA TRABAJADORES'!F460&lt;50,"",'LISTA TRABAJADORES'!D460)</f>
        <v>0</v>
      </c>
      <c r="E471" s="106">
        <f>IF('LISTA TRABAJADORES'!F460&lt;50,"",'LISTA TRABAJADORES'!E460)</f>
        <v>0</v>
      </c>
      <c r="F471" s="160"/>
      <c r="G471" s="518">
        <f>IF('LISTA TRABAJADORES'!F460&lt;50,"",'LISTA TRABAJADORES'!B460)</f>
        <v>0</v>
      </c>
      <c r="H471" s="519"/>
      <c r="I471" s="83"/>
      <c r="J471" s="65" t="str">
        <f>IF('LISTA TRABAJADORES'!F460="","",IF('LISTA TRABAJADORES'!G460="Sí","Cada 6 meses",IF(M471&lt;&gt;"",M471,IF(OR('LISTA TRABAJADORES'!H460="no ingresa",'LISTA TRABAJADORES'!F460="BAJA"),"No Ingresa PVSA",IF('LISTA TRABAJADORES'!F460="MUY ALTA","Anualmente",IF('LISTA TRABAJADORES'!F460="MEDIA","Cada 3 años","Cada 2 años"))))))</f>
        <v/>
      </c>
      <c r="K471" s="76"/>
      <c r="L471" s="67"/>
      <c r="M471" s="68" t="str">
        <f t="shared" si="14"/>
        <v/>
      </c>
      <c r="N471" s="67"/>
      <c r="O471" s="63"/>
      <c r="P471" s="64"/>
      <c r="Q471" s="64"/>
      <c r="R471" s="2"/>
      <c r="S471" s="104">
        <f t="shared" si="15"/>
        <v>455</v>
      </c>
      <c r="T471" s="516">
        <f>IF('LISTA TRABAJADORES'!F460&lt;50,"",B471)</f>
        <v>0</v>
      </c>
      <c r="U471" s="517"/>
      <c r="V471" s="105">
        <f>IF('LISTA TRABAJADORES'!F460&lt;50,"",'LISTA TRABAJADORES'!D460)</f>
        <v>0</v>
      </c>
      <c r="W471" s="106">
        <f>IF('LISTA TRABAJADORES'!F460&lt;50,"",E471)</f>
        <v>0</v>
      </c>
      <c r="X471" s="83" t="s">
        <v>444</v>
      </c>
      <c r="Y471" s="518">
        <f>IF('LISTA TRABAJADORES'!F460&lt;50,"",G471)</f>
        <v>0</v>
      </c>
      <c r="Z471" s="519"/>
      <c r="AA471" s="83"/>
      <c r="AB471" s="65" t="e">
        <f>IF(#REF!="Sí","Cada 6 meses",IF('LISTA TRABAJADORES'!AW463&lt;&gt;"",'LISTA TRABAJADORES'!AW463,IF(OR(#REF!="",#REF!&lt;50),"",IF(#REF!&gt;=1000,"Anualmente",IF(#REF!&lt;=100,"Cada 3 años","Cada 2 años")))))</f>
        <v>#REF!</v>
      </c>
      <c r="AC471" s="65" t="e">
        <f>IF(#REF!="Sí","Cada 6 meses",IF('LISTA TRABAJADORES'!AX463&lt;&gt;"",'LISTA TRABAJADORES'!AX463,IF(OR(#REF!="",#REF!&lt;50),"",IF(#REF!&gt;=1000,"Anualmente",IF(#REF!&lt;=100,"Cada 3 años","Cada 2 años")))))</f>
        <v>#REF!</v>
      </c>
    </row>
    <row r="472" spans="1:29">
      <c r="A472" s="66">
        <v>456</v>
      </c>
      <c r="B472" s="516">
        <f>IF('LISTA TRABAJADORES'!F461&lt;50,"",'LISTA TRABAJADORES'!C461)</f>
        <v>0</v>
      </c>
      <c r="C472" s="517"/>
      <c r="D472" s="107">
        <f>IF('LISTA TRABAJADORES'!F461&lt;50,"",'LISTA TRABAJADORES'!D461)</f>
        <v>0</v>
      </c>
      <c r="E472" s="106">
        <f>IF('LISTA TRABAJADORES'!F461&lt;50,"",'LISTA TRABAJADORES'!E461)</f>
        <v>0</v>
      </c>
      <c r="F472" s="160"/>
      <c r="G472" s="518">
        <f>IF('LISTA TRABAJADORES'!F461&lt;50,"",'LISTA TRABAJADORES'!B461)</f>
        <v>0</v>
      </c>
      <c r="H472" s="519"/>
      <c r="I472" s="83"/>
      <c r="J472" s="65" t="str">
        <f>IF('LISTA TRABAJADORES'!F461="","",IF('LISTA TRABAJADORES'!G461="Sí","Cada 6 meses",IF(M472&lt;&gt;"",M472,IF(OR('LISTA TRABAJADORES'!H461="no ingresa",'LISTA TRABAJADORES'!F461="BAJA"),"No Ingresa PVSA",IF('LISTA TRABAJADORES'!F461="MUY ALTA","Anualmente",IF('LISTA TRABAJADORES'!F461="MEDIA","Cada 3 años","Cada 2 años"))))))</f>
        <v/>
      </c>
      <c r="K472" s="76"/>
      <c r="L472" s="67"/>
      <c r="M472" s="68" t="str">
        <f t="shared" si="14"/>
        <v/>
      </c>
      <c r="N472" s="67"/>
      <c r="O472" s="63"/>
      <c r="P472" s="64"/>
      <c r="Q472" s="64"/>
      <c r="R472" s="2"/>
      <c r="S472" s="104">
        <f t="shared" si="15"/>
        <v>456</v>
      </c>
      <c r="T472" s="516">
        <f>IF('LISTA TRABAJADORES'!F461&lt;50,"",B472)</f>
        <v>0</v>
      </c>
      <c r="U472" s="517"/>
      <c r="V472" s="105">
        <f>IF('LISTA TRABAJADORES'!F461&lt;50,"",'LISTA TRABAJADORES'!D461)</f>
        <v>0</v>
      </c>
      <c r="W472" s="106">
        <f>IF('LISTA TRABAJADORES'!F461&lt;50,"",E472)</f>
        <v>0</v>
      </c>
      <c r="X472" s="83" t="s">
        <v>444</v>
      </c>
      <c r="Y472" s="518">
        <f>IF('LISTA TRABAJADORES'!F461&lt;50,"",G472)</f>
        <v>0</v>
      </c>
      <c r="Z472" s="519"/>
      <c r="AA472" s="83"/>
      <c r="AB472" s="65" t="e">
        <f>IF(#REF!="Sí","Cada 6 meses",IF('LISTA TRABAJADORES'!AW464&lt;&gt;"",'LISTA TRABAJADORES'!AW464,IF(OR(#REF!="",#REF!&lt;50),"",IF(#REF!&gt;=1000,"Anualmente",IF(#REF!&lt;=100,"Cada 3 años","Cada 2 años")))))</f>
        <v>#REF!</v>
      </c>
      <c r="AC472" s="65" t="e">
        <f>IF(#REF!="Sí","Cada 6 meses",IF('LISTA TRABAJADORES'!AX464&lt;&gt;"",'LISTA TRABAJADORES'!AX464,IF(OR(#REF!="",#REF!&lt;50),"",IF(#REF!&gt;=1000,"Anualmente",IF(#REF!&lt;=100,"Cada 3 años","Cada 2 años")))))</f>
        <v>#REF!</v>
      </c>
    </row>
    <row r="473" spans="1:29">
      <c r="A473" s="66">
        <v>457</v>
      </c>
      <c r="B473" s="516">
        <f>IF('LISTA TRABAJADORES'!F462&lt;50,"",'LISTA TRABAJADORES'!C462)</f>
        <v>0</v>
      </c>
      <c r="C473" s="517"/>
      <c r="D473" s="107">
        <f>IF('LISTA TRABAJADORES'!F462&lt;50,"",'LISTA TRABAJADORES'!D462)</f>
        <v>0</v>
      </c>
      <c r="E473" s="106">
        <f>IF('LISTA TRABAJADORES'!F462&lt;50,"",'LISTA TRABAJADORES'!E462)</f>
        <v>0</v>
      </c>
      <c r="F473" s="160"/>
      <c r="G473" s="518">
        <f>IF('LISTA TRABAJADORES'!F462&lt;50,"",'LISTA TRABAJADORES'!B462)</f>
        <v>0</v>
      </c>
      <c r="H473" s="519"/>
      <c r="I473" s="83"/>
      <c r="J473" s="65" t="str">
        <f>IF('LISTA TRABAJADORES'!F462="","",IF('LISTA TRABAJADORES'!G462="Sí","Cada 6 meses",IF(M473&lt;&gt;"",M473,IF(OR('LISTA TRABAJADORES'!H462="no ingresa",'LISTA TRABAJADORES'!F462="BAJA"),"No Ingresa PVSA",IF('LISTA TRABAJADORES'!F462="MUY ALTA","Anualmente",IF('LISTA TRABAJADORES'!F462="MEDIA","Cada 3 años","Cada 2 años"))))))</f>
        <v/>
      </c>
      <c r="K473" s="76"/>
      <c r="L473" s="67"/>
      <c r="M473" s="68" t="str">
        <f t="shared" si="14"/>
        <v/>
      </c>
      <c r="N473" s="67"/>
      <c r="O473" s="63"/>
      <c r="P473" s="64"/>
      <c r="Q473" s="64"/>
      <c r="R473" s="2"/>
      <c r="S473" s="104">
        <f t="shared" si="15"/>
        <v>457</v>
      </c>
      <c r="T473" s="516">
        <f>IF('LISTA TRABAJADORES'!F462&lt;50,"",B473)</f>
        <v>0</v>
      </c>
      <c r="U473" s="517"/>
      <c r="V473" s="105">
        <f>IF('LISTA TRABAJADORES'!F462&lt;50,"",'LISTA TRABAJADORES'!D462)</f>
        <v>0</v>
      </c>
      <c r="W473" s="106">
        <f>IF('LISTA TRABAJADORES'!F462&lt;50,"",E473)</f>
        <v>0</v>
      </c>
      <c r="X473" s="83" t="s">
        <v>444</v>
      </c>
      <c r="Y473" s="518">
        <f>IF('LISTA TRABAJADORES'!F462&lt;50,"",G473)</f>
        <v>0</v>
      </c>
      <c r="Z473" s="519"/>
      <c r="AA473" s="83"/>
      <c r="AB473" s="65" t="e">
        <f>IF(#REF!="Sí","Cada 6 meses",IF('LISTA TRABAJADORES'!AW465&lt;&gt;"",'LISTA TRABAJADORES'!AW465,IF(OR(#REF!="",#REF!&lt;50),"",IF(#REF!&gt;=1000,"Anualmente",IF(#REF!&lt;=100,"Cada 3 años","Cada 2 años")))))</f>
        <v>#REF!</v>
      </c>
      <c r="AC473" s="65" t="e">
        <f>IF(#REF!="Sí","Cada 6 meses",IF('LISTA TRABAJADORES'!AX465&lt;&gt;"",'LISTA TRABAJADORES'!AX465,IF(OR(#REF!="",#REF!&lt;50),"",IF(#REF!&gt;=1000,"Anualmente",IF(#REF!&lt;=100,"Cada 3 años","Cada 2 años")))))</f>
        <v>#REF!</v>
      </c>
    </row>
    <row r="474" spans="1:29">
      <c r="A474" s="66">
        <v>458</v>
      </c>
      <c r="B474" s="516">
        <f>IF('LISTA TRABAJADORES'!F463&lt;50,"",'LISTA TRABAJADORES'!C463)</f>
        <v>0</v>
      </c>
      <c r="C474" s="517"/>
      <c r="D474" s="107">
        <f>IF('LISTA TRABAJADORES'!F463&lt;50,"",'LISTA TRABAJADORES'!D463)</f>
        <v>0</v>
      </c>
      <c r="E474" s="106">
        <f>IF('LISTA TRABAJADORES'!F463&lt;50,"",'LISTA TRABAJADORES'!E463)</f>
        <v>0</v>
      </c>
      <c r="F474" s="160"/>
      <c r="G474" s="518">
        <f>IF('LISTA TRABAJADORES'!F463&lt;50,"",'LISTA TRABAJADORES'!B463)</f>
        <v>0</v>
      </c>
      <c r="H474" s="519"/>
      <c r="I474" s="83"/>
      <c r="J474" s="65" t="str">
        <f>IF('LISTA TRABAJADORES'!F463="","",IF('LISTA TRABAJADORES'!G463="Sí","Cada 6 meses",IF(M474&lt;&gt;"",M474,IF(OR('LISTA TRABAJADORES'!H463="no ingresa",'LISTA TRABAJADORES'!F463="BAJA"),"No Ingresa PVSA",IF('LISTA TRABAJADORES'!F463="MUY ALTA","Anualmente",IF('LISTA TRABAJADORES'!F463="MEDIA","Cada 3 años","Cada 2 años"))))))</f>
        <v/>
      </c>
      <c r="K474" s="76"/>
      <c r="L474" s="67"/>
      <c r="M474" s="68" t="str">
        <f t="shared" si="14"/>
        <v/>
      </c>
      <c r="N474" s="67"/>
      <c r="O474" s="63"/>
      <c r="P474" s="64"/>
      <c r="Q474" s="64"/>
      <c r="R474" s="2"/>
      <c r="S474" s="104">
        <f t="shared" si="15"/>
        <v>458</v>
      </c>
      <c r="T474" s="516">
        <f>IF('LISTA TRABAJADORES'!F463&lt;50,"",B474)</f>
        <v>0</v>
      </c>
      <c r="U474" s="517"/>
      <c r="V474" s="105">
        <f>IF('LISTA TRABAJADORES'!F463&lt;50,"",'LISTA TRABAJADORES'!D463)</f>
        <v>0</v>
      </c>
      <c r="W474" s="106">
        <f>IF('LISTA TRABAJADORES'!F463&lt;50,"",E474)</f>
        <v>0</v>
      </c>
      <c r="X474" s="83" t="s">
        <v>444</v>
      </c>
      <c r="Y474" s="518">
        <f>IF('LISTA TRABAJADORES'!F463&lt;50,"",G474)</f>
        <v>0</v>
      </c>
      <c r="Z474" s="519"/>
      <c r="AA474" s="83"/>
      <c r="AB474" s="65" t="e">
        <f>IF(#REF!="Sí","Cada 6 meses",IF('LISTA TRABAJADORES'!AW466&lt;&gt;"",'LISTA TRABAJADORES'!AW466,IF(OR(#REF!="",#REF!&lt;50),"",IF(#REF!&gt;=1000,"Anualmente",IF(#REF!&lt;=100,"Cada 3 años","Cada 2 años")))))</f>
        <v>#REF!</v>
      </c>
      <c r="AC474" s="65" t="e">
        <f>IF(#REF!="Sí","Cada 6 meses",IF('LISTA TRABAJADORES'!AX466&lt;&gt;"",'LISTA TRABAJADORES'!AX466,IF(OR(#REF!="",#REF!&lt;50),"",IF(#REF!&gt;=1000,"Anualmente",IF(#REF!&lt;=100,"Cada 3 años","Cada 2 años")))))</f>
        <v>#REF!</v>
      </c>
    </row>
    <row r="475" spans="1:29">
      <c r="A475" s="66">
        <v>459</v>
      </c>
      <c r="B475" s="516">
        <f>IF('LISTA TRABAJADORES'!F464&lt;50,"",'LISTA TRABAJADORES'!C464)</f>
        <v>0</v>
      </c>
      <c r="C475" s="517"/>
      <c r="D475" s="107">
        <f>IF('LISTA TRABAJADORES'!F464&lt;50,"",'LISTA TRABAJADORES'!D464)</f>
        <v>0</v>
      </c>
      <c r="E475" s="106">
        <f>IF('LISTA TRABAJADORES'!F464&lt;50,"",'LISTA TRABAJADORES'!E464)</f>
        <v>0</v>
      </c>
      <c r="F475" s="160"/>
      <c r="G475" s="518">
        <f>IF('LISTA TRABAJADORES'!F464&lt;50,"",'LISTA TRABAJADORES'!B464)</f>
        <v>0</v>
      </c>
      <c r="H475" s="519"/>
      <c r="I475" s="83"/>
      <c r="J475" s="65" t="str">
        <f>IF('LISTA TRABAJADORES'!F464="","",IF('LISTA TRABAJADORES'!G464="Sí","Cada 6 meses",IF(M475&lt;&gt;"",M475,IF(OR('LISTA TRABAJADORES'!H464="no ingresa",'LISTA TRABAJADORES'!F464="BAJA"),"No Ingresa PVSA",IF('LISTA TRABAJADORES'!F464="MUY ALTA","Anualmente",IF('LISTA TRABAJADORES'!F464="MEDIA","Cada 3 años","Cada 2 años"))))))</f>
        <v/>
      </c>
      <c r="K475" s="76"/>
      <c r="L475" s="67"/>
      <c r="M475" s="68" t="str">
        <f t="shared" si="14"/>
        <v/>
      </c>
      <c r="N475" s="67"/>
      <c r="O475" s="63"/>
      <c r="P475" s="64"/>
      <c r="Q475" s="64"/>
      <c r="R475" s="2"/>
      <c r="S475" s="104">
        <f t="shared" si="15"/>
        <v>459</v>
      </c>
      <c r="T475" s="516">
        <f>IF('LISTA TRABAJADORES'!F464&lt;50,"",B475)</f>
        <v>0</v>
      </c>
      <c r="U475" s="517"/>
      <c r="V475" s="105">
        <f>IF('LISTA TRABAJADORES'!F464&lt;50,"",'LISTA TRABAJADORES'!D464)</f>
        <v>0</v>
      </c>
      <c r="W475" s="106">
        <f>IF('LISTA TRABAJADORES'!F464&lt;50,"",E475)</f>
        <v>0</v>
      </c>
      <c r="X475" s="83" t="s">
        <v>444</v>
      </c>
      <c r="Y475" s="518">
        <f>IF('LISTA TRABAJADORES'!F464&lt;50,"",G475)</f>
        <v>0</v>
      </c>
      <c r="Z475" s="519"/>
      <c r="AA475" s="83"/>
      <c r="AB475" s="65" t="e">
        <f>IF(#REF!="Sí","Cada 6 meses",IF('LISTA TRABAJADORES'!AW467&lt;&gt;"",'LISTA TRABAJADORES'!AW467,IF(OR(#REF!="",#REF!&lt;50),"",IF(#REF!&gt;=1000,"Anualmente",IF(#REF!&lt;=100,"Cada 3 años","Cada 2 años")))))</f>
        <v>#REF!</v>
      </c>
      <c r="AC475" s="65" t="e">
        <f>IF(#REF!="Sí","Cada 6 meses",IF('LISTA TRABAJADORES'!AX467&lt;&gt;"",'LISTA TRABAJADORES'!AX467,IF(OR(#REF!="",#REF!&lt;50),"",IF(#REF!&gt;=1000,"Anualmente",IF(#REF!&lt;=100,"Cada 3 años","Cada 2 años")))))</f>
        <v>#REF!</v>
      </c>
    </row>
    <row r="476" spans="1:29">
      <c r="A476" s="66">
        <v>460</v>
      </c>
      <c r="B476" s="516">
        <f>IF('LISTA TRABAJADORES'!F465&lt;50,"",'LISTA TRABAJADORES'!C465)</f>
        <v>0</v>
      </c>
      <c r="C476" s="517"/>
      <c r="D476" s="107">
        <f>IF('LISTA TRABAJADORES'!F465&lt;50,"",'LISTA TRABAJADORES'!D465)</f>
        <v>0</v>
      </c>
      <c r="E476" s="106">
        <f>IF('LISTA TRABAJADORES'!F465&lt;50,"",'LISTA TRABAJADORES'!E465)</f>
        <v>0</v>
      </c>
      <c r="F476" s="160"/>
      <c r="G476" s="518">
        <f>IF('LISTA TRABAJADORES'!F465&lt;50,"",'LISTA TRABAJADORES'!B465)</f>
        <v>0</v>
      </c>
      <c r="H476" s="519"/>
      <c r="I476" s="83"/>
      <c r="J476" s="65" t="str">
        <f>IF('LISTA TRABAJADORES'!F465="","",IF('LISTA TRABAJADORES'!G465="Sí","Cada 6 meses",IF(M476&lt;&gt;"",M476,IF(OR('LISTA TRABAJADORES'!H465="no ingresa",'LISTA TRABAJADORES'!F465="BAJA"),"No Ingresa PVSA",IF('LISTA TRABAJADORES'!F465="MUY ALTA","Anualmente",IF('LISTA TRABAJADORES'!F465="MEDIA","Cada 3 años","Cada 2 años"))))))</f>
        <v/>
      </c>
      <c r="K476" s="76"/>
      <c r="L476" s="67"/>
      <c r="M476" s="68" t="str">
        <f t="shared" si="14"/>
        <v/>
      </c>
      <c r="N476" s="67"/>
      <c r="O476" s="63"/>
      <c r="P476" s="64"/>
      <c r="Q476" s="64"/>
      <c r="R476" s="2"/>
      <c r="S476" s="104">
        <f t="shared" si="15"/>
        <v>460</v>
      </c>
      <c r="T476" s="516">
        <f>IF('LISTA TRABAJADORES'!F465&lt;50,"",B476)</f>
        <v>0</v>
      </c>
      <c r="U476" s="517"/>
      <c r="V476" s="105">
        <f>IF('LISTA TRABAJADORES'!F465&lt;50,"",'LISTA TRABAJADORES'!D465)</f>
        <v>0</v>
      </c>
      <c r="W476" s="106">
        <f>IF('LISTA TRABAJADORES'!F465&lt;50,"",E476)</f>
        <v>0</v>
      </c>
      <c r="X476" s="83" t="s">
        <v>444</v>
      </c>
      <c r="Y476" s="518">
        <f>IF('LISTA TRABAJADORES'!F465&lt;50,"",G476)</f>
        <v>0</v>
      </c>
      <c r="Z476" s="519"/>
      <c r="AA476" s="83"/>
      <c r="AB476" s="65" t="e">
        <f>IF(#REF!="Sí","Cada 6 meses",IF('LISTA TRABAJADORES'!AW468&lt;&gt;"",'LISTA TRABAJADORES'!AW468,IF(OR(#REF!="",#REF!&lt;50),"",IF(#REF!&gt;=1000,"Anualmente",IF(#REF!&lt;=100,"Cada 3 años","Cada 2 años")))))</f>
        <v>#REF!</v>
      </c>
      <c r="AC476" s="65" t="e">
        <f>IF(#REF!="Sí","Cada 6 meses",IF('LISTA TRABAJADORES'!AX468&lt;&gt;"",'LISTA TRABAJADORES'!AX468,IF(OR(#REF!="",#REF!&lt;50),"",IF(#REF!&gt;=1000,"Anualmente",IF(#REF!&lt;=100,"Cada 3 años","Cada 2 años")))))</f>
        <v>#REF!</v>
      </c>
    </row>
    <row r="477" spans="1:29">
      <c r="A477" s="66">
        <v>461</v>
      </c>
      <c r="B477" s="516">
        <f>IF('LISTA TRABAJADORES'!F466&lt;50,"",'LISTA TRABAJADORES'!C466)</f>
        <v>0</v>
      </c>
      <c r="C477" s="517"/>
      <c r="D477" s="107">
        <f>IF('LISTA TRABAJADORES'!F466&lt;50,"",'LISTA TRABAJADORES'!D466)</f>
        <v>0</v>
      </c>
      <c r="E477" s="106">
        <f>IF('LISTA TRABAJADORES'!F466&lt;50,"",'LISTA TRABAJADORES'!E466)</f>
        <v>0</v>
      </c>
      <c r="F477" s="160"/>
      <c r="G477" s="518">
        <f>IF('LISTA TRABAJADORES'!F466&lt;50,"",'LISTA TRABAJADORES'!B466)</f>
        <v>0</v>
      </c>
      <c r="H477" s="519"/>
      <c r="I477" s="83"/>
      <c r="J477" s="65" t="str">
        <f>IF('LISTA TRABAJADORES'!F466="","",IF('LISTA TRABAJADORES'!G466="Sí","Cada 6 meses",IF(M477&lt;&gt;"",M477,IF(OR('LISTA TRABAJADORES'!H466="no ingresa",'LISTA TRABAJADORES'!F466="BAJA"),"No Ingresa PVSA",IF('LISTA TRABAJADORES'!F466="MUY ALTA","Anualmente",IF('LISTA TRABAJADORES'!F466="MEDIA","Cada 3 años","Cada 2 años"))))))</f>
        <v/>
      </c>
      <c r="K477" s="76"/>
      <c r="L477" s="67"/>
      <c r="M477" s="68" t="str">
        <f t="shared" si="14"/>
        <v/>
      </c>
      <c r="N477" s="67"/>
      <c r="O477" s="63"/>
      <c r="P477" s="64"/>
      <c r="Q477" s="64"/>
      <c r="R477" s="2"/>
      <c r="S477" s="104">
        <f t="shared" si="15"/>
        <v>461</v>
      </c>
      <c r="T477" s="516">
        <f>IF('LISTA TRABAJADORES'!F466&lt;50,"",B477)</f>
        <v>0</v>
      </c>
      <c r="U477" s="517"/>
      <c r="V477" s="105">
        <f>IF('LISTA TRABAJADORES'!F466&lt;50,"",'LISTA TRABAJADORES'!D466)</f>
        <v>0</v>
      </c>
      <c r="W477" s="106">
        <f>IF('LISTA TRABAJADORES'!F466&lt;50,"",E477)</f>
        <v>0</v>
      </c>
      <c r="X477" s="83" t="s">
        <v>444</v>
      </c>
      <c r="Y477" s="518">
        <f>IF('LISTA TRABAJADORES'!F466&lt;50,"",G477)</f>
        <v>0</v>
      </c>
      <c r="Z477" s="519"/>
      <c r="AA477" s="83"/>
      <c r="AB477" s="65" t="e">
        <f>IF(#REF!="Sí","Cada 6 meses",IF('LISTA TRABAJADORES'!AW469&lt;&gt;"",'LISTA TRABAJADORES'!AW469,IF(OR(#REF!="",#REF!&lt;50),"",IF(#REF!&gt;=1000,"Anualmente",IF(#REF!&lt;=100,"Cada 3 años","Cada 2 años")))))</f>
        <v>#REF!</v>
      </c>
      <c r="AC477" s="65" t="e">
        <f>IF(#REF!="Sí","Cada 6 meses",IF('LISTA TRABAJADORES'!AX469&lt;&gt;"",'LISTA TRABAJADORES'!AX469,IF(OR(#REF!="",#REF!&lt;50),"",IF(#REF!&gt;=1000,"Anualmente",IF(#REF!&lt;=100,"Cada 3 años","Cada 2 años")))))</f>
        <v>#REF!</v>
      </c>
    </row>
    <row r="478" spans="1:29">
      <c r="A478" s="66">
        <v>462</v>
      </c>
      <c r="B478" s="516">
        <f>IF('LISTA TRABAJADORES'!F467&lt;50,"",'LISTA TRABAJADORES'!C467)</f>
        <v>0</v>
      </c>
      <c r="C478" s="517"/>
      <c r="D478" s="107">
        <f>IF('LISTA TRABAJADORES'!F467&lt;50,"",'LISTA TRABAJADORES'!D467)</f>
        <v>0</v>
      </c>
      <c r="E478" s="106">
        <f>IF('LISTA TRABAJADORES'!F467&lt;50,"",'LISTA TRABAJADORES'!E467)</f>
        <v>0</v>
      </c>
      <c r="F478" s="160"/>
      <c r="G478" s="518">
        <f>IF('LISTA TRABAJADORES'!F467&lt;50,"",'LISTA TRABAJADORES'!B467)</f>
        <v>0</v>
      </c>
      <c r="H478" s="519"/>
      <c r="I478" s="83"/>
      <c r="J478" s="65" t="str">
        <f>IF('LISTA TRABAJADORES'!F467="","",IF('LISTA TRABAJADORES'!G467="Sí","Cada 6 meses",IF(M478&lt;&gt;"",M478,IF(OR('LISTA TRABAJADORES'!H467="no ingresa",'LISTA TRABAJADORES'!F467="BAJA"),"No Ingresa PVSA",IF('LISTA TRABAJADORES'!F467="MUY ALTA","Anualmente",IF('LISTA TRABAJADORES'!F467="MEDIA","Cada 3 años","Cada 2 años"))))))</f>
        <v/>
      </c>
      <c r="K478" s="76"/>
      <c r="L478" s="67"/>
      <c r="M478" s="68" t="str">
        <f t="shared" si="14"/>
        <v/>
      </c>
      <c r="N478" s="67"/>
      <c r="O478" s="63"/>
      <c r="P478" s="64"/>
      <c r="Q478" s="64"/>
      <c r="R478" s="2"/>
      <c r="S478" s="104">
        <f t="shared" si="15"/>
        <v>462</v>
      </c>
      <c r="T478" s="516">
        <f>IF('LISTA TRABAJADORES'!F467&lt;50,"",B478)</f>
        <v>0</v>
      </c>
      <c r="U478" s="517"/>
      <c r="V478" s="105">
        <f>IF('LISTA TRABAJADORES'!F467&lt;50,"",'LISTA TRABAJADORES'!D467)</f>
        <v>0</v>
      </c>
      <c r="W478" s="106">
        <f>IF('LISTA TRABAJADORES'!F467&lt;50,"",E478)</f>
        <v>0</v>
      </c>
      <c r="X478" s="83" t="s">
        <v>444</v>
      </c>
      <c r="Y478" s="518">
        <f>IF('LISTA TRABAJADORES'!F467&lt;50,"",G478)</f>
        <v>0</v>
      </c>
      <c r="Z478" s="519"/>
      <c r="AA478" s="83"/>
      <c r="AB478" s="65" t="e">
        <f>IF(#REF!="Sí","Cada 6 meses",IF('LISTA TRABAJADORES'!AW470&lt;&gt;"",'LISTA TRABAJADORES'!AW470,IF(OR(#REF!="",#REF!&lt;50),"",IF(#REF!&gt;=1000,"Anualmente",IF(#REF!&lt;=100,"Cada 3 años","Cada 2 años")))))</f>
        <v>#REF!</v>
      </c>
      <c r="AC478" s="65" t="e">
        <f>IF(#REF!="Sí","Cada 6 meses",IF('LISTA TRABAJADORES'!AX470&lt;&gt;"",'LISTA TRABAJADORES'!AX470,IF(OR(#REF!="",#REF!&lt;50),"",IF(#REF!&gt;=1000,"Anualmente",IF(#REF!&lt;=100,"Cada 3 años","Cada 2 años")))))</f>
        <v>#REF!</v>
      </c>
    </row>
    <row r="479" spans="1:29">
      <c r="A479" s="66">
        <v>463</v>
      </c>
      <c r="B479" s="516">
        <f>IF('LISTA TRABAJADORES'!F468&lt;50,"",'LISTA TRABAJADORES'!C468)</f>
        <v>0</v>
      </c>
      <c r="C479" s="517"/>
      <c r="D479" s="107">
        <f>IF('LISTA TRABAJADORES'!F468&lt;50,"",'LISTA TRABAJADORES'!D468)</f>
        <v>0</v>
      </c>
      <c r="E479" s="106">
        <f>IF('LISTA TRABAJADORES'!F468&lt;50,"",'LISTA TRABAJADORES'!E468)</f>
        <v>0</v>
      </c>
      <c r="F479" s="160"/>
      <c r="G479" s="518">
        <f>IF('LISTA TRABAJADORES'!F468&lt;50,"",'LISTA TRABAJADORES'!B468)</f>
        <v>0</v>
      </c>
      <c r="H479" s="519"/>
      <c r="I479" s="83"/>
      <c r="J479" s="65" t="str">
        <f>IF('LISTA TRABAJADORES'!F468="","",IF('LISTA TRABAJADORES'!G468="Sí","Cada 6 meses",IF(M479&lt;&gt;"",M479,IF(OR('LISTA TRABAJADORES'!H468="no ingresa",'LISTA TRABAJADORES'!F468="BAJA"),"No Ingresa PVSA",IF('LISTA TRABAJADORES'!F468="MUY ALTA","Anualmente",IF('LISTA TRABAJADORES'!F468="MEDIA","Cada 3 años","Cada 2 años"))))))</f>
        <v/>
      </c>
      <c r="K479" s="76"/>
      <c r="L479" s="67"/>
      <c r="M479" s="68" t="str">
        <f t="shared" si="14"/>
        <v/>
      </c>
      <c r="N479" s="67"/>
      <c r="O479" s="63"/>
      <c r="P479" s="64"/>
      <c r="Q479" s="64"/>
      <c r="R479" s="2"/>
      <c r="S479" s="104">
        <f t="shared" si="15"/>
        <v>463</v>
      </c>
      <c r="T479" s="516">
        <f>IF('LISTA TRABAJADORES'!F468&lt;50,"",B479)</f>
        <v>0</v>
      </c>
      <c r="U479" s="517"/>
      <c r="V479" s="105">
        <f>IF('LISTA TRABAJADORES'!F468&lt;50,"",'LISTA TRABAJADORES'!D468)</f>
        <v>0</v>
      </c>
      <c r="W479" s="106">
        <f>IF('LISTA TRABAJADORES'!F468&lt;50,"",E479)</f>
        <v>0</v>
      </c>
      <c r="X479" s="83" t="s">
        <v>444</v>
      </c>
      <c r="Y479" s="518">
        <f>IF('LISTA TRABAJADORES'!F468&lt;50,"",G479)</f>
        <v>0</v>
      </c>
      <c r="Z479" s="519"/>
      <c r="AA479" s="83"/>
      <c r="AB479" s="65" t="e">
        <f>IF(#REF!="Sí","Cada 6 meses",IF('LISTA TRABAJADORES'!AW471&lt;&gt;"",'LISTA TRABAJADORES'!AW471,IF(OR(#REF!="",#REF!&lt;50),"",IF(#REF!&gt;=1000,"Anualmente",IF(#REF!&lt;=100,"Cada 3 años","Cada 2 años")))))</f>
        <v>#REF!</v>
      </c>
      <c r="AC479" s="65" t="e">
        <f>IF(#REF!="Sí","Cada 6 meses",IF('LISTA TRABAJADORES'!AX471&lt;&gt;"",'LISTA TRABAJADORES'!AX471,IF(OR(#REF!="",#REF!&lt;50),"",IF(#REF!&gt;=1000,"Anualmente",IF(#REF!&lt;=100,"Cada 3 años","Cada 2 años")))))</f>
        <v>#REF!</v>
      </c>
    </row>
    <row r="480" spans="1:29">
      <c r="A480" s="66">
        <v>464</v>
      </c>
      <c r="B480" s="516">
        <f>IF('LISTA TRABAJADORES'!F469&lt;50,"",'LISTA TRABAJADORES'!C469)</f>
        <v>0</v>
      </c>
      <c r="C480" s="517"/>
      <c r="D480" s="107">
        <f>IF('LISTA TRABAJADORES'!F469&lt;50,"",'LISTA TRABAJADORES'!D469)</f>
        <v>0</v>
      </c>
      <c r="E480" s="106">
        <f>IF('LISTA TRABAJADORES'!F469&lt;50,"",'LISTA TRABAJADORES'!E469)</f>
        <v>0</v>
      </c>
      <c r="F480" s="160"/>
      <c r="G480" s="518">
        <f>IF('LISTA TRABAJADORES'!F469&lt;50,"",'LISTA TRABAJADORES'!B469)</f>
        <v>0</v>
      </c>
      <c r="H480" s="519"/>
      <c r="I480" s="83"/>
      <c r="J480" s="65" t="str">
        <f>IF('LISTA TRABAJADORES'!F469="","",IF('LISTA TRABAJADORES'!G469="Sí","Cada 6 meses",IF(M480&lt;&gt;"",M480,IF(OR('LISTA TRABAJADORES'!H469="no ingresa",'LISTA TRABAJADORES'!F469="BAJA"),"No Ingresa PVSA",IF('LISTA TRABAJADORES'!F469="MUY ALTA","Anualmente",IF('LISTA TRABAJADORES'!F469="MEDIA","Cada 3 años","Cada 2 años"))))))</f>
        <v/>
      </c>
      <c r="K480" s="76"/>
      <c r="L480" s="67"/>
      <c r="M480" s="68" t="str">
        <f t="shared" si="14"/>
        <v/>
      </c>
      <c r="N480" s="67"/>
      <c r="O480" s="63"/>
      <c r="P480" s="64"/>
      <c r="Q480" s="64"/>
      <c r="R480" s="2"/>
      <c r="S480" s="104">
        <f t="shared" si="15"/>
        <v>464</v>
      </c>
      <c r="T480" s="516">
        <f>IF('LISTA TRABAJADORES'!F469&lt;50,"",B480)</f>
        <v>0</v>
      </c>
      <c r="U480" s="517"/>
      <c r="V480" s="105">
        <f>IF('LISTA TRABAJADORES'!F469&lt;50,"",'LISTA TRABAJADORES'!D469)</f>
        <v>0</v>
      </c>
      <c r="W480" s="106">
        <f>IF('LISTA TRABAJADORES'!F469&lt;50,"",E480)</f>
        <v>0</v>
      </c>
      <c r="X480" s="83" t="s">
        <v>444</v>
      </c>
      <c r="Y480" s="518">
        <f>IF('LISTA TRABAJADORES'!F469&lt;50,"",G480)</f>
        <v>0</v>
      </c>
      <c r="Z480" s="519"/>
      <c r="AA480" s="83"/>
      <c r="AB480" s="65" t="e">
        <f>IF(#REF!="Sí","Cada 6 meses",IF('LISTA TRABAJADORES'!AW472&lt;&gt;"",'LISTA TRABAJADORES'!AW472,IF(OR(#REF!="",#REF!&lt;50),"",IF(#REF!&gt;=1000,"Anualmente",IF(#REF!&lt;=100,"Cada 3 años","Cada 2 años")))))</f>
        <v>#REF!</v>
      </c>
      <c r="AC480" s="65" t="e">
        <f>IF(#REF!="Sí","Cada 6 meses",IF('LISTA TRABAJADORES'!AX472&lt;&gt;"",'LISTA TRABAJADORES'!AX472,IF(OR(#REF!="",#REF!&lt;50),"",IF(#REF!&gt;=1000,"Anualmente",IF(#REF!&lt;=100,"Cada 3 años","Cada 2 años")))))</f>
        <v>#REF!</v>
      </c>
    </row>
    <row r="481" spans="1:29">
      <c r="A481" s="66">
        <v>465</v>
      </c>
      <c r="B481" s="516">
        <f>IF('LISTA TRABAJADORES'!F470&lt;50,"",'LISTA TRABAJADORES'!C470)</f>
        <v>0</v>
      </c>
      <c r="C481" s="517"/>
      <c r="D481" s="107">
        <f>IF('LISTA TRABAJADORES'!F470&lt;50,"",'LISTA TRABAJADORES'!D470)</f>
        <v>0</v>
      </c>
      <c r="E481" s="106">
        <f>IF('LISTA TRABAJADORES'!F470&lt;50,"",'LISTA TRABAJADORES'!E470)</f>
        <v>0</v>
      </c>
      <c r="F481" s="160"/>
      <c r="G481" s="518">
        <f>IF('LISTA TRABAJADORES'!F470&lt;50,"",'LISTA TRABAJADORES'!B470)</f>
        <v>0</v>
      </c>
      <c r="H481" s="519"/>
      <c r="I481" s="83"/>
      <c r="J481" s="65" t="str">
        <f>IF('LISTA TRABAJADORES'!F470="","",IF('LISTA TRABAJADORES'!G470="Sí","Cada 6 meses",IF(M481&lt;&gt;"",M481,IF(OR('LISTA TRABAJADORES'!H470="no ingresa",'LISTA TRABAJADORES'!F470="BAJA"),"No Ingresa PVSA",IF('LISTA TRABAJADORES'!F470="MUY ALTA","Anualmente",IF('LISTA TRABAJADORES'!F470="MEDIA","Cada 3 años","Cada 2 años"))))))</f>
        <v/>
      </c>
      <c r="K481" s="76"/>
      <c r="L481" s="67"/>
      <c r="M481" s="68" t="str">
        <f t="shared" si="14"/>
        <v/>
      </c>
      <c r="N481" s="67"/>
      <c r="O481" s="63"/>
      <c r="P481" s="64"/>
      <c r="Q481" s="64"/>
      <c r="R481" s="2"/>
      <c r="S481" s="104">
        <f t="shared" si="15"/>
        <v>465</v>
      </c>
      <c r="T481" s="516">
        <f>IF('LISTA TRABAJADORES'!F470&lt;50,"",B481)</f>
        <v>0</v>
      </c>
      <c r="U481" s="517"/>
      <c r="V481" s="105">
        <f>IF('LISTA TRABAJADORES'!F470&lt;50,"",'LISTA TRABAJADORES'!D470)</f>
        <v>0</v>
      </c>
      <c r="W481" s="106">
        <f>IF('LISTA TRABAJADORES'!F470&lt;50,"",E481)</f>
        <v>0</v>
      </c>
      <c r="X481" s="83" t="s">
        <v>444</v>
      </c>
      <c r="Y481" s="518">
        <f>IF('LISTA TRABAJADORES'!F470&lt;50,"",G481)</f>
        <v>0</v>
      </c>
      <c r="Z481" s="519"/>
      <c r="AA481" s="83"/>
      <c r="AB481" s="65" t="e">
        <f>IF(#REF!="Sí","Cada 6 meses",IF('LISTA TRABAJADORES'!AW473&lt;&gt;"",'LISTA TRABAJADORES'!AW473,IF(OR(#REF!="",#REF!&lt;50),"",IF(#REF!&gt;=1000,"Anualmente",IF(#REF!&lt;=100,"Cada 3 años","Cada 2 años")))))</f>
        <v>#REF!</v>
      </c>
      <c r="AC481" s="65" t="e">
        <f>IF(#REF!="Sí","Cada 6 meses",IF('LISTA TRABAJADORES'!AX473&lt;&gt;"",'LISTA TRABAJADORES'!AX473,IF(OR(#REF!="",#REF!&lt;50),"",IF(#REF!&gt;=1000,"Anualmente",IF(#REF!&lt;=100,"Cada 3 años","Cada 2 años")))))</f>
        <v>#REF!</v>
      </c>
    </row>
    <row r="482" spans="1:29">
      <c r="A482" s="66">
        <v>466</v>
      </c>
      <c r="B482" s="516">
        <f>IF('LISTA TRABAJADORES'!F471&lt;50,"",'LISTA TRABAJADORES'!C471)</f>
        <v>0</v>
      </c>
      <c r="C482" s="517"/>
      <c r="D482" s="107">
        <f>IF('LISTA TRABAJADORES'!F471&lt;50,"",'LISTA TRABAJADORES'!D471)</f>
        <v>0</v>
      </c>
      <c r="E482" s="106">
        <f>IF('LISTA TRABAJADORES'!F471&lt;50,"",'LISTA TRABAJADORES'!E471)</f>
        <v>0</v>
      </c>
      <c r="F482" s="160"/>
      <c r="G482" s="518">
        <f>IF('LISTA TRABAJADORES'!F471&lt;50,"",'LISTA TRABAJADORES'!B471)</f>
        <v>0</v>
      </c>
      <c r="H482" s="519"/>
      <c r="I482" s="83"/>
      <c r="J482" s="65" t="str">
        <f>IF('LISTA TRABAJADORES'!F471="","",IF('LISTA TRABAJADORES'!G471="Sí","Cada 6 meses",IF(M482&lt;&gt;"",M482,IF(OR('LISTA TRABAJADORES'!H471="no ingresa",'LISTA TRABAJADORES'!F471="BAJA"),"No Ingresa PVSA",IF('LISTA TRABAJADORES'!F471="MUY ALTA","Anualmente",IF('LISTA TRABAJADORES'!F471="MEDIA","Cada 3 años","Cada 2 años"))))))</f>
        <v/>
      </c>
      <c r="K482" s="76"/>
      <c r="L482" s="67"/>
      <c r="M482" s="68" t="str">
        <f t="shared" si="14"/>
        <v/>
      </c>
      <c r="N482" s="67"/>
      <c r="O482" s="63"/>
      <c r="P482" s="64"/>
      <c r="Q482" s="64"/>
      <c r="R482" s="2"/>
      <c r="S482" s="104">
        <f t="shared" si="15"/>
        <v>466</v>
      </c>
      <c r="T482" s="516">
        <f>IF('LISTA TRABAJADORES'!F471&lt;50,"",B482)</f>
        <v>0</v>
      </c>
      <c r="U482" s="517"/>
      <c r="V482" s="105">
        <f>IF('LISTA TRABAJADORES'!F471&lt;50,"",'LISTA TRABAJADORES'!D471)</f>
        <v>0</v>
      </c>
      <c r="W482" s="106">
        <f>IF('LISTA TRABAJADORES'!F471&lt;50,"",E482)</f>
        <v>0</v>
      </c>
      <c r="X482" s="83" t="s">
        <v>444</v>
      </c>
      <c r="Y482" s="518">
        <f>IF('LISTA TRABAJADORES'!F471&lt;50,"",G482)</f>
        <v>0</v>
      </c>
      <c r="Z482" s="519"/>
      <c r="AA482" s="83"/>
      <c r="AB482" s="65" t="e">
        <f>IF(#REF!="Sí","Cada 6 meses",IF('LISTA TRABAJADORES'!AW474&lt;&gt;"",'LISTA TRABAJADORES'!AW474,IF(OR(#REF!="",#REF!&lt;50),"",IF(#REF!&gt;=1000,"Anualmente",IF(#REF!&lt;=100,"Cada 3 años","Cada 2 años")))))</f>
        <v>#REF!</v>
      </c>
      <c r="AC482" s="65" t="e">
        <f>IF(#REF!="Sí","Cada 6 meses",IF('LISTA TRABAJADORES'!AX474&lt;&gt;"",'LISTA TRABAJADORES'!AX474,IF(OR(#REF!="",#REF!&lt;50),"",IF(#REF!&gt;=1000,"Anualmente",IF(#REF!&lt;=100,"Cada 3 años","Cada 2 años")))))</f>
        <v>#REF!</v>
      </c>
    </row>
    <row r="483" spans="1:29">
      <c r="A483" s="66">
        <v>467</v>
      </c>
      <c r="B483" s="516">
        <f>IF('LISTA TRABAJADORES'!F472&lt;50,"",'LISTA TRABAJADORES'!C472)</f>
        <v>0</v>
      </c>
      <c r="C483" s="517"/>
      <c r="D483" s="107">
        <f>IF('LISTA TRABAJADORES'!F472&lt;50,"",'LISTA TRABAJADORES'!D472)</f>
        <v>0</v>
      </c>
      <c r="E483" s="106">
        <f>IF('LISTA TRABAJADORES'!F472&lt;50,"",'LISTA TRABAJADORES'!E472)</f>
        <v>0</v>
      </c>
      <c r="F483" s="160"/>
      <c r="G483" s="518">
        <f>IF('LISTA TRABAJADORES'!F472&lt;50,"",'LISTA TRABAJADORES'!B472)</f>
        <v>0</v>
      </c>
      <c r="H483" s="519"/>
      <c r="I483" s="83"/>
      <c r="J483" s="65" t="str">
        <f>IF('LISTA TRABAJADORES'!F472="","",IF('LISTA TRABAJADORES'!G472="Sí","Cada 6 meses",IF(M483&lt;&gt;"",M483,IF(OR('LISTA TRABAJADORES'!H472="no ingresa",'LISTA TRABAJADORES'!F472="BAJA"),"No Ingresa PVSA",IF('LISTA TRABAJADORES'!F472="MUY ALTA","Anualmente",IF('LISTA TRABAJADORES'!F472="MEDIA","Cada 3 años","Cada 2 años"))))))</f>
        <v/>
      </c>
      <c r="K483" s="76"/>
      <c r="L483" s="67"/>
      <c r="M483" s="68" t="str">
        <f t="shared" si="14"/>
        <v/>
      </c>
      <c r="N483" s="67"/>
      <c r="O483" s="63"/>
      <c r="P483" s="64"/>
      <c r="Q483" s="64"/>
      <c r="R483" s="2"/>
      <c r="S483" s="104">
        <f t="shared" si="15"/>
        <v>467</v>
      </c>
      <c r="T483" s="516">
        <f>IF('LISTA TRABAJADORES'!F472&lt;50,"",B483)</f>
        <v>0</v>
      </c>
      <c r="U483" s="517"/>
      <c r="V483" s="105">
        <f>IF('LISTA TRABAJADORES'!F472&lt;50,"",'LISTA TRABAJADORES'!D472)</f>
        <v>0</v>
      </c>
      <c r="W483" s="106">
        <f>IF('LISTA TRABAJADORES'!F472&lt;50,"",E483)</f>
        <v>0</v>
      </c>
      <c r="X483" s="83" t="s">
        <v>444</v>
      </c>
      <c r="Y483" s="518">
        <f>IF('LISTA TRABAJADORES'!F472&lt;50,"",G483)</f>
        <v>0</v>
      </c>
      <c r="Z483" s="519"/>
      <c r="AA483" s="83"/>
      <c r="AB483" s="65" t="e">
        <f>IF(#REF!="Sí","Cada 6 meses",IF('LISTA TRABAJADORES'!AW475&lt;&gt;"",'LISTA TRABAJADORES'!AW475,IF(OR(#REF!="",#REF!&lt;50),"",IF(#REF!&gt;=1000,"Anualmente",IF(#REF!&lt;=100,"Cada 3 años","Cada 2 años")))))</f>
        <v>#REF!</v>
      </c>
      <c r="AC483" s="65" t="e">
        <f>IF(#REF!="Sí","Cada 6 meses",IF('LISTA TRABAJADORES'!AX475&lt;&gt;"",'LISTA TRABAJADORES'!AX475,IF(OR(#REF!="",#REF!&lt;50),"",IF(#REF!&gt;=1000,"Anualmente",IF(#REF!&lt;=100,"Cada 3 años","Cada 2 años")))))</f>
        <v>#REF!</v>
      </c>
    </row>
    <row r="484" spans="1:29">
      <c r="A484" s="66">
        <v>468</v>
      </c>
      <c r="B484" s="516">
        <f>IF('LISTA TRABAJADORES'!F473&lt;50,"",'LISTA TRABAJADORES'!C473)</f>
        <v>0</v>
      </c>
      <c r="C484" s="517"/>
      <c r="D484" s="107">
        <f>IF('LISTA TRABAJADORES'!F473&lt;50,"",'LISTA TRABAJADORES'!D473)</f>
        <v>0</v>
      </c>
      <c r="E484" s="106">
        <f>IF('LISTA TRABAJADORES'!F473&lt;50,"",'LISTA TRABAJADORES'!E473)</f>
        <v>0</v>
      </c>
      <c r="F484" s="160"/>
      <c r="G484" s="518">
        <f>IF('LISTA TRABAJADORES'!F473&lt;50,"",'LISTA TRABAJADORES'!B473)</f>
        <v>0</v>
      </c>
      <c r="H484" s="519"/>
      <c r="I484" s="83"/>
      <c r="J484" s="65" t="str">
        <f>IF('LISTA TRABAJADORES'!F473="","",IF('LISTA TRABAJADORES'!G473="Sí","Cada 6 meses",IF(M484&lt;&gt;"",M484,IF(OR('LISTA TRABAJADORES'!H473="no ingresa",'LISTA TRABAJADORES'!F473="BAJA"),"No Ingresa PVSA",IF('LISTA TRABAJADORES'!F473="MUY ALTA","Anualmente",IF('LISTA TRABAJADORES'!F473="MEDIA","Cada 3 años","Cada 2 años"))))))</f>
        <v/>
      </c>
      <c r="K484" s="76"/>
      <c r="L484" s="67"/>
      <c r="M484" s="68" t="str">
        <f t="shared" si="14"/>
        <v/>
      </c>
      <c r="N484" s="67"/>
      <c r="O484" s="63"/>
      <c r="P484" s="64"/>
      <c r="Q484" s="64"/>
      <c r="R484" s="2"/>
      <c r="S484" s="104">
        <f t="shared" si="15"/>
        <v>468</v>
      </c>
      <c r="T484" s="516">
        <f>IF('LISTA TRABAJADORES'!F473&lt;50,"",B484)</f>
        <v>0</v>
      </c>
      <c r="U484" s="517"/>
      <c r="V484" s="105">
        <f>IF('LISTA TRABAJADORES'!F473&lt;50,"",'LISTA TRABAJADORES'!D473)</f>
        <v>0</v>
      </c>
      <c r="W484" s="106">
        <f>IF('LISTA TRABAJADORES'!F473&lt;50,"",E484)</f>
        <v>0</v>
      </c>
      <c r="X484" s="83" t="s">
        <v>444</v>
      </c>
      <c r="Y484" s="518">
        <f>IF('LISTA TRABAJADORES'!F473&lt;50,"",G484)</f>
        <v>0</v>
      </c>
      <c r="Z484" s="519"/>
      <c r="AA484" s="83"/>
      <c r="AB484" s="65" t="e">
        <f>IF(#REF!="Sí","Cada 6 meses",IF('LISTA TRABAJADORES'!AW476&lt;&gt;"",'LISTA TRABAJADORES'!AW476,IF(OR(#REF!="",#REF!&lt;50),"",IF(#REF!&gt;=1000,"Anualmente",IF(#REF!&lt;=100,"Cada 3 años","Cada 2 años")))))</f>
        <v>#REF!</v>
      </c>
      <c r="AC484" s="65" t="e">
        <f>IF(#REF!="Sí","Cada 6 meses",IF('LISTA TRABAJADORES'!AX476&lt;&gt;"",'LISTA TRABAJADORES'!AX476,IF(OR(#REF!="",#REF!&lt;50),"",IF(#REF!&gt;=1000,"Anualmente",IF(#REF!&lt;=100,"Cada 3 años","Cada 2 años")))))</f>
        <v>#REF!</v>
      </c>
    </row>
    <row r="485" spans="1:29">
      <c r="A485" s="66">
        <v>469</v>
      </c>
      <c r="B485" s="516">
        <f>IF('LISTA TRABAJADORES'!F474&lt;50,"",'LISTA TRABAJADORES'!C474)</f>
        <v>0</v>
      </c>
      <c r="C485" s="517"/>
      <c r="D485" s="107">
        <f>IF('LISTA TRABAJADORES'!F474&lt;50,"",'LISTA TRABAJADORES'!D474)</f>
        <v>0</v>
      </c>
      <c r="E485" s="106">
        <f>IF('LISTA TRABAJADORES'!F474&lt;50,"",'LISTA TRABAJADORES'!E474)</f>
        <v>0</v>
      </c>
      <c r="F485" s="160"/>
      <c r="G485" s="518">
        <f>IF('LISTA TRABAJADORES'!F474&lt;50,"",'LISTA TRABAJADORES'!B474)</f>
        <v>0</v>
      </c>
      <c r="H485" s="519"/>
      <c r="I485" s="83"/>
      <c r="J485" s="65" t="str">
        <f>IF('LISTA TRABAJADORES'!F474="","",IF('LISTA TRABAJADORES'!G474="Sí","Cada 6 meses",IF(M485&lt;&gt;"",M485,IF(OR('LISTA TRABAJADORES'!H474="no ingresa",'LISTA TRABAJADORES'!F474="BAJA"),"No Ingresa PVSA",IF('LISTA TRABAJADORES'!F474="MUY ALTA","Anualmente",IF('LISTA TRABAJADORES'!F474="MEDIA","Cada 3 años","Cada 2 años"))))))</f>
        <v/>
      </c>
      <c r="K485" s="76"/>
      <c r="L485" s="67"/>
      <c r="M485" s="68" t="str">
        <f t="shared" si="14"/>
        <v/>
      </c>
      <c r="N485" s="67"/>
      <c r="O485" s="63"/>
      <c r="P485" s="64"/>
      <c r="Q485" s="64"/>
      <c r="R485" s="2"/>
      <c r="S485" s="104">
        <f t="shared" si="15"/>
        <v>469</v>
      </c>
      <c r="T485" s="516">
        <f>IF('LISTA TRABAJADORES'!F474&lt;50,"",B485)</f>
        <v>0</v>
      </c>
      <c r="U485" s="517"/>
      <c r="V485" s="105">
        <f>IF('LISTA TRABAJADORES'!F474&lt;50,"",'LISTA TRABAJADORES'!D474)</f>
        <v>0</v>
      </c>
      <c r="W485" s="106">
        <f>IF('LISTA TRABAJADORES'!F474&lt;50,"",E485)</f>
        <v>0</v>
      </c>
      <c r="X485" s="83" t="s">
        <v>444</v>
      </c>
      <c r="Y485" s="518">
        <f>IF('LISTA TRABAJADORES'!F474&lt;50,"",G485)</f>
        <v>0</v>
      </c>
      <c r="Z485" s="519"/>
      <c r="AA485" s="83"/>
      <c r="AB485" s="65" t="e">
        <f>IF(#REF!="Sí","Cada 6 meses",IF('LISTA TRABAJADORES'!AW477&lt;&gt;"",'LISTA TRABAJADORES'!AW477,IF(OR(#REF!="",#REF!&lt;50),"",IF(#REF!&gt;=1000,"Anualmente",IF(#REF!&lt;=100,"Cada 3 años","Cada 2 años")))))</f>
        <v>#REF!</v>
      </c>
      <c r="AC485" s="65" t="e">
        <f>IF(#REF!="Sí","Cada 6 meses",IF('LISTA TRABAJADORES'!AX477&lt;&gt;"",'LISTA TRABAJADORES'!AX477,IF(OR(#REF!="",#REF!&lt;50),"",IF(#REF!&gt;=1000,"Anualmente",IF(#REF!&lt;=100,"Cada 3 años","Cada 2 años")))))</f>
        <v>#REF!</v>
      </c>
    </row>
    <row r="486" spans="1:29">
      <c r="A486" s="66">
        <v>470</v>
      </c>
      <c r="B486" s="516">
        <f>IF('LISTA TRABAJADORES'!F475&lt;50,"",'LISTA TRABAJADORES'!C475)</f>
        <v>0</v>
      </c>
      <c r="C486" s="517"/>
      <c r="D486" s="107">
        <f>IF('LISTA TRABAJADORES'!F475&lt;50,"",'LISTA TRABAJADORES'!D475)</f>
        <v>0</v>
      </c>
      <c r="E486" s="106">
        <f>IF('LISTA TRABAJADORES'!F475&lt;50,"",'LISTA TRABAJADORES'!E475)</f>
        <v>0</v>
      </c>
      <c r="F486" s="160"/>
      <c r="G486" s="518">
        <f>IF('LISTA TRABAJADORES'!F475&lt;50,"",'LISTA TRABAJADORES'!B475)</f>
        <v>0</v>
      </c>
      <c r="H486" s="519"/>
      <c r="I486" s="83"/>
      <c r="J486" s="65" t="str">
        <f>IF('LISTA TRABAJADORES'!F475="","",IF('LISTA TRABAJADORES'!G475="Sí","Cada 6 meses",IF(M486&lt;&gt;"",M486,IF(OR('LISTA TRABAJADORES'!H475="no ingresa",'LISTA TRABAJADORES'!F475="BAJA"),"No Ingresa PVSA",IF('LISTA TRABAJADORES'!F475="MUY ALTA","Anualmente",IF('LISTA TRABAJADORES'!F475="MEDIA","Cada 3 años","Cada 2 años"))))))</f>
        <v/>
      </c>
      <c r="K486" s="76"/>
      <c r="L486" s="67"/>
      <c r="M486" s="68" t="str">
        <f t="shared" si="14"/>
        <v/>
      </c>
      <c r="N486" s="67"/>
      <c r="O486" s="63"/>
      <c r="P486" s="64"/>
      <c r="Q486" s="64"/>
      <c r="R486" s="2"/>
      <c r="S486" s="104">
        <f t="shared" si="15"/>
        <v>470</v>
      </c>
      <c r="T486" s="516">
        <f>IF('LISTA TRABAJADORES'!F475&lt;50,"",B486)</f>
        <v>0</v>
      </c>
      <c r="U486" s="517"/>
      <c r="V486" s="105">
        <f>IF('LISTA TRABAJADORES'!F475&lt;50,"",'LISTA TRABAJADORES'!D475)</f>
        <v>0</v>
      </c>
      <c r="W486" s="106">
        <f>IF('LISTA TRABAJADORES'!F475&lt;50,"",E486)</f>
        <v>0</v>
      </c>
      <c r="X486" s="83" t="s">
        <v>444</v>
      </c>
      <c r="Y486" s="518">
        <f>IF('LISTA TRABAJADORES'!F475&lt;50,"",G486)</f>
        <v>0</v>
      </c>
      <c r="Z486" s="519"/>
      <c r="AA486" s="83"/>
      <c r="AB486" s="65" t="e">
        <f>IF(#REF!="Sí","Cada 6 meses",IF('LISTA TRABAJADORES'!AW478&lt;&gt;"",'LISTA TRABAJADORES'!AW478,IF(OR(#REF!="",#REF!&lt;50),"",IF(#REF!&gt;=1000,"Anualmente",IF(#REF!&lt;=100,"Cada 3 años","Cada 2 años")))))</f>
        <v>#REF!</v>
      </c>
      <c r="AC486" s="65" t="e">
        <f>IF(#REF!="Sí","Cada 6 meses",IF('LISTA TRABAJADORES'!AX478&lt;&gt;"",'LISTA TRABAJADORES'!AX478,IF(OR(#REF!="",#REF!&lt;50),"",IF(#REF!&gt;=1000,"Anualmente",IF(#REF!&lt;=100,"Cada 3 años","Cada 2 años")))))</f>
        <v>#REF!</v>
      </c>
    </row>
    <row r="487" spans="1:29">
      <c r="A487" s="66">
        <v>471</v>
      </c>
      <c r="B487" s="516">
        <f>IF('LISTA TRABAJADORES'!F476&lt;50,"",'LISTA TRABAJADORES'!C476)</f>
        <v>0</v>
      </c>
      <c r="C487" s="517"/>
      <c r="D487" s="107">
        <f>IF('LISTA TRABAJADORES'!F476&lt;50,"",'LISTA TRABAJADORES'!D476)</f>
        <v>0</v>
      </c>
      <c r="E487" s="106">
        <f>IF('LISTA TRABAJADORES'!F476&lt;50,"",'LISTA TRABAJADORES'!E476)</f>
        <v>0</v>
      </c>
      <c r="F487" s="160"/>
      <c r="G487" s="518">
        <f>IF('LISTA TRABAJADORES'!F476&lt;50,"",'LISTA TRABAJADORES'!B476)</f>
        <v>0</v>
      </c>
      <c r="H487" s="519"/>
      <c r="I487" s="83"/>
      <c r="J487" s="65" t="str">
        <f>IF('LISTA TRABAJADORES'!F476="","",IF('LISTA TRABAJADORES'!G476="Sí","Cada 6 meses",IF(M487&lt;&gt;"",M487,IF(OR('LISTA TRABAJADORES'!H476="no ingresa",'LISTA TRABAJADORES'!F476="BAJA"),"No Ingresa PVSA",IF('LISTA TRABAJADORES'!F476="MUY ALTA","Anualmente",IF('LISTA TRABAJADORES'!F476="MEDIA","Cada 3 años","Cada 2 años"))))))</f>
        <v/>
      </c>
      <c r="K487" s="76"/>
      <c r="L487" s="67"/>
      <c r="M487" s="68" t="str">
        <f t="shared" si="14"/>
        <v/>
      </c>
      <c r="N487" s="67"/>
      <c r="O487" s="63"/>
      <c r="P487" s="64"/>
      <c r="Q487" s="64"/>
      <c r="R487" s="2"/>
      <c r="S487" s="104">
        <f t="shared" si="15"/>
        <v>471</v>
      </c>
      <c r="T487" s="516">
        <f>IF('LISTA TRABAJADORES'!F476&lt;50,"",B487)</f>
        <v>0</v>
      </c>
      <c r="U487" s="517"/>
      <c r="V487" s="105">
        <f>IF('LISTA TRABAJADORES'!F476&lt;50,"",'LISTA TRABAJADORES'!D476)</f>
        <v>0</v>
      </c>
      <c r="W487" s="106">
        <f>IF('LISTA TRABAJADORES'!F476&lt;50,"",E487)</f>
        <v>0</v>
      </c>
      <c r="X487" s="83" t="s">
        <v>444</v>
      </c>
      <c r="Y487" s="518">
        <f>IF('LISTA TRABAJADORES'!F476&lt;50,"",G487)</f>
        <v>0</v>
      </c>
      <c r="Z487" s="519"/>
      <c r="AA487" s="83"/>
      <c r="AB487" s="65" t="e">
        <f>IF(#REF!="Sí","Cada 6 meses",IF('LISTA TRABAJADORES'!AW479&lt;&gt;"",'LISTA TRABAJADORES'!AW479,IF(OR(#REF!="",#REF!&lt;50),"",IF(#REF!&gt;=1000,"Anualmente",IF(#REF!&lt;=100,"Cada 3 años","Cada 2 años")))))</f>
        <v>#REF!</v>
      </c>
      <c r="AC487" s="65" t="e">
        <f>IF(#REF!="Sí","Cada 6 meses",IF('LISTA TRABAJADORES'!AX479&lt;&gt;"",'LISTA TRABAJADORES'!AX479,IF(OR(#REF!="",#REF!&lt;50),"",IF(#REF!&gt;=1000,"Anualmente",IF(#REF!&lt;=100,"Cada 3 años","Cada 2 años")))))</f>
        <v>#REF!</v>
      </c>
    </row>
    <row r="488" spans="1:29">
      <c r="A488" s="66">
        <v>472</v>
      </c>
      <c r="B488" s="516">
        <f>IF('LISTA TRABAJADORES'!F477&lt;50,"",'LISTA TRABAJADORES'!C477)</f>
        <v>0</v>
      </c>
      <c r="C488" s="517"/>
      <c r="D488" s="107">
        <f>IF('LISTA TRABAJADORES'!F477&lt;50,"",'LISTA TRABAJADORES'!D477)</f>
        <v>0</v>
      </c>
      <c r="E488" s="106">
        <f>IF('LISTA TRABAJADORES'!F477&lt;50,"",'LISTA TRABAJADORES'!E477)</f>
        <v>0</v>
      </c>
      <c r="F488" s="160"/>
      <c r="G488" s="518">
        <f>IF('LISTA TRABAJADORES'!F477&lt;50,"",'LISTA TRABAJADORES'!B477)</f>
        <v>0</v>
      </c>
      <c r="H488" s="519"/>
      <c r="I488" s="83"/>
      <c r="J488" s="65" t="str">
        <f>IF('LISTA TRABAJADORES'!F477="","",IF('LISTA TRABAJADORES'!G477="Sí","Cada 6 meses",IF(M488&lt;&gt;"",M488,IF(OR('LISTA TRABAJADORES'!H477="no ingresa",'LISTA TRABAJADORES'!F477="BAJA"),"No Ingresa PVSA",IF('LISTA TRABAJADORES'!F477="MUY ALTA","Anualmente",IF('LISTA TRABAJADORES'!F477="MEDIA","Cada 3 años","Cada 2 años"))))))</f>
        <v/>
      </c>
      <c r="K488" s="76"/>
      <c r="L488" s="67"/>
      <c r="M488" s="68" t="str">
        <f t="shared" si="14"/>
        <v/>
      </c>
      <c r="N488" s="67"/>
      <c r="O488" s="63"/>
      <c r="P488" s="64"/>
      <c r="Q488" s="64"/>
      <c r="R488" s="2"/>
      <c r="S488" s="104">
        <f t="shared" si="15"/>
        <v>472</v>
      </c>
      <c r="T488" s="516">
        <f>IF('LISTA TRABAJADORES'!F477&lt;50,"",B488)</f>
        <v>0</v>
      </c>
      <c r="U488" s="517"/>
      <c r="V488" s="105">
        <f>IF('LISTA TRABAJADORES'!F477&lt;50,"",'LISTA TRABAJADORES'!D477)</f>
        <v>0</v>
      </c>
      <c r="W488" s="106">
        <f>IF('LISTA TRABAJADORES'!F477&lt;50,"",E488)</f>
        <v>0</v>
      </c>
      <c r="X488" s="83" t="s">
        <v>444</v>
      </c>
      <c r="Y488" s="518">
        <f>IF('LISTA TRABAJADORES'!F477&lt;50,"",G488)</f>
        <v>0</v>
      </c>
      <c r="Z488" s="519"/>
      <c r="AA488" s="83"/>
      <c r="AB488" s="65" t="e">
        <f>IF(#REF!="Sí","Cada 6 meses",IF('LISTA TRABAJADORES'!AW480&lt;&gt;"",'LISTA TRABAJADORES'!AW480,IF(OR(#REF!="",#REF!&lt;50),"",IF(#REF!&gt;=1000,"Anualmente",IF(#REF!&lt;=100,"Cada 3 años","Cada 2 años")))))</f>
        <v>#REF!</v>
      </c>
      <c r="AC488" s="65" t="e">
        <f>IF(#REF!="Sí","Cada 6 meses",IF('LISTA TRABAJADORES'!AX480&lt;&gt;"",'LISTA TRABAJADORES'!AX480,IF(OR(#REF!="",#REF!&lt;50),"",IF(#REF!&gt;=1000,"Anualmente",IF(#REF!&lt;=100,"Cada 3 años","Cada 2 años")))))</f>
        <v>#REF!</v>
      </c>
    </row>
    <row r="489" spans="1:29">
      <c r="A489" s="66">
        <v>473</v>
      </c>
      <c r="B489" s="516">
        <f>IF('LISTA TRABAJADORES'!F478&lt;50,"",'LISTA TRABAJADORES'!C478)</f>
        <v>0</v>
      </c>
      <c r="C489" s="517"/>
      <c r="D489" s="107">
        <f>IF('LISTA TRABAJADORES'!F478&lt;50,"",'LISTA TRABAJADORES'!D478)</f>
        <v>0</v>
      </c>
      <c r="E489" s="106">
        <f>IF('LISTA TRABAJADORES'!F478&lt;50,"",'LISTA TRABAJADORES'!E478)</f>
        <v>0</v>
      </c>
      <c r="F489" s="160"/>
      <c r="G489" s="518">
        <f>IF('LISTA TRABAJADORES'!F478&lt;50,"",'LISTA TRABAJADORES'!B478)</f>
        <v>0</v>
      </c>
      <c r="H489" s="519"/>
      <c r="I489" s="83"/>
      <c r="J489" s="65" t="str">
        <f>IF('LISTA TRABAJADORES'!F478="","",IF('LISTA TRABAJADORES'!G478="Sí","Cada 6 meses",IF(M489&lt;&gt;"",M489,IF(OR('LISTA TRABAJADORES'!H478="no ingresa",'LISTA TRABAJADORES'!F478="BAJA"),"No Ingresa PVSA",IF('LISTA TRABAJADORES'!F478="MUY ALTA","Anualmente",IF('LISTA TRABAJADORES'!F478="MEDIA","Cada 3 años","Cada 2 años"))))))</f>
        <v/>
      </c>
      <c r="K489" s="76"/>
      <c r="L489" s="67"/>
      <c r="M489" s="68" t="str">
        <f t="shared" si="14"/>
        <v/>
      </c>
      <c r="N489" s="67"/>
      <c r="O489" s="63"/>
      <c r="P489" s="64"/>
      <c r="Q489" s="64"/>
      <c r="R489" s="2"/>
      <c r="S489" s="104">
        <f t="shared" si="15"/>
        <v>473</v>
      </c>
      <c r="T489" s="516">
        <f>IF('LISTA TRABAJADORES'!F478&lt;50,"",B489)</f>
        <v>0</v>
      </c>
      <c r="U489" s="517"/>
      <c r="V489" s="105">
        <f>IF('LISTA TRABAJADORES'!F478&lt;50,"",'LISTA TRABAJADORES'!D478)</f>
        <v>0</v>
      </c>
      <c r="W489" s="106">
        <f>IF('LISTA TRABAJADORES'!F478&lt;50,"",E489)</f>
        <v>0</v>
      </c>
      <c r="X489" s="83" t="s">
        <v>444</v>
      </c>
      <c r="Y489" s="518">
        <f>IF('LISTA TRABAJADORES'!F478&lt;50,"",G489)</f>
        <v>0</v>
      </c>
      <c r="Z489" s="519"/>
      <c r="AA489" s="83"/>
      <c r="AB489" s="65" t="e">
        <f>IF(#REF!="Sí","Cada 6 meses",IF('LISTA TRABAJADORES'!AW481&lt;&gt;"",'LISTA TRABAJADORES'!AW481,IF(OR(#REF!="",#REF!&lt;50),"",IF(#REF!&gt;=1000,"Anualmente",IF(#REF!&lt;=100,"Cada 3 años","Cada 2 años")))))</f>
        <v>#REF!</v>
      </c>
      <c r="AC489" s="65" t="e">
        <f>IF(#REF!="Sí","Cada 6 meses",IF('LISTA TRABAJADORES'!AX481&lt;&gt;"",'LISTA TRABAJADORES'!AX481,IF(OR(#REF!="",#REF!&lt;50),"",IF(#REF!&gt;=1000,"Anualmente",IF(#REF!&lt;=100,"Cada 3 años","Cada 2 años")))))</f>
        <v>#REF!</v>
      </c>
    </row>
    <row r="490" spans="1:29">
      <c r="A490" s="66">
        <v>474</v>
      </c>
      <c r="B490" s="516">
        <f>IF('LISTA TRABAJADORES'!F479&lt;50,"",'LISTA TRABAJADORES'!C479)</f>
        <v>0</v>
      </c>
      <c r="C490" s="517"/>
      <c r="D490" s="107">
        <f>IF('LISTA TRABAJADORES'!F479&lt;50,"",'LISTA TRABAJADORES'!D479)</f>
        <v>0</v>
      </c>
      <c r="E490" s="106">
        <f>IF('LISTA TRABAJADORES'!F479&lt;50,"",'LISTA TRABAJADORES'!E479)</f>
        <v>0</v>
      </c>
      <c r="F490" s="160"/>
      <c r="G490" s="518">
        <f>IF('LISTA TRABAJADORES'!F479&lt;50,"",'LISTA TRABAJADORES'!B479)</f>
        <v>0</v>
      </c>
      <c r="H490" s="519"/>
      <c r="I490" s="83"/>
      <c r="J490" s="65" t="str">
        <f>IF('LISTA TRABAJADORES'!F479="","",IF('LISTA TRABAJADORES'!G479="Sí","Cada 6 meses",IF(M490&lt;&gt;"",M490,IF(OR('LISTA TRABAJADORES'!H479="no ingresa",'LISTA TRABAJADORES'!F479="BAJA"),"No Ingresa PVSA",IF('LISTA TRABAJADORES'!F479="MUY ALTA","Anualmente",IF('LISTA TRABAJADORES'!F479="MEDIA","Cada 3 años","Cada 2 años"))))))</f>
        <v/>
      </c>
      <c r="K490" s="76"/>
      <c r="L490" s="67"/>
      <c r="M490" s="68" t="str">
        <f t="shared" si="14"/>
        <v/>
      </c>
      <c r="N490" s="67"/>
      <c r="O490" s="63"/>
      <c r="P490" s="64"/>
      <c r="Q490" s="64"/>
      <c r="R490" s="2"/>
      <c r="S490" s="104">
        <f t="shared" si="15"/>
        <v>474</v>
      </c>
      <c r="T490" s="516">
        <f>IF('LISTA TRABAJADORES'!F479&lt;50,"",B490)</f>
        <v>0</v>
      </c>
      <c r="U490" s="517"/>
      <c r="V490" s="105">
        <f>IF('LISTA TRABAJADORES'!F479&lt;50,"",'LISTA TRABAJADORES'!D479)</f>
        <v>0</v>
      </c>
      <c r="W490" s="106">
        <f>IF('LISTA TRABAJADORES'!F479&lt;50,"",E490)</f>
        <v>0</v>
      </c>
      <c r="X490" s="83" t="s">
        <v>444</v>
      </c>
      <c r="Y490" s="518">
        <f>IF('LISTA TRABAJADORES'!F479&lt;50,"",G490)</f>
        <v>0</v>
      </c>
      <c r="Z490" s="519"/>
      <c r="AA490" s="83"/>
      <c r="AB490" s="65" t="e">
        <f>IF(#REF!="Sí","Cada 6 meses",IF('LISTA TRABAJADORES'!AW482&lt;&gt;"",'LISTA TRABAJADORES'!AW482,IF(OR(#REF!="",#REF!&lt;50),"",IF(#REF!&gt;=1000,"Anualmente",IF(#REF!&lt;=100,"Cada 3 años","Cada 2 años")))))</f>
        <v>#REF!</v>
      </c>
      <c r="AC490" s="65" t="e">
        <f>IF(#REF!="Sí","Cada 6 meses",IF('LISTA TRABAJADORES'!AX482&lt;&gt;"",'LISTA TRABAJADORES'!AX482,IF(OR(#REF!="",#REF!&lt;50),"",IF(#REF!&gt;=1000,"Anualmente",IF(#REF!&lt;=100,"Cada 3 años","Cada 2 años")))))</f>
        <v>#REF!</v>
      </c>
    </row>
    <row r="491" spans="1:29">
      <c r="A491" s="66">
        <v>475</v>
      </c>
      <c r="B491" s="516">
        <f>IF('LISTA TRABAJADORES'!F480&lt;50,"",'LISTA TRABAJADORES'!C480)</f>
        <v>0</v>
      </c>
      <c r="C491" s="517"/>
      <c r="D491" s="107">
        <f>IF('LISTA TRABAJADORES'!F480&lt;50,"",'LISTA TRABAJADORES'!D480)</f>
        <v>0</v>
      </c>
      <c r="E491" s="106">
        <f>IF('LISTA TRABAJADORES'!F480&lt;50,"",'LISTA TRABAJADORES'!E480)</f>
        <v>0</v>
      </c>
      <c r="F491" s="160"/>
      <c r="G491" s="518">
        <f>IF('LISTA TRABAJADORES'!F480&lt;50,"",'LISTA TRABAJADORES'!B480)</f>
        <v>0</v>
      </c>
      <c r="H491" s="519"/>
      <c r="I491" s="83"/>
      <c r="J491" s="65" t="str">
        <f>IF('LISTA TRABAJADORES'!F480="","",IF('LISTA TRABAJADORES'!G480="Sí","Cada 6 meses",IF(M491&lt;&gt;"",M491,IF(OR('LISTA TRABAJADORES'!H480="no ingresa",'LISTA TRABAJADORES'!F480="BAJA"),"No Ingresa PVSA",IF('LISTA TRABAJADORES'!F480="MUY ALTA","Anualmente",IF('LISTA TRABAJADORES'!F480="MEDIA","Cada 3 años","Cada 2 años"))))))</f>
        <v/>
      </c>
      <c r="K491" s="76"/>
      <c r="L491" s="67"/>
      <c r="M491" s="68" t="str">
        <f t="shared" si="14"/>
        <v/>
      </c>
      <c r="N491" s="67"/>
      <c r="O491" s="63"/>
      <c r="P491" s="64"/>
      <c r="Q491" s="64"/>
      <c r="R491" s="2"/>
      <c r="S491" s="104">
        <f t="shared" si="15"/>
        <v>475</v>
      </c>
      <c r="T491" s="516">
        <f>IF('LISTA TRABAJADORES'!F480&lt;50,"",B491)</f>
        <v>0</v>
      </c>
      <c r="U491" s="517"/>
      <c r="V491" s="105">
        <f>IF('LISTA TRABAJADORES'!F480&lt;50,"",'LISTA TRABAJADORES'!D480)</f>
        <v>0</v>
      </c>
      <c r="W491" s="106">
        <f>IF('LISTA TRABAJADORES'!F480&lt;50,"",E491)</f>
        <v>0</v>
      </c>
      <c r="X491" s="83" t="s">
        <v>444</v>
      </c>
      <c r="Y491" s="518">
        <f>IF('LISTA TRABAJADORES'!F480&lt;50,"",G491)</f>
        <v>0</v>
      </c>
      <c r="Z491" s="519"/>
      <c r="AA491" s="83"/>
      <c r="AB491" s="65" t="e">
        <f>IF(#REF!="Sí","Cada 6 meses",IF('LISTA TRABAJADORES'!AW483&lt;&gt;"",'LISTA TRABAJADORES'!AW483,IF(OR(#REF!="",#REF!&lt;50),"",IF(#REF!&gt;=1000,"Anualmente",IF(#REF!&lt;=100,"Cada 3 años","Cada 2 años")))))</f>
        <v>#REF!</v>
      </c>
      <c r="AC491" s="65" t="e">
        <f>IF(#REF!="Sí","Cada 6 meses",IF('LISTA TRABAJADORES'!AX483&lt;&gt;"",'LISTA TRABAJADORES'!AX483,IF(OR(#REF!="",#REF!&lt;50),"",IF(#REF!&gt;=1000,"Anualmente",IF(#REF!&lt;=100,"Cada 3 años","Cada 2 años")))))</f>
        <v>#REF!</v>
      </c>
    </row>
    <row r="492" spans="1:29">
      <c r="A492" s="66">
        <v>476</v>
      </c>
      <c r="B492" s="516">
        <f>IF('LISTA TRABAJADORES'!F481&lt;50,"",'LISTA TRABAJADORES'!C481)</f>
        <v>0</v>
      </c>
      <c r="C492" s="517"/>
      <c r="D492" s="107">
        <f>IF('LISTA TRABAJADORES'!F481&lt;50,"",'LISTA TRABAJADORES'!D481)</f>
        <v>0</v>
      </c>
      <c r="E492" s="106">
        <f>IF('LISTA TRABAJADORES'!F481&lt;50,"",'LISTA TRABAJADORES'!E481)</f>
        <v>0</v>
      </c>
      <c r="F492" s="160"/>
      <c r="G492" s="518">
        <f>IF('LISTA TRABAJADORES'!F481&lt;50,"",'LISTA TRABAJADORES'!B481)</f>
        <v>0</v>
      </c>
      <c r="H492" s="519"/>
      <c r="I492" s="83"/>
      <c r="J492" s="65" t="str">
        <f>IF('LISTA TRABAJADORES'!F481="","",IF('LISTA TRABAJADORES'!G481="Sí","Cada 6 meses",IF(M492&lt;&gt;"",M492,IF(OR('LISTA TRABAJADORES'!H481="no ingresa",'LISTA TRABAJADORES'!F481="BAJA"),"No Ingresa PVSA",IF('LISTA TRABAJADORES'!F481="MUY ALTA","Anualmente",IF('LISTA TRABAJADORES'!F481="MEDIA","Cada 3 años","Cada 2 años"))))))</f>
        <v/>
      </c>
      <c r="K492" s="76"/>
      <c r="L492" s="67"/>
      <c r="M492" s="68" t="str">
        <f t="shared" si="14"/>
        <v/>
      </c>
      <c r="N492" s="67"/>
      <c r="O492" s="63"/>
      <c r="P492" s="64"/>
      <c r="Q492" s="64"/>
      <c r="R492" s="2"/>
      <c r="S492" s="104">
        <f t="shared" si="15"/>
        <v>476</v>
      </c>
      <c r="T492" s="516">
        <f>IF('LISTA TRABAJADORES'!F481&lt;50,"",B492)</f>
        <v>0</v>
      </c>
      <c r="U492" s="517"/>
      <c r="V492" s="105">
        <f>IF('LISTA TRABAJADORES'!F481&lt;50,"",'LISTA TRABAJADORES'!D481)</f>
        <v>0</v>
      </c>
      <c r="W492" s="106">
        <f>IF('LISTA TRABAJADORES'!F481&lt;50,"",E492)</f>
        <v>0</v>
      </c>
      <c r="X492" s="83" t="s">
        <v>444</v>
      </c>
      <c r="Y492" s="518">
        <f>IF('LISTA TRABAJADORES'!F481&lt;50,"",G492)</f>
        <v>0</v>
      </c>
      <c r="Z492" s="519"/>
      <c r="AA492" s="83"/>
      <c r="AB492" s="65" t="e">
        <f>IF(#REF!="Sí","Cada 6 meses",IF('LISTA TRABAJADORES'!AW484&lt;&gt;"",'LISTA TRABAJADORES'!AW484,IF(OR(#REF!="",#REF!&lt;50),"",IF(#REF!&gt;=1000,"Anualmente",IF(#REF!&lt;=100,"Cada 3 años","Cada 2 años")))))</f>
        <v>#REF!</v>
      </c>
      <c r="AC492" s="65" t="e">
        <f>IF(#REF!="Sí","Cada 6 meses",IF('LISTA TRABAJADORES'!AX484&lt;&gt;"",'LISTA TRABAJADORES'!AX484,IF(OR(#REF!="",#REF!&lt;50),"",IF(#REF!&gt;=1000,"Anualmente",IF(#REF!&lt;=100,"Cada 3 años","Cada 2 años")))))</f>
        <v>#REF!</v>
      </c>
    </row>
    <row r="493" spans="1:29">
      <c r="A493" s="66">
        <v>477</v>
      </c>
      <c r="B493" s="516">
        <f>IF('LISTA TRABAJADORES'!F482&lt;50,"",'LISTA TRABAJADORES'!C482)</f>
        <v>0</v>
      </c>
      <c r="C493" s="517"/>
      <c r="D493" s="107">
        <f>IF('LISTA TRABAJADORES'!F482&lt;50,"",'LISTA TRABAJADORES'!D482)</f>
        <v>0</v>
      </c>
      <c r="E493" s="106">
        <f>IF('LISTA TRABAJADORES'!F482&lt;50,"",'LISTA TRABAJADORES'!E482)</f>
        <v>0</v>
      </c>
      <c r="F493" s="160"/>
      <c r="G493" s="518">
        <f>IF('LISTA TRABAJADORES'!F482&lt;50,"",'LISTA TRABAJADORES'!B482)</f>
        <v>0</v>
      </c>
      <c r="H493" s="519"/>
      <c r="I493" s="83"/>
      <c r="J493" s="65" t="str">
        <f>IF('LISTA TRABAJADORES'!F482="","",IF('LISTA TRABAJADORES'!G482="Sí","Cada 6 meses",IF(M493&lt;&gt;"",M493,IF(OR('LISTA TRABAJADORES'!H482="no ingresa",'LISTA TRABAJADORES'!F482="BAJA"),"No Ingresa PVSA",IF('LISTA TRABAJADORES'!F482="MUY ALTA","Anualmente",IF('LISTA TRABAJADORES'!F482="MEDIA","Cada 3 años","Cada 2 años"))))))</f>
        <v/>
      </c>
      <c r="K493" s="76"/>
      <c r="L493" s="67"/>
      <c r="M493" s="68" t="str">
        <f t="shared" si="14"/>
        <v/>
      </c>
      <c r="N493" s="67"/>
      <c r="O493" s="63"/>
      <c r="P493" s="64"/>
      <c r="Q493" s="64"/>
      <c r="R493" s="2"/>
      <c r="S493" s="104">
        <f t="shared" si="15"/>
        <v>477</v>
      </c>
      <c r="T493" s="516">
        <f>IF('LISTA TRABAJADORES'!F482&lt;50,"",B493)</f>
        <v>0</v>
      </c>
      <c r="U493" s="517"/>
      <c r="V493" s="105">
        <f>IF('LISTA TRABAJADORES'!F482&lt;50,"",'LISTA TRABAJADORES'!D482)</f>
        <v>0</v>
      </c>
      <c r="W493" s="106">
        <f>IF('LISTA TRABAJADORES'!F482&lt;50,"",E493)</f>
        <v>0</v>
      </c>
      <c r="X493" s="83" t="s">
        <v>444</v>
      </c>
      <c r="Y493" s="518">
        <f>IF('LISTA TRABAJADORES'!F482&lt;50,"",G493)</f>
        <v>0</v>
      </c>
      <c r="Z493" s="519"/>
      <c r="AA493" s="83"/>
      <c r="AB493" s="65" t="e">
        <f>IF(#REF!="Sí","Cada 6 meses",IF('LISTA TRABAJADORES'!AW485&lt;&gt;"",'LISTA TRABAJADORES'!AW485,IF(OR(#REF!="",#REF!&lt;50),"",IF(#REF!&gt;=1000,"Anualmente",IF(#REF!&lt;=100,"Cada 3 años","Cada 2 años")))))</f>
        <v>#REF!</v>
      </c>
      <c r="AC493" s="65" t="e">
        <f>IF(#REF!="Sí","Cada 6 meses",IF('LISTA TRABAJADORES'!AX485&lt;&gt;"",'LISTA TRABAJADORES'!AX485,IF(OR(#REF!="",#REF!&lt;50),"",IF(#REF!&gt;=1000,"Anualmente",IF(#REF!&lt;=100,"Cada 3 años","Cada 2 años")))))</f>
        <v>#REF!</v>
      </c>
    </row>
    <row r="494" spans="1:29">
      <c r="A494" s="66">
        <v>478</v>
      </c>
      <c r="B494" s="516">
        <f>IF('LISTA TRABAJADORES'!F483&lt;50,"",'LISTA TRABAJADORES'!C483)</f>
        <v>0</v>
      </c>
      <c r="C494" s="517"/>
      <c r="D494" s="107">
        <f>IF('LISTA TRABAJADORES'!F483&lt;50,"",'LISTA TRABAJADORES'!D483)</f>
        <v>0</v>
      </c>
      <c r="E494" s="106">
        <f>IF('LISTA TRABAJADORES'!F483&lt;50,"",'LISTA TRABAJADORES'!E483)</f>
        <v>0</v>
      </c>
      <c r="F494" s="160"/>
      <c r="G494" s="518">
        <f>IF('LISTA TRABAJADORES'!F483&lt;50,"",'LISTA TRABAJADORES'!B483)</f>
        <v>0</v>
      </c>
      <c r="H494" s="519"/>
      <c r="I494" s="83"/>
      <c r="J494" s="65" t="str">
        <f>IF('LISTA TRABAJADORES'!F483="","",IF('LISTA TRABAJADORES'!G483="Sí","Cada 6 meses",IF(M494&lt;&gt;"",M494,IF(OR('LISTA TRABAJADORES'!H483="no ingresa",'LISTA TRABAJADORES'!F483="BAJA"),"No Ingresa PVSA",IF('LISTA TRABAJADORES'!F483="MUY ALTA","Anualmente",IF('LISTA TRABAJADORES'!F483="MEDIA","Cada 3 años","Cada 2 años"))))))</f>
        <v/>
      </c>
      <c r="K494" s="76"/>
      <c r="L494" s="67"/>
      <c r="M494" s="68" t="str">
        <f t="shared" si="14"/>
        <v/>
      </c>
      <c r="N494" s="67"/>
      <c r="O494" s="63"/>
      <c r="P494" s="64"/>
      <c r="Q494" s="64"/>
      <c r="R494" s="2"/>
      <c r="S494" s="104">
        <f t="shared" si="15"/>
        <v>478</v>
      </c>
      <c r="T494" s="516">
        <f>IF('LISTA TRABAJADORES'!F483&lt;50,"",B494)</f>
        <v>0</v>
      </c>
      <c r="U494" s="517"/>
      <c r="V494" s="105">
        <f>IF('LISTA TRABAJADORES'!F483&lt;50,"",'LISTA TRABAJADORES'!D483)</f>
        <v>0</v>
      </c>
      <c r="W494" s="106">
        <f>IF('LISTA TRABAJADORES'!F483&lt;50,"",E494)</f>
        <v>0</v>
      </c>
      <c r="X494" s="83" t="s">
        <v>444</v>
      </c>
      <c r="Y494" s="518">
        <f>IF('LISTA TRABAJADORES'!F483&lt;50,"",G494)</f>
        <v>0</v>
      </c>
      <c r="Z494" s="519"/>
      <c r="AA494" s="83"/>
      <c r="AB494" s="65" t="e">
        <f>IF(#REF!="Sí","Cada 6 meses",IF('LISTA TRABAJADORES'!AW486&lt;&gt;"",'LISTA TRABAJADORES'!AW486,IF(OR(#REF!="",#REF!&lt;50),"",IF(#REF!&gt;=1000,"Anualmente",IF(#REF!&lt;=100,"Cada 3 años","Cada 2 años")))))</f>
        <v>#REF!</v>
      </c>
      <c r="AC494" s="65" t="e">
        <f>IF(#REF!="Sí","Cada 6 meses",IF('LISTA TRABAJADORES'!AX486&lt;&gt;"",'LISTA TRABAJADORES'!AX486,IF(OR(#REF!="",#REF!&lt;50),"",IF(#REF!&gt;=1000,"Anualmente",IF(#REF!&lt;=100,"Cada 3 años","Cada 2 años")))))</f>
        <v>#REF!</v>
      </c>
    </row>
    <row r="495" spans="1:29">
      <c r="A495" s="66">
        <v>479</v>
      </c>
      <c r="B495" s="516">
        <f>IF('LISTA TRABAJADORES'!F484&lt;50,"",'LISTA TRABAJADORES'!C484)</f>
        <v>0</v>
      </c>
      <c r="C495" s="517"/>
      <c r="D495" s="107">
        <f>IF('LISTA TRABAJADORES'!F484&lt;50,"",'LISTA TRABAJADORES'!D484)</f>
        <v>0</v>
      </c>
      <c r="E495" s="106">
        <f>IF('LISTA TRABAJADORES'!F484&lt;50,"",'LISTA TRABAJADORES'!E484)</f>
        <v>0</v>
      </c>
      <c r="F495" s="160"/>
      <c r="G495" s="518">
        <f>IF('LISTA TRABAJADORES'!F484&lt;50,"",'LISTA TRABAJADORES'!B484)</f>
        <v>0</v>
      </c>
      <c r="H495" s="519"/>
      <c r="I495" s="83"/>
      <c r="J495" s="65" t="str">
        <f>IF('LISTA TRABAJADORES'!F484="","",IF('LISTA TRABAJADORES'!G484="Sí","Cada 6 meses",IF(M495&lt;&gt;"",M495,IF(OR('LISTA TRABAJADORES'!H484="no ingresa",'LISTA TRABAJADORES'!F484="BAJA"),"No Ingresa PVSA",IF('LISTA TRABAJADORES'!F484="MUY ALTA","Anualmente",IF('LISTA TRABAJADORES'!F484="MEDIA","Cada 3 años","Cada 2 años"))))))</f>
        <v/>
      </c>
      <c r="K495" s="76"/>
      <c r="L495" s="67"/>
      <c r="M495" s="68" t="str">
        <f t="shared" si="14"/>
        <v/>
      </c>
      <c r="N495" s="67"/>
      <c r="O495" s="63"/>
      <c r="P495" s="64"/>
      <c r="Q495" s="64"/>
      <c r="R495" s="2"/>
      <c r="S495" s="104">
        <f t="shared" si="15"/>
        <v>479</v>
      </c>
      <c r="T495" s="516">
        <f>IF('LISTA TRABAJADORES'!F484&lt;50,"",B495)</f>
        <v>0</v>
      </c>
      <c r="U495" s="517"/>
      <c r="V495" s="105">
        <f>IF('LISTA TRABAJADORES'!F484&lt;50,"",'LISTA TRABAJADORES'!D484)</f>
        <v>0</v>
      </c>
      <c r="W495" s="106">
        <f>IF('LISTA TRABAJADORES'!F484&lt;50,"",E495)</f>
        <v>0</v>
      </c>
      <c r="X495" s="83" t="s">
        <v>444</v>
      </c>
      <c r="Y495" s="518">
        <f>IF('LISTA TRABAJADORES'!F484&lt;50,"",G495)</f>
        <v>0</v>
      </c>
      <c r="Z495" s="519"/>
      <c r="AA495" s="83"/>
      <c r="AB495" s="65" t="e">
        <f>IF(#REF!="Sí","Cada 6 meses",IF('LISTA TRABAJADORES'!AW487&lt;&gt;"",'LISTA TRABAJADORES'!AW487,IF(OR(#REF!="",#REF!&lt;50),"",IF(#REF!&gt;=1000,"Anualmente",IF(#REF!&lt;=100,"Cada 3 años","Cada 2 años")))))</f>
        <v>#REF!</v>
      </c>
      <c r="AC495" s="65" t="e">
        <f>IF(#REF!="Sí","Cada 6 meses",IF('LISTA TRABAJADORES'!AX487&lt;&gt;"",'LISTA TRABAJADORES'!AX487,IF(OR(#REF!="",#REF!&lt;50),"",IF(#REF!&gt;=1000,"Anualmente",IF(#REF!&lt;=100,"Cada 3 años","Cada 2 años")))))</f>
        <v>#REF!</v>
      </c>
    </row>
    <row r="496" spans="1:29">
      <c r="A496" s="66">
        <v>480</v>
      </c>
      <c r="B496" s="516">
        <f>IF('LISTA TRABAJADORES'!F485&lt;50,"",'LISTA TRABAJADORES'!C485)</f>
        <v>0</v>
      </c>
      <c r="C496" s="517"/>
      <c r="D496" s="107">
        <f>IF('LISTA TRABAJADORES'!F485&lt;50,"",'LISTA TRABAJADORES'!D485)</f>
        <v>0</v>
      </c>
      <c r="E496" s="106">
        <f>IF('LISTA TRABAJADORES'!F485&lt;50,"",'LISTA TRABAJADORES'!E485)</f>
        <v>0</v>
      </c>
      <c r="F496" s="160"/>
      <c r="G496" s="518">
        <f>IF('LISTA TRABAJADORES'!F485&lt;50,"",'LISTA TRABAJADORES'!B485)</f>
        <v>0</v>
      </c>
      <c r="H496" s="519"/>
      <c r="I496" s="83"/>
      <c r="J496" s="65" t="str">
        <f>IF('LISTA TRABAJADORES'!F485="","",IF('LISTA TRABAJADORES'!G485="Sí","Cada 6 meses",IF(M496&lt;&gt;"",M496,IF(OR('LISTA TRABAJADORES'!H485="no ingresa",'LISTA TRABAJADORES'!F485="BAJA"),"No Ingresa PVSA",IF('LISTA TRABAJADORES'!F485="MUY ALTA","Anualmente",IF('LISTA TRABAJADORES'!F485="MEDIA","Cada 3 años","Cada 2 años"))))))</f>
        <v/>
      </c>
      <c r="K496" s="76"/>
      <c r="L496" s="67"/>
      <c r="M496" s="68" t="str">
        <f t="shared" si="14"/>
        <v/>
      </c>
      <c r="N496" s="67"/>
      <c r="O496" s="63"/>
      <c r="P496" s="64"/>
      <c r="Q496" s="64"/>
      <c r="R496" s="2"/>
      <c r="S496" s="104">
        <f t="shared" si="15"/>
        <v>480</v>
      </c>
      <c r="T496" s="516">
        <f>IF('LISTA TRABAJADORES'!F485&lt;50,"",B496)</f>
        <v>0</v>
      </c>
      <c r="U496" s="517"/>
      <c r="V496" s="105">
        <f>IF('LISTA TRABAJADORES'!F485&lt;50,"",'LISTA TRABAJADORES'!D485)</f>
        <v>0</v>
      </c>
      <c r="W496" s="106">
        <f>IF('LISTA TRABAJADORES'!F485&lt;50,"",E496)</f>
        <v>0</v>
      </c>
      <c r="X496" s="83" t="s">
        <v>444</v>
      </c>
      <c r="Y496" s="518">
        <f>IF('LISTA TRABAJADORES'!F485&lt;50,"",G496)</f>
        <v>0</v>
      </c>
      <c r="Z496" s="519"/>
      <c r="AA496" s="83"/>
      <c r="AB496" s="65" t="e">
        <f>IF(#REF!="Sí","Cada 6 meses",IF('LISTA TRABAJADORES'!AW488&lt;&gt;"",'LISTA TRABAJADORES'!AW488,IF(OR(#REF!="",#REF!&lt;50),"",IF(#REF!&gt;=1000,"Anualmente",IF(#REF!&lt;=100,"Cada 3 años","Cada 2 años")))))</f>
        <v>#REF!</v>
      </c>
      <c r="AC496" s="65" t="e">
        <f>IF(#REF!="Sí","Cada 6 meses",IF('LISTA TRABAJADORES'!AX488&lt;&gt;"",'LISTA TRABAJADORES'!AX488,IF(OR(#REF!="",#REF!&lt;50),"",IF(#REF!&gt;=1000,"Anualmente",IF(#REF!&lt;=100,"Cada 3 años","Cada 2 años")))))</f>
        <v>#REF!</v>
      </c>
    </row>
    <row r="497" spans="1:29">
      <c r="A497" s="66">
        <v>481</v>
      </c>
      <c r="B497" s="516">
        <f>IF('LISTA TRABAJADORES'!F486&lt;50,"",'LISTA TRABAJADORES'!C486)</f>
        <v>0</v>
      </c>
      <c r="C497" s="517"/>
      <c r="D497" s="107">
        <f>IF('LISTA TRABAJADORES'!F486&lt;50,"",'LISTA TRABAJADORES'!D486)</f>
        <v>0</v>
      </c>
      <c r="E497" s="106">
        <f>IF('LISTA TRABAJADORES'!F486&lt;50,"",'LISTA TRABAJADORES'!E486)</f>
        <v>0</v>
      </c>
      <c r="F497" s="160"/>
      <c r="G497" s="518">
        <f>IF('LISTA TRABAJADORES'!F486&lt;50,"",'LISTA TRABAJADORES'!B486)</f>
        <v>0</v>
      </c>
      <c r="H497" s="519"/>
      <c r="I497" s="83"/>
      <c r="J497" s="65" t="str">
        <f>IF('LISTA TRABAJADORES'!F486="","",IF('LISTA TRABAJADORES'!G486="Sí","Cada 6 meses",IF(M497&lt;&gt;"",M497,IF(OR('LISTA TRABAJADORES'!H486="no ingresa",'LISTA TRABAJADORES'!F486="BAJA"),"No Ingresa PVSA",IF('LISTA TRABAJADORES'!F486="MUY ALTA","Anualmente",IF('LISTA TRABAJADORES'!F486="MEDIA","Cada 3 años","Cada 2 años"))))))</f>
        <v/>
      </c>
      <c r="K497" s="76"/>
      <c r="L497" s="67"/>
      <c r="M497" s="68" t="str">
        <f t="shared" si="14"/>
        <v/>
      </c>
      <c r="N497" s="67"/>
      <c r="O497" s="63"/>
      <c r="P497" s="64"/>
      <c r="Q497" s="64"/>
      <c r="R497" s="2"/>
      <c r="S497" s="104">
        <f t="shared" si="15"/>
        <v>481</v>
      </c>
      <c r="T497" s="516">
        <f>IF('LISTA TRABAJADORES'!F486&lt;50,"",B497)</f>
        <v>0</v>
      </c>
      <c r="U497" s="517"/>
      <c r="V497" s="105">
        <f>IF('LISTA TRABAJADORES'!F486&lt;50,"",'LISTA TRABAJADORES'!D486)</f>
        <v>0</v>
      </c>
      <c r="W497" s="106">
        <f>IF('LISTA TRABAJADORES'!F486&lt;50,"",E497)</f>
        <v>0</v>
      </c>
      <c r="X497" s="83" t="s">
        <v>444</v>
      </c>
      <c r="Y497" s="518">
        <f>IF('LISTA TRABAJADORES'!F486&lt;50,"",G497)</f>
        <v>0</v>
      </c>
      <c r="Z497" s="519"/>
      <c r="AA497" s="83"/>
      <c r="AB497" s="65" t="e">
        <f>IF(#REF!="Sí","Cada 6 meses",IF('LISTA TRABAJADORES'!AW489&lt;&gt;"",'LISTA TRABAJADORES'!AW489,IF(OR(#REF!="",#REF!&lt;50),"",IF(#REF!&gt;=1000,"Anualmente",IF(#REF!&lt;=100,"Cada 3 años","Cada 2 años")))))</f>
        <v>#REF!</v>
      </c>
      <c r="AC497" s="65" t="e">
        <f>IF(#REF!="Sí","Cada 6 meses",IF('LISTA TRABAJADORES'!AX489&lt;&gt;"",'LISTA TRABAJADORES'!AX489,IF(OR(#REF!="",#REF!&lt;50),"",IF(#REF!&gt;=1000,"Anualmente",IF(#REF!&lt;=100,"Cada 3 años","Cada 2 años")))))</f>
        <v>#REF!</v>
      </c>
    </row>
    <row r="498" spans="1:29">
      <c r="A498" s="66">
        <v>482</v>
      </c>
      <c r="B498" s="516">
        <f>IF('LISTA TRABAJADORES'!F487&lt;50,"",'LISTA TRABAJADORES'!C487)</f>
        <v>0</v>
      </c>
      <c r="C498" s="517"/>
      <c r="D498" s="107">
        <f>IF('LISTA TRABAJADORES'!F487&lt;50,"",'LISTA TRABAJADORES'!D487)</f>
        <v>0</v>
      </c>
      <c r="E498" s="106">
        <f>IF('LISTA TRABAJADORES'!F487&lt;50,"",'LISTA TRABAJADORES'!E487)</f>
        <v>0</v>
      </c>
      <c r="F498" s="160"/>
      <c r="G498" s="518">
        <f>IF('LISTA TRABAJADORES'!F487&lt;50,"",'LISTA TRABAJADORES'!B487)</f>
        <v>0</v>
      </c>
      <c r="H498" s="519"/>
      <c r="I498" s="83"/>
      <c r="J498" s="65" t="str">
        <f>IF('LISTA TRABAJADORES'!F487="","",IF('LISTA TRABAJADORES'!G487="Sí","Cada 6 meses",IF(M498&lt;&gt;"",M498,IF(OR('LISTA TRABAJADORES'!H487="no ingresa",'LISTA TRABAJADORES'!F487="BAJA"),"No Ingresa PVSA",IF('LISTA TRABAJADORES'!F487="MUY ALTA","Anualmente",IF('LISTA TRABAJADORES'!F487="MEDIA","Cada 3 años","Cada 2 años"))))))</f>
        <v/>
      </c>
      <c r="K498" s="76"/>
      <c r="L498" s="67"/>
      <c r="M498" s="68" t="str">
        <f t="shared" si="14"/>
        <v/>
      </c>
      <c r="N498" s="67"/>
      <c r="O498" s="63"/>
      <c r="P498" s="64"/>
      <c r="Q498" s="64"/>
      <c r="R498" s="2"/>
      <c r="S498" s="104">
        <f t="shared" si="15"/>
        <v>482</v>
      </c>
      <c r="T498" s="516">
        <f>IF('LISTA TRABAJADORES'!F487&lt;50,"",B498)</f>
        <v>0</v>
      </c>
      <c r="U498" s="517"/>
      <c r="V498" s="105">
        <f>IF('LISTA TRABAJADORES'!F487&lt;50,"",'LISTA TRABAJADORES'!D487)</f>
        <v>0</v>
      </c>
      <c r="W498" s="106">
        <f>IF('LISTA TRABAJADORES'!F487&lt;50,"",E498)</f>
        <v>0</v>
      </c>
      <c r="X498" s="83" t="s">
        <v>444</v>
      </c>
      <c r="Y498" s="518">
        <f>IF('LISTA TRABAJADORES'!F487&lt;50,"",G498)</f>
        <v>0</v>
      </c>
      <c r="Z498" s="519"/>
      <c r="AA498" s="83"/>
      <c r="AB498" s="65" t="e">
        <f>IF(#REF!="Sí","Cada 6 meses",IF('LISTA TRABAJADORES'!AW490&lt;&gt;"",'LISTA TRABAJADORES'!AW490,IF(OR(#REF!="",#REF!&lt;50),"",IF(#REF!&gt;=1000,"Anualmente",IF(#REF!&lt;=100,"Cada 3 años","Cada 2 años")))))</f>
        <v>#REF!</v>
      </c>
      <c r="AC498" s="65" t="e">
        <f>IF(#REF!="Sí","Cada 6 meses",IF('LISTA TRABAJADORES'!AX490&lt;&gt;"",'LISTA TRABAJADORES'!AX490,IF(OR(#REF!="",#REF!&lt;50),"",IF(#REF!&gt;=1000,"Anualmente",IF(#REF!&lt;=100,"Cada 3 años","Cada 2 años")))))</f>
        <v>#REF!</v>
      </c>
    </row>
    <row r="499" spans="1:29">
      <c r="A499" s="66">
        <v>483</v>
      </c>
      <c r="B499" s="516">
        <f>IF('LISTA TRABAJADORES'!F488&lt;50,"",'LISTA TRABAJADORES'!C488)</f>
        <v>0</v>
      </c>
      <c r="C499" s="517"/>
      <c r="D499" s="107">
        <f>IF('LISTA TRABAJADORES'!F488&lt;50,"",'LISTA TRABAJADORES'!D488)</f>
        <v>0</v>
      </c>
      <c r="E499" s="106">
        <f>IF('LISTA TRABAJADORES'!F488&lt;50,"",'LISTA TRABAJADORES'!E488)</f>
        <v>0</v>
      </c>
      <c r="F499" s="160"/>
      <c r="G499" s="518">
        <f>IF('LISTA TRABAJADORES'!F488&lt;50,"",'LISTA TRABAJADORES'!B488)</f>
        <v>0</v>
      </c>
      <c r="H499" s="519"/>
      <c r="I499" s="83"/>
      <c r="J499" s="65" t="str">
        <f>IF('LISTA TRABAJADORES'!F488="","",IF('LISTA TRABAJADORES'!G488="Sí","Cada 6 meses",IF(M499&lt;&gt;"",M499,IF(OR('LISTA TRABAJADORES'!H488="no ingresa",'LISTA TRABAJADORES'!F488="BAJA"),"No Ingresa PVSA",IF('LISTA TRABAJADORES'!F488="MUY ALTA","Anualmente",IF('LISTA TRABAJADORES'!F488="MEDIA","Cada 3 años","Cada 2 años"))))))</f>
        <v/>
      </c>
      <c r="K499" s="76"/>
      <c r="L499" s="67"/>
      <c r="M499" s="68" t="str">
        <f t="shared" si="14"/>
        <v/>
      </c>
      <c r="N499" s="67"/>
      <c r="O499" s="63"/>
      <c r="P499" s="64"/>
      <c r="Q499" s="64"/>
      <c r="R499" s="2"/>
      <c r="S499" s="104">
        <f t="shared" si="15"/>
        <v>483</v>
      </c>
      <c r="T499" s="516">
        <f>IF('LISTA TRABAJADORES'!F488&lt;50,"",B499)</f>
        <v>0</v>
      </c>
      <c r="U499" s="517"/>
      <c r="V499" s="105">
        <f>IF('LISTA TRABAJADORES'!F488&lt;50,"",'LISTA TRABAJADORES'!D488)</f>
        <v>0</v>
      </c>
      <c r="W499" s="106">
        <f>IF('LISTA TRABAJADORES'!F488&lt;50,"",E499)</f>
        <v>0</v>
      </c>
      <c r="X499" s="83" t="s">
        <v>444</v>
      </c>
      <c r="Y499" s="518">
        <f>IF('LISTA TRABAJADORES'!F488&lt;50,"",G499)</f>
        <v>0</v>
      </c>
      <c r="Z499" s="519"/>
      <c r="AA499" s="83"/>
      <c r="AB499" s="65" t="e">
        <f>IF(#REF!="Sí","Cada 6 meses",IF('LISTA TRABAJADORES'!AW491&lt;&gt;"",'LISTA TRABAJADORES'!AW491,IF(OR(#REF!="",#REF!&lt;50),"",IF(#REF!&gt;=1000,"Anualmente",IF(#REF!&lt;=100,"Cada 3 años","Cada 2 años")))))</f>
        <v>#REF!</v>
      </c>
      <c r="AC499" s="65" t="e">
        <f>IF(#REF!="Sí","Cada 6 meses",IF('LISTA TRABAJADORES'!AX491&lt;&gt;"",'LISTA TRABAJADORES'!AX491,IF(OR(#REF!="",#REF!&lt;50),"",IF(#REF!&gt;=1000,"Anualmente",IF(#REF!&lt;=100,"Cada 3 años","Cada 2 años")))))</f>
        <v>#REF!</v>
      </c>
    </row>
    <row r="500" spans="1:29">
      <c r="A500" s="66">
        <v>484</v>
      </c>
      <c r="B500" s="516">
        <f>IF('LISTA TRABAJADORES'!F489&lt;50,"",'LISTA TRABAJADORES'!C489)</f>
        <v>0</v>
      </c>
      <c r="C500" s="517"/>
      <c r="D500" s="107">
        <f>IF('LISTA TRABAJADORES'!F489&lt;50,"",'LISTA TRABAJADORES'!D489)</f>
        <v>0</v>
      </c>
      <c r="E500" s="106">
        <f>IF('LISTA TRABAJADORES'!F489&lt;50,"",'LISTA TRABAJADORES'!E489)</f>
        <v>0</v>
      </c>
      <c r="F500" s="160"/>
      <c r="G500" s="518">
        <f>IF('LISTA TRABAJADORES'!F489&lt;50,"",'LISTA TRABAJADORES'!B489)</f>
        <v>0</v>
      </c>
      <c r="H500" s="519"/>
      <c r="I500" s="83"/>
      <c r="J500" s="65" t="str">
        <f>IF('LISTA TRABAJADORES'!F489="","",IF('LISTA TRABAJADORES'!G489="Sí","Cada 6 meses",IF(M500&lt;&gt;"",M500,IF(OR('LISTA TRABAJADORES'!H489="no ingresa",'LISTA TRABAJADORES'!F489="BAJA"),"No Ingresa PVSA",IF('LISTA TRABAJADORES'!F489="MUY ALTA","Anualmente",IF('LISTA TRABAJADORES'!F489="MEDIA","Cada 3 años","Cada 2 años"))))))</f>
        <v/>
      </c>
      <c r="K500" s="76"/>
      <c r="L500" s="67"/>
      <c r="M500" s="68" t="str">
        <f t="shared" si="14"/>
        <v/>
      </c>
      <c r="N500" s="67"/>
      <c r="O500" s="63"/>
      <c r="P500" s="64"/>
      <c r="Q500" s="64"/>
      <c r="R500" s="2"/>
      <c r="S500" s="104">
        <f t="shared" si="15"/>
        <v>484</v>
      </c>
      <c r="T500" s="516">
        <f>IF('LISTA TRABAJADORES'!F489&lt;50,"",B500)</f>
        <v>0</v>
      </c>
      <c r="U500" s="517"/>
      <c r="V500" s="105">
        <f>IF('LISTA TRABAJADORES'!F489&lt;50,"",'LISTA TRABAJADORES'!D489)</f>
        <v>0</v>
      </c>
      <c r="W500" s="106">
        <f>IF('LISTA TRABAJADORES'!F489&lt;50,"",E500)</f>
        <v>0</v>
      </c>
      <c r="X500" s="83" t="s">
        <v>444</v>
      </c>
      <c r="Y500" s="518">
        <f>IF('LISTA TRABAJADORES'!F489&lt;50,"",G500)</f>
        <v>0</v>
      </c>
      <c r="Z500" s="519"/>
      <c r="AA500" s="83"/>
      <c r="AB500" s="65" t="e">
        <f>IF(#REF!="Sí","Cada 6 meses",IF('LISTA TRABAJADORES'!AW492&lt;&gt;"",'LISTA TRABAJADORES'!AW492,IF(OR(#REF!="",#REF!&lt;50),"",IF(#REF!&gt;=1000,"Anualmente",IF(#REF!&lt;=100,"Cada 3 años","Cada 2 años")))))</f>
        <v>#REF!</v>
      </c>
      <c r="AC500" s="65" t="e">
        <f>IF(#REF!="Sí","Cada 6 meses",IF('LISTA TRABAJADORES'!AX492&lt;&gt;"",'LISTA TRABAJADORES'!AX492,IF(OR(#REF!="",#REF!&lt;50),"",IF(#REF!&gt;=1000,"Anualmente",IF(#REF!&lt;=100,"Cada 3 años","Cada 2 años")))))</f>
        <v>#REF!</v>
      </c>
    </row>
    <row r="501" spans="1:29">
      <c r="A501" s="66">
        <v>485</v>
      </c>
      <c r="B501" s="516">
        <f>IF('LISTA TRABAJADORES'!F490&lt;50,"",'LISTA TRABAJADORES'!C490)</f>
        <v>0</v>
      </c>
      <c r="C501" s="517"/>
      <c r="D501" s="107">
        <f>IF('LISTA TRABAJADORES'!F490&lt;50,"",'LISTA TRABAJADORES'!D490)</f>
        <v>0</v>
      </c>
      <c r="E501" s="106">
        <f>IF('LISTA TRABAJADORES'!F490&lt;50,"",'LISTA TRABAJADORES'!E490)</f>
        <v>0</v>
      </c>
      <c r="F501" s="160"/>
      <c r="G501" s="518">
        <f>IF('LISTA TRABAJADORES'!F490&lt;50,"",'LISTA TRABAJADORES'!B490)</f>
        <v>0</v>
      </c>
      <c r="H501" s="519"/>
      <c r="I501" s="83"/>
      <c r="J501" s="65" t="str">
        <f>IF('LISTA TRABAJADORES'!F490="","",IF('LISTA TRABAJADORES'!G490="Sí","Cada 6 meses",IF(M501&lt;&gt;"",M501,IF(OR('LISTA TRABAJADORES'!H490="no ingresa",'LISTA TRABAJADORES'!F490="BAJA"),"No Ingresa PVSA",IF('LISTA TRABAJADORES'!F490="MUY ALTA","Anualmente",IF('LISTA TRABAJADORES'!F490="MEDIA","Cada 3 años","Cada 2 años"))))))</f>
        <v/>
      </c>
      <c r="K501" s="76"/>
      <c r="L501" s="67"/>
      <c r="M501" s="68" t="str">
        <f t="shared" si="14"/>
        <v/>
      </c>
      <c r="N501" s="67"/>
      <c r="O501" s="63"/>
      <c r="P501" s="64"/>
      <c r="Q501" s="64"/>
      <c r="R501" s="2"/>
      <c r="S501" s="104">
        <f t="shared" si="15"/>
        <v>485</v>
      </c>
      <c r="T501" s="516">
        <f>IF('LISTA TRABAJADORES'!F490&lt;50,"",B501)</f>
        <v>0</v>
      </c>
      <c r="U501" s="517"/>
      <c r="V501" s="105">
        <f>IF('LISTA TRABAJADORES'!F490&lt;50,"",'LISTA TRABAJADORES'!D490)</f>
        <v>0</v>
      </c>
      <c r="W501" s="106">
        <f>IF('LISTA TRABAJADORES'!F490&lt;50,"",E501)</f>
        <v>0</v>
      </c>
      <c r="X501" s="83" t="s">
        <v>444</v>
      </c>
      <c r="Y501" s="518">
        <f>IF('LISTA TRABAJADORES'!F490&lt;50,"",G501)</f>
        <v>0</v>
      </c>
      <c r="Z501" s="519"/>
      <c r="AA501" s="83"/>
      <c r="AB501" s="65" t="e">
        <f>IF(#REF!="Sí","Cada 6 meses",IF('LISTA TRABAJADORES'!AW493&lt;&gt;"",'LISTA TRABAJADORES'!AW493,IF(OR(#REF!="",#REF!&lt;50),"",IF(#REF!&gt;=1000,"Anualmente",IF(#REF!&lt;=100,"Cada 3 años","Cada 2 años")))))</f>
        <v>#REF!</v>
      </c>
      <c r="AC501" s="65" t="e">
        <f>IF(#REF!="Sí","Cada 6 meses",IF('LISTA TRABAJADORES'!AX493&lt;&gt;"",'LISTA TRABAJADORES'!AX493,IF(OR(#REF!="",#REF!&lt;50),"",IF(#REF!&gt;=1000,"Anualmente",IF(#REF!&lt;=100,"Cada 3 años","Cada 2 años")))))</f>
        <v>#REF!</v>
      </c>
    </row>
    <row r="502" spans="1:29">
      <c r="A502" s="66">
        <v>486</v>
      </c>
      <c r="B502" s="516">
        <f>IF('LISTA TRABAJADORES'!F491&lt;50,"",'LISTA TRABAJADORES'!C491)</f>
        <v>0</v>
      </c>
      <c r="C502" s="517"/>
      <c r="D502" s="107">
        <f>IF('LISTA TRABAJADORES'!F491&lt;50,"",'LISTA TRABAJADORES'!D491)</f>
        <v>0</v>
      </c>
      <c r="E502" s="106">
        <f>IF('LISTA TRABAJADORES'!F491&lt;50,"",'LISTA TRABAJADORES'!E491)</f>
        <v>0</v>
      </c>
      <c r="F502" s="160"/>
      <c r="G502" s="518">
        <f>IF('LISTA TRABAJADORES'!F491&lt;50,"",'LISTA TRABAJADORES'!B491)</f>
        <v>0</v>
      </c>
      <c r="H502" s="519"/>
      <c r="I502" s="83"/>
      <c r="J502" s="65" t="str">
        <f>IF('LISTA TRABAJADORES'!F491="","",IF('LISTA TRABAJADORES'!G491="Sí","Cada 6 meses",IF(M502&lt;&gt;"",M502,IF(OR('LISTA TRABAJADORES'!H491="no ingresa",'LISTA TRABAJADORES'!F491="BAJA"),"No Ingresa PVSA",IF('LISTA TRABAJADORES'!F491="MUY ALTA","Anualmente",IF('LISTA TRABAJADORES'!F491="MEDIA","Cada 3 años","Cada 2 años"))))))</f>
        <v/>
      </c>
      <c r="K502" s="76"/>
      <c r="L502" s="67"/>
      <c r="M502" s="68" t="str">
        <f t="shared" si="14"/>
        <v/>
      </c>
      <c r="N502" s="67"/>
      <c r="O502" s="63"/>
      <c r="P502" s="64"/>
      <c r="Q502" s="64"/>
      <c r="R502" s="2"/>
      <c r="S502" s="104">
        <f t="shared" si="15"/>
        <v>486</v>
      </c>
      <c r="T502" s="516">
        <f>IF('LISTA TRABAJADORES'!F491&lt;50,"",B502)</f>
        <v>0</v>
      </c>
      <c r="U502" s="517"/>
      <c r="V502" s="105">
        <f>IF('LISTA TRABAJADORES'!F491&lt;50,"",'LISTA TRABAJADORES'!D491)</f>
        <v>0</v>
      </c>
      <c r="W502" s="106">
        <f>IF('LISTA TRABAJADORES'!F491&lt;50,"",E502)</f>
        <v>0</v>
      </c>
      <c r="X502" s="83" t="s">
        <v>444</v>
      </c>
      <c r="Y502" s="518">
        <f>IF('LISTA TRABAJADORES'!F491&lt;50,"",G502)</f>
        <v>0</v>
      </c>
      <c r="Z502" s="519"/>
      <c r="AA502" s="83"/>
      <c r="AB502" s="65" t="e">
        <f>IF(#REF!="Sí","Cada 6 meses",IF('LISTA TRABAJADORES'!AW494&lt;&gt;"",'LISTA TRABAJADORES'!AW494,IF(OR(#REF!="",#REF!&lt;50),"",IF(#REF!&gt;=1000,"Anualmente",IF(#REF!&lt;=100,"Cada 3 años","Cada 2 años")))))</f>
        <v>#REF!</v>
      </c>
      <c r="AC502" s="65" t="e">
        <f>IF(#REF!="Sí","Cada 6 meses",IF('LISTA TRABAJADORES'!AX494&lt;&gt;"",'LISTA TRABAJADORES'!AX494,IF(OR(#REF!="",#REF!&lt;50),"",IF(#REF!&gt;=1000,"Anualmente",IF(#REF!&lt;=100,"Cada 3 años","Cada 2 años")))))</f>
        <v>#REF!</v>
      </c>
    </row>
    <row r="503" spans="1:29">
      <c r="A503" s="66">
        <v>487</v>
      </c>
      <c r="B503" s="516">
        <f>IF('LISTA TRABAJADORES'!F492&lt;50,"",'LISTA TRABAJADORES'!C492)</f>
        <v>0</v>
      </c>
      <c r="C503" s="517"/>
      <c r="D503" s="107">
        <f>IF('LISTA TRABAJADORES'!F492&lt;50,"",'LISTA TRABAJADORES'!D492)</f>
        <v>0</v>
      </c>
      <c r="E503" s="106">
        <f>IF('LISTA TRABAJADORES'!F492&lt;50,"",'LISTA TRABAJADORES'!E492)</f>
        <v>0</v>
      </c>
      <c r="F503" s="160"/>
      <c r="G503" s="518">
        <f>IF('LISTA TRABAJADORES'!F492&lt;50,"",'LISTA TRABAJADORES'!B492)</f>
        <v>0</v>
      </c>
      <c r="H503" s="519"/>
      <c r="I503" s="83"/>
      <c r="J503" s="65" t="str">
        <f>IF('LISTA TRABAJADORES'!F492="","",IF('LISTA TRABAJADORES'!G492="Sí","Cada 6 meses",IF(M503&lt;&gt;"",M503,IF(OR('LISTA TRABAJADORES'!H492="no ingresa",'LISTA TRABAJADORES'!F492="BAJA"),"No Ingresa PVSA",IF('LISTA TRABAJADORES'!F492="MUY ALTA","Anualmente",IF('LISTA TRABAJADORES'!F492="MEDIA","Cada 3 años","Cada 2 años"))))))</f>
        <v/>
      </c>
      <c r="K503" s="76"/>
      <c r="L503" s="67"/>
      <c r="M503" s="68" t="str">
        <f t="shared" si="14"/>
        <v/>
      </c>
      <c r="N503" s="67"/>
      <c r="O503" s="63"/>
      <c r="P503" s="64"/>
      <c r="Q503" s="64"/>
      <c r="R503" s="2"/>
      <c r="S503" s="104">
        <f t="shared" si="15"/>
        <v>487</v>
      </c>
      <c r="T503" s="516">
        <f>IF('LISTA TRABAJADORES'!F492&lt;50,"",B503)</f>
        <v>0</v>
      </c>
      <c r="U503" s="517"/>
      <c r="V503" s="105">
        <f>IF('LISTA TRABAJADORES'!F492&lt;50,"",'LISTA TRABAJADORES'!D492)</f>
        <v>0</v>
      </c>
      <c r="W503" s="106">
        <f>IF('LISTA TRABAJADORES'!F492&lt;50,"",E503)</f>
        <v>0</v>
      </c>
      <c r="X503" s="83" t="s">
        <v>444</v>
      </c>
      <c r="Y503" s="518">
        <f>IF('LISTA TRABAJADORES'!F492&lt;50,"",G503)</f>
        <v>0</v>
      </c>
      <c r="Z503" s="519"/>
      <c r="AA503" s="83"/>
      <c r="AB503" s="65" t="e">
        <f>IF(#REF!="Sí","Cada 6 meses",IF('LISTA TRABAJADORES'!AW495&lt;&gt;"",'LISTA TRABAJADORES'!AW495,IF(OR(#REF!="",#REF!&lt;50),"",IF(#REF!&gt;=1000,"Anualmente",IF(#REF!&lt;=100,"Cada 3 años","Cada 2 años")))))</f>
        <v>#REF!</v>
      </c>
      <c r="AC503" s="65" t="e">
        <f>IF(#REF!="Sí","Cada 6 meses",IF('LISTA TRABAJADORES'!AX495&lt;&gt;"",'LISTA TRABAJADORES'!AX495,IF(OR(#REF!="",#REF!&lt;50),"",IF(#REF!&gt;=1000,"Anualmente",IF(#REF!&lt;=100,"Cada 3 años","Cada 2 años")))))</f>
        <v>#REF!</v>
      </c>
    </row>
    <row r="504" spans="1:29">
      <c r="A504" s="66">
        <v>488</v>
      </c>
      <c r="B504" s="516">
        <f>IF('LISTA TRABAJADORES'!F493&lt;50,"",'LISTA TRABAJADORES'!C493)</f>
        <v>0</v>
      </c>
      <c r="C504" s="517"/>
      <c r="D504" s="107">
        <f>IF('LISTA TRABAJADORES'!F493&lt;50,"",'LISTA TRABAJADORES'!D493)</f>
        <v>0</v>
      </c>
      <c r="E504" s="106">
        <f>IF('LISTA TRABAJADORES'!F493&lt;50,"",'LISTA TRABAJADORES'!E493)</f>
        <v>0</v>
      </c>
      <c r="F504" s="160"/>
      <c r="G504" s="518">
        <f>IF('LISTA TRABAJADORES'!F493&lt;50,"",'LISTA TRABAJADORES'!B493)</f>
        <v>0</v>
      </c>
      <c r="H504" s="519"/>
      <c r="I504" s="83"/>
      <c r="J504" s="65" t="str">
        <f>IF('LISTA TRABAJADORES'!F493="","",IF('LISTA TRABAJADORES'!G493="Sí","Cada 6 meses",IF(M504&lt;&gt;"",M504,IF(OR('LISTA TRABAJADORES'!H493="no ingresa",'LISTA TRABAJADORES'!F493="BAJA"),"No Ingresa PVSA",IF('LISTA TRABAJADORES'!F493="MUY ALTA","Anualmente",IF('LISTA TRABAJADORES'!F493="MEDIA","Cada 3 años","Cada 2 años"))))))</f>
        <v/>
      </c>
      <c r="K504" s="76"/>
      <c r="L504" s="67"/>
      <c r="M504" s="68" t="str">
        <f t="shared" si="14"/>
        <v/>
      </c>
      <c r="N504" s="67"/>
      <c r="O504" s="63"/>
      <c r="P504" s="64"/>
      <c r="Q504" s="64"/>
      <c r="R504" s="2"/>
      <c r="S504" s="104">
        <f t="shared" si="15"/>
        <v>488</v>
      </c>
      <c r="T504" s="516">
        <f>IF('LISTA TRABAJADORES'!F493&lt;50,"",B504)</f>
        <v>0</v>
      </c>
      <c r="U504" s="517"/>
      <c r="V504" s="105">
        <f>IF('LISTA TRABAJADORES'!F493&lt;50,"",'LISTA TRABAJADORES'!D493)</f>
        <v>0</v>
      </c>
      <c r="W504" s="106">
        <f>IF('LISTA TRABAJADORES'!F493&lt;50,"",E504)</f>
        <v>0</v>
      </c>
      <c r="X504" s="83" t="s">
        <v>444</v>
      </c>
      <c r="Y504" s="518">
        <f>IF('LISTA TRABAJADORES'!F493&lt;50,"",G504)</f>
        <v>0</v>
      </c>
      <c r="Z504" s="519"/>
      <c r="AA504" s="83"/>
      <c r="AB504" s="65" t="e">
        <f>IF(#REF!="Sí","Cada 6 meses",IF('LISTA TRABAJADORES'!AW496&lt;&gt;"",'LISTA TRABAJADORES'!AW496,IF(OR(#REF!="",#REF!&lt;50),"",IF(#REF!&gt;=1000,"Anualmente",IF(#REF!&lt;=100,"Cada 3 años","Cada 2 años")))))</f>
        <v>#REF!</v>
      </c>
      <c r="AC504" s="65" t="e">
        <f>IF(#REF!="Sí","Cada 6 meses",IF('LISTA TRABAJADORES'!AX496&lt;&gt;"",'LISTA TRABAJADORES'!AX496,IF(OR(#REF!="",#REF!&lt;50),"",IF(#REF!&gt;=1000,"Anualmente",IF(#REF!&lt;=100,"Cada 3 años","Cada 2 años")))))</f>
        <v>#REF!</v>
      </c>
    </row>
    <row r="505" spans="1:29">
      <c r="A505" s="66">
        <v>489</v>
      </c>
      <c r="B505" s="516">
        <f>IF('LISTA TRABAJADORES'!F494&lt;50,"",'LISTA TRABAJADORES'!C494)</f>
        <v>0</v>
      </c>
      <c r="C505" s="517"/>
      <c r="D505" s="107">
        <f>IF('LISTA TRABAJADORES'!F494&lt;50,"",'LISTA TRABAJADORES'!D494)</f>
        <v>0</v>
      </c>
      <c r="E505" s="106">
        <f>IF('LISTA TRABAJADORES'!F494&lt;50,"",'LISTA TRABAJADORES'!E494)</f>
        <v>0</v>
      </c>
      <c r="F505" s="160"/>
      <c r="G505" s="518">
        <f>IF('LISTA TRABAJADORES'!F494&lt;50,"",'LISTA TRABAJADORES'!B494)</f>
        <v>0</v>
      </c>
      <c r="H505" s="519"/>
      <c r="I505" s="83"/>
      <c r="J505" s="65" t="str">
        <f>IF('LISTA TRABAJADORES'!F494="","",IF('LISTA TRABAJADORES'!G494="Sí","Cada 6 meses",IF(M505&lt;&gt;"",M505,IF(OR('LISTA TRABAJADORES'!H494="no ingresa",'LISTA TRABAJADORES'!F494="BAJA"),"No Ingresa PVSA",IF('LISTA TRABAJADORES'!F494="MUY ALTA","Anualmente",IF('LISTA TRABAJADORES'!F494="MEDIA","Cada 3 años","Cada 2 años"))))))</f>
        <v/>
      </c>
      <c r="K505" s="76"/>
      <c r="L505" s="67"/>
      <c r="M505" s="68" t="str">
        <f t="shared" si="14"/>
        <v/>
      </c>
      <c r="N505" s="67"/>
      <c r="O505" s="63"/>
      <c r="P505" s="64"/>
      <c r="Q505" s="64"/>
      <c r="R505" s="2"/>
      <c r="S505" s="104">
        <f t="shared" si="15"/>
        <v>489</v>
      </c>
      <c r="T505" s="516">
        <f>IF('LISTA TRABAJADORES'!F494&lt;50,"",B505)</f>
        <v>0</v>
      </c>
      <c r="U505" s="517"/>
      <c r="V505" s="105">
        <f>IF('LISTA TRABAJADORES'!F494&lt;50,"",'LISTA TRABAJADORES'!D494)</f>
        <v>0</v>
      </c>
      <c r="W505" s="106">
        <f>IF('LISTA TRABAJADORES'!F494&lt;50,"",E505)</f>
        <v>0</v>
      </c>
      <c r="X505" s="83" t="s">
        <v>444</v>
      </c>
      <c r="Y505" s="518">
        <f>IF('LISTA TRABAJADORES'!F494&lt;50,"",G505)</f>
        <v>0</v>
      </c>
      <c r="Z505" s="519"/>
      <c r="AA505" s="83"/>
      <c r="AB505" s="65" t="e">
        <f>IF(#REF!="Sí","Cada 6 meses",IF('LISTA TRABAJADORES'!AW497&lt;&gt;"",'LISTA TRABAJADORES'!AW497,IF(OR(#REF!="",#REF!&lt;50),"",IF(#REF!&gt;=1000,"Anualmente",IF(#REF!&lt;=100,"Cada 3 años","Cada 2 años")))))</f>
        <v>#REF!</v>
      </c>
      <c r="AC505" s="65" t="e">
        <f>IF(#REF!="Sí","Cada 6 meses",IF('LISTA TRABAJADORES'!AX497&lt;&gt;"",'LISTA TRABAJADORES'!AX497,IF(OR(#REF!="",#REF!&lt;50),"",IF(#REF!&gt;=1000,"Anualmente",IF(#REF!&lt;=100,"Cada 3 años","Cada 2 años")))))</f>
        <v>#REF!</v>
      </c>
    </row>
    <row r="506" spans="1:29">
      <c r="A506" s="66">
        <v>490</v>
      </c>
      <c r="B506" s="516">
        <f>IF('LISTA TRABAJADORES'!F495&lt;50,"",'LISTA TRABAJADORES'!C495)</f>
        <v>0</v>
      </c>
      <c r="C506" s="517"/>
      <c r="D506" s="107">
        <f>IF('LISTA TRABAJADORES'!F495&lt;50,"",'LISTA TRABAJADORES'!D495)</f>
        <v>0</v>
      </c>
      <c r="E506" s="106">
        <f>IF('LISTA TRABAJADORES'!F495&lt;50,"",'LISTA TRABAJADORES'!E495)</f>
        <v>0</v>
      </c>
      <c r="F506" s="160"/>
      <c r="G506" s="518">
        <f>IF('LISTA TRABAJADORES'!F495&lt;50,"",'LISTA TRABAJADORES'!B495)</f>
        <v>0</v>
      </c>
      <c r="H506" s="519"/>
      <c r="I506" s="83"/>
      <c r="J506" s="65" t="str">
        <f>IF('LISTA TRABAJADORES'!F495="","",IF('LISTA TRABAJADORES'!G495="Sí","Cada 6 meses",IF(M506&lt;&gt;"",M506,IF(OR('LISTA TRABAJADORES'!H495="no ingresa",'LISTA TRABAJADORES'!F495="BAJA"),"No Ingresa PVSA",IF('LISTA TRABAJADORES'!F495="MUY ALTA","Anualmente",IF('LISTA TRABAJADORES'!F495="MEDIA","Cada 3 años","Cada 2 años"))))))</f>
        <v/>
      </c>
      <c r="K506" s="76"/>
      <c r="L506" s="67"/>
      <c r="M506" s="68" t="str">
        <f t="shared" si="14"/>
        <v/>
      </c>
      <c r="N506" s="67"/>
      <c r="O506" s="63"/>
      <c r="P506" s="64"/>
      <c r="Q506" s="64"/>
      <c r="R506" s="2"/>
      <c r="S506" s="104">
        <f t="shared" si="15"/>
        <v>490</v>
      </c>
      <c r="T506" s="516">
        <f>IF('LISTA TRABAJADORES'!F495&lt;50,"",B506)</f>
        <v>0</v>
      </c>
      <c r="U506" s="517"/>
      <c r="V506" s="105">
        <f>IF('LISTA TRABAJADORES'!F495&lt;50,"",'LISTA TRABAJADORES'!D495)</f>
        <v>0</v>
      </c>
      <c r="W506" s="106">
        <f>IF('LISTA TRABAJADORES'!F495&lt;50,"",E506)</f>
        <v>0</v>
      </c>
      <c r="X506" s="83" t="s">
        <v>444</v>
      </c>
      <c r="Y506" s="518">
        <f>IF('LISTA TRABAJADORES'!F495&lt;50,"",G506)</f>
        <v>0</v>
      </c>
      <c r="Z506" s="519"/>
      <c r="AA506" s="83"/>
      <c r="AB506" s="65" t="e">
        <f>IF(#REF!="Sí","Cada 6 meses",IF('LISTA TRABAJADORES'!AW498&lt;&gt;"",'LISTA TRABAJADORES'!AW498,IF(OR(#REF!="",#REF!&lt;50),"",IF(#REF!&gt;=1000,"Anualmente",IF(#REF!&lt;=100,"Cada 3 años","Cada 2 años")))))</f>
        <v>#REF!</v>
      </c>
      <c r="AC506" s="65" t="e">
        <f>IF(#REF!="Sí","Cada 6 meses",IF('LISTA TRABAJADORES'!AX498&lt;&gt;"",'LISTA TRABAJADORES'!AX498,IF(OR(#REF!="",#REF!&lt;50),"",IF(#REF!&gt;=1000,"Anualmente",IF(#REF!&lt;=100,"Cada 3 años","Cada 2 años")))))</f>
        <v>#REF!</v>
      </c>
    </row>
    <row r="507" spans="1:29">
      <c r="A507" s="66">
        <v>491</v>
      </c>
      <c r="B507" s="516">
        <f>IF('LISTA TRABAJADORES'!F496&lt;50,"",'LISTA TRABAJADORES'!C496)</f>
        <v>0</v>
      </c>
      <c r="C507" s="517"/>
      <c r="D507" s="107">
        <f>IF('LISTA TRABAJADORES'!F496&lt;50,"",'LISTA TRABAJADORES'!D496)</f>
        <v>0</v>
      </c>
      <c r="E507" s="106">
        <f>IF('LISTA TRABAJADORES'!F496&lt;50,"",'LISTA TRABAJADORES'!E496)</f>
        <v>0</v>
      </c>
      <c r="F507" s="160"/>
      <c r="G507" s="518">
        <f>IF('LISTA TRABAJADORES'!F496&lt;50,"",'LISTA TRABAJADORES'!B496)</f>
        <v>0</v>
      </c>
      <c r="H507" s="519"/>
      <c r="I507" s="83"/>
      <c r="J507" s="65" t="str">
        <f>IF('LISTA TRABAJADORES'!F496="","",IF('LISTA TRABAJADORES'!G496="Sí","Cada 6 meses",IF(M507&lt;&gt;"",M507,IF(OR('LISTA TRABAJADORES'!H496="no ingresa",'LISTA TRABAJADORES'!F496="BAJA"),"No Ingresa PVSA",IF('LISTA TRABAJADORES'!F496="MUY ALTA","Anualmente",IF('LISTA TRABAJADORES'!F496="MEDIA","Cada 3 años","Cada 2 años"))))))</f>
        <v/>
      </c>
      <c r="K507" s="76"/>
      <c r="L507" s="67"/>
      <c r="M507" s="68" t="str">
        <f t="shared" si="14"/>
        <v/>
      </c>
      <c r="N507" s="67"/>
      <c r="O507" s="63"/>
      <c r="P507" s="64"/>
      <c r="Q507" s="64"/>
      <c r="R507" s="2"/>
      <c r="S507" s="104">
        <f t="shared" si="15"/>
        <v>491</v>
      </c>
      <c r="T507" s="516">
        <f>IF('LISTA TRABAJADORES'!F496&lt;50,"",B507)</f>
        <v>0</v>
      </c>
      <c r="U507" s="517"/>
      <c r="V507" s="105">
        <f>IF('LISTA TRABAJADORES'!F496&lt;50,"",'LISTA TRABAJADORES'!D496)</f>
        <v>0</v>
      </c>
      <c r="W507" s="106">
        <f>IF('LISTA TRABAJADORES'!F496&lt;50,"",E507)</f>
        <v>0</v>
      </c>
      <c r="X507" s="83" t="s">
        <v>444</v>
      </c>
      <c r="Y507" s="518">
        <f>IF('LISTA TRABAJADORES'!F496&lt;50,"",G507)</f>
        <v>0</v>
      </c>
      <c r="Z507" s="519"/>
      <c r="AA507" s="83"/>
      <c r="AB507" s="65" t="e">
        <f>IF(#REF!="Sí","Cada 6 meses",IF('LISTA TRABAJADORES'!AW499&lt;&gt;"",'LISTA TRABAJADORES'!AW499,IF(OR(#REF!="",#REF!&lt;50),"",IF(#REF!&gt;=1000,"Anualmente",IF(#REF!&lt;=100,"Cada 3 años","Cada 2 años")))))</f>
        <v>#REF!</v>
      </c>
      <c r="AC507" s="65" t="e">
        <f>IF(#REF!="Sí","Cada 6 meses",IF('LISTA TRABAJADORES'!AX499&lt;&gt;"",'LISTA TRABAJADORES'!AX499,IF(OR(#REF!="",#REF!&lt;50),"",IF(#REF!&gt;=1000,"Anualmente",IF(#REF!&lt;=100,"Cada 3 años","Cada 2 años")))))</f>
        <v>#REF!</v>
      </c>
    </row>
    <row r="508" spans="1:29">
      <c r="A508" s="66">
        <v>492</v>
      </c>
      <c r="B508" s="516">
        <f>IF('LISTA TRABAJADORES'!F497&lt;50,"",'LISTA TRABAJADORES'!C497)</f>
        <v>0</v>
      </c>
      <c r="C508" s="517"/>
      <c r="D508" s="107">
        <f>IF('LISTA TRABAJADORES'!F497&lt;50,"",'LISTA TRABAJADORES'!D497)</f>
        <v>0</v>
      </c>
      <c r="E508" s="106">
        <f>IF('LISTA TRABAJADORES'!F497&lt;50,"",'LISTA TRABAJADORES'!E497)</f>
        <v>0</v>
      </c>
      <c r="F508" s="160"/>
      <c r="G508" s="518">
        <f>IF('LISTA TRABAJADORES'!F497&lt;50,"",'LISTA TRABAJADORES'!B497)</f>
        <v>0</v>
      </c>
      <c r="H508" s="519"/>
      <c r="I508" s="83"/>
      <c r="J508" s="65" t="str">
        <f>IF('LISTA TRABAJADORES'!F497="","",IF('LISTA TRABAJADORES'!G497="Sí","Cada 6 meses",IF(M508&lt;&gt;"",M508,IF(OR('LISTA TRABAJADORES'!H497="no ingresa",'LISTA TRABAJADORES'!F497="BAJA"),"No Ingresa PVSA",IF('LISTA TRABAJADORES'!F497="MUY ALTA","Anualmente",IF('LISTA TRABAJADORES'!F497="MEDIA","Cada 3 años","Cada 2 años"))))))</f>
        <v/>
      </c>
      <c r="K508" s="76"/>
      <c r="L508" s="67"/>
      <c r="M508" s="68" t="str">
        <f t="shared" si="14"/>
        <v/>
      </c>
      <c r="N508" s="67"/>
      <c r="O508" s="63"/>
      <c r="P508" s="64"/>
      <c r="Q508" s="64"/>
      <c r="R508" s="2"/>
      <c r="S508" s="104">
        <f t="shared" si="15"/>
        <v>492</v>
      </c>
      <c r="T508" s="516">
        <f>IF('LISTA TRABAJADORES'!F497&lt;50,"",B508)</f>
        <v>0</v>
      </c>
      <c r="U508" s="517"/>
      <c r="V508" s="105">
        <f>IF('LISTA TRABAJADORES'!F497&lt;50,"",'LISTA TRABAJADORES'!D497)</f>
        <v>0</v>
      </c>
      <c r="W508" s="106">
        <f>IF('LISTA TRABAJADORES'!F497&lt;50,"",E508)</f>
        <v>0</v>
      </c>
      <c r="X508" s="83" t="s">
        <v>444</v>
      </c>
      <c r="Y508" s="518">
        <f>IF('LISTA TRABAJADORES'!F497&lt;50,"",G508)</f>
        <v>0</v>
      </c>
      <c r="Z508" s="519"/>
      <c r="AA508" s="83"/>
      <c r="AB508" s="65" t="e">
        <f>IF(#REF!="Sí","Cada 6 meses",IF('LISTA TRABAJADORES'!AW500&lt;&gt;"",'LISTA TRABAJADORES'!AW500,IF(OR(#REF!="",#REF!&lt;50),"",IF(#REF!&gt;=1000,"Anualmente",IF(#REF!&lt;=100,"Cada 3 años","Cada 2 años")))))</f>
        <v>#REF!</v>
      </c>
      <c r="AC508" s="65" t="e">
        <f>IF(#REF!="Sí","Cada 6 meses",IF('LISTA TRABAJADORES'!AX500&lt;&gt;"",'LISTA TRABAJADORES'!AX500,IF(OR(#REF!="",#REF!&lt;50),"",IF(#REF!&gt;=1000,"Anualmente",IF(#REF!&lt;=100,"Cada 3 años","Cada 2 años")))))</f>
        <v>#REF!</v>
      </c>
    </row>
    <row r="509" spans="1:29">
      <c r="A509" s="66">
        <v>493</v>
      </c>
      <c r="B509" s="516">
        <f>IF('LISTA TRABAJADORES'!F498&lt;50,"",'LISTA TRABAJADORES'!C498)</f>
        <v>0</v>
      </c>
      <c r="C509" s="517"/>
      <c r="D509" s="107">
        <f>IF('LISTA TRABAJADORES'!F498&lt;50,"",'LISTA TRABAJADORES'!D498)</f>
        <v>0</v>
      </c>
      <c r="E509" s="106">
        <f>IF('LISTA TRABAJADORES'!F498&lt;50,"",'LISTA TRABAJADORES'!E498)</f>
        <v>0</v>
      </c>
      <c r="F509" s="160"/>
      <c r="G509" s="518">
        <f>IF('LISTA TRABAJADORES'!F498&lt;50,"",'LISTA TRABAJADORES'!B498)</f>
        <v>0</v>
      </c>
      <c r="H509" s="519"/>
      <c r="I509" s="83"/>
      <c r="J509" s="65" t="str">
        <f>IF('LISTA TRABAJADORES'!F498="","",IF('LISTA TRABAJADORES'!G498="Sí","Cada 6 meses",IF(M509&lt;&gt;"",M509,IF(OR('LISTA TRABAJADORES'!H498="no ingresa",'LISTA TRABAJADORES'!F498="BAJA"),"No Ingresa PVSA",IF('LISTA TRABAJADORES'!F498="MUY ALTA","Anualmente",IF('LISTA TRABAJADORES'!F498="MEDIA","Cada 3 años","Cada 2 años"))))))</f>
        <v/>
      </c>
      <c r="K509" s="76"/>
      <c r="L509" s="67"/>
      <c r="M509" s="68" t="str">
        <f t="shared" si="14"/>
        <v/>
      </c>
      <c r="N509" s="67"/>
      <c r="O509" s="63"/>
      <c r="P509" s="64"/>
      <c r="Q509" s="64"/>
      <c r="R509" s="2"/>
      <c r="S509" s="104">
        <f t="shared" si="15"/>
        <v>493</v>
      </c>
      <c r="T509" s="516">
        <f>IF('LISTA TRABAJADORES'!F498&lt;50,"",B509)</f>
        <v>0</v>
      </c>
      <c r="U509" s="517"/>
      <c r="V509" s="105">
        <f>IF('LISTA TRABAJADORES'!F498&lt;50,"",'LISTA TRABAJADORES'!D498)</f>
        <v>0</v>
      </c>
      <c r="W509" s="106">
        <f>IF('LISTA TRABAJADORES'!F498&lt;50,"",E509)</f>
        <v>0</v>
      </c>
      <c r="X509" s="83" t="s">
        <v>444</v>
      </c>
      <c r="Y509" s="518">
        <f>IF('LISTA TRABAJADORES'!F498&lt;50,"",G509)</f>
        <v>0</v>
      </c>
      <c r="Z509" s="519"/>
      <c r="AA509" s="83"/>
      <c r="AB509" s="65" t="e">
        <f>IF(#REF!="Sí","Cada 6 meses",IF('LISTA TRABAJADORES'!AW501&lt;&gt;"",'LISTA TRABAJADORES'!AW501,IF(OR(#REF!="",#REF!&lt;50),"",IF(#REF!&gt;=1000,"Anualmente",IF(#REF!&lt;=100,"Cada 3 años","Cada 2 años")))))</f>
        <v>#REF!</v>
      </c>
      <c r="AC509" s="65" t="e">
        <f>IF(#REF!="Sí","Cada 6 meses",IF('LISTA TRABAJADORES'!AX501&lt;&gt;"",'LISTA TRABAJADORES'!AX501,IF(OR(#REF!="",#REF!&lt;50),"",IF(#REF!&gt;=1000,"Anualmente",IF(#REF!&lt;=100,"Cada 3 años","Cada 2 años")))))</f>
        <v>#REF!</v>
      </c>
    </row>
    <row r="510" spans="1:29">
      <c r="A510" s="66">
        <v>494</v>
      </c>
      <c r="B510" s="516">
        <f>IF('LISTA TRABAJADORES'!F499&lt;50,"",'LISTA TRABAJADORES'!C499)</f>
        <v>0</v>
      </c>
      <c r="C510" s="517"/>
      <c r="D510" s="107">
        <f>IF('LISTA TRABAJADORES'!F499&lt;50,"",'LISTA TRABAJADORES'!D499)</f>
        <v>0</v>
      </c>
      <c r="E510" s="106">
        <f>IF('LISTA TRABAJADORES'!F499&lt;50,"",'LISTA TRABAJADORES'!E499)</f>
        <v>0</v>
      </c>
      <c r="F510" s="160"/>
      <c r="G510" s="518">
        <f>IF('LISTA TRABAJADORES'!F499&lt;50,"",'LISTA TRABAJADORES'!B499)</f>
        <v>0</v>
      </c>
      <c r="H510" s="519"/>
      <c r="I510" s="83"/>
      <c r="J510" s="65" t="str">
        <f>IF('LISTA TRABAJADORES'!F499="","",IF('LISTA TRABAJADORES'!G499="Sí","Cada 6 meses",IF(M510&lt;&gt;"",M510,IF(OR('LISTA TRABAJADORES'!H499="no ingresa",'LISTA TRABAJADORES'!F499="BAJA"),"No Ingresa PVSA",IF('LISTA TRABAJADORES'!F499="MUY ALTA","Anualmente",IF('LISTA TRABAJADORES'!F499="MEDIA","Cada 3 años","Cada 2 años"))))))</f>
        <v/>
      </c>
      <c r="K510" s="76"/>
      <c r="L510" s="67"/>
      <c r="M510" s="68" t="str">
        <f t="shared" si="14"/>
        <v/>
      </c>
      <c r="N510" s="67"/>
      <c r="O510" s="63"/>
      <c r="P510" s="64"/>
      <c r="Q510" s="64"/>
      <c r="R510" s="2"/>
      <c r="S510" s="104">
        <f t="shared" si="15"/>
        <v>494</v>
      </c>
      <c r="T510" s="516">
        <f>IF('LISTA TRABAJADORES'!F499&lt;50,"",B510)</f>
        <v>0</v>
      </c>
      <c r="U510" s="517"/>
      <c r="V510" s="105">
        <f>IF('LISTA TRABAJADORES'!F499&lt;50,"",'LISTA TRABAJADORES'!D499)</f>
        <v>0</v>
      </c>
      <c r="W510" s="106">
        <f>IF('LISTA TRABAJADORES'!F499&lt;50,"",E510)</f>
        <v>0</v>
      </c>
      <c r="X510" s="83" t="s">
        <v>444</v>
      </c>
      <c r="Y510" s="518">
        <f>IF('LISTA TRABAJADORES'!F499&lt;50,"",G510)</f>
        <v>0</v>
      </c>
      <c r="Z510" s="519"/>
      <c r="AA510" s="83"/>
      <c r="AB510" s="65" t="e">
        <f>IF(#REF!="Sí","Cada 6 meses",IF('LISTA TRABAJADORES'!AW502&lt;&gt;"",'LISTA TRABAJADORES'!AW502,IF(OR(#REF!="",#REF!&lt;50),"",IF(#REF!&gt;=1000,"Anualmente",IF(#REF!&lt;=100,"Cada 3 años","Cada 2 años")))))</f>
        <v>#REF!</v>
      </c>
      <c r="AC510" s="65" t="e">
        <f>IF(#REF!="Sí","Cada 6 meses",IF('LISTA TRABAJADORES'!AX502&lt;&gt;"",'LISTA TRABAJADORES'!AX502,IF(OR(#REF!="",#REF!&lt;50),"",IF(#REF!&gt;=1000,"Anualmente",IF(#REF!&lt;=100,"Cada 3 años","Cada 2 años")))))</f>
        <v>#REF!</v>
      </c>
    </row>
    <row r="511" spans="1:29">
      <c r="A511" s="66">
        <v>495</v>
      </c>
      <c r="B511" s="516">
        <f>IF('LISTA TRABAJADORES'!F500&lt;50,"",'LISTA TRABAJADORES'!C500)</f>
        <v>0</v>
      </c>
      <c r="C511" s="517"/>
      <c r="D511" s="107">
        <f>IF('LISTA TRABAJADORES'!F500&lt;50,"",'LISTA TRABAJADORES'!D500)</f>
        <v>0</v>
      </c>
      <c r="E511" s="106">
        <f>IF('LISTA TRABAJADORES'!F500&lt;50,"",'LISTA TRABAJADORES'!E500)</f>
        <v>0</v>
      </c>
      <c r="F511" s="160"/>
      <c r="G511" s="518">
        <f>IF('LISTA TRABAJADORES'!F500&lt;50,"",'LISTA TRABAJADORES'!B500)</f>
        <v>0</v>
      </c>
      <c r="H511" s="519"/>
      <c r="I511" s="83"/>
      <c r="J511" s="65" t="str">
        <f>IF('LISTA TRABAJADORES'!F500="","",IF('LISTA TRABAJADORES'!G500="Sí","Cada 6 meses",IF(M511&lt;&gt;"",M511,IF(OR('LISTA TRABAJADORES'!H500="no ingresa",'LISTA TRABAJADORES'!F500="BAJA"),"No Ingresa PVSA",IF('LISTA TRABAJADORES'!F500="MUY ALTA","Anualmente",IF('LISTA TRABAJADORES'!F500="MEDIA","Cada 3 años","Cada 2 años"))))))</f>
        <v/>
      </c>
      <c r="K511" s="76"/>
      <c r="L511" s="67"/>
      <c r="M511" s="68" t="str">
        <f t="shared" si="14"/>
        <v/>
      </c>
      <c r="N511" s="67"/>
      <c r="O511" s="63"/>
      <c r="P511" s="64"/>
      <c r="Q511" s="64"/>
      <c r="R511" s="2"/>
      <c r="S511" s="104">
        <f t="shared" si="15"/>
        <v>495</v>
      </c>
      <c r="T511" s="516">
        <f>IF('LISTA TRABAJADORES'!F500&lt;50,"",B511)</f>
        <v>0</v>
      </c>
      <c r="U511" s="517"/>
      <c r="V511" s="105">
        <f>IF('LISTA TRABAJADORES'!F500&lt;50,"",'LISTA TRABAJADORES'!D500)</f>
        <v>0</v>
      </c>
      <c r="W511" s="106">
        <f>IF('LISTA TRABAJADORES'!F500&lt;50,"",E511)</f>
        <v>0</v>
      </c>
      <c r="X511" s="83" t="s">
        <v>444</v>
      </c>
      <c r="Y511" s="518">
        <f>IF('LISTA TRABAJADORES'!F500&lt;50,"",G511)</f>
        <v>0</v>
      </c>
      <c r="Z511" s="519"/>
      <c r="AA511" s="83"/>
      <c r="AB511" s="65" t="e">
        <f>IF(#REF!="Sí","Cada 6 meses",IF('LISTA TRABAJADORES'!AW503&lt;&gt;"",'LISTA TRABAJADORES'!AW503,IF(OR(#REF!="",#REF!&lt;50),"",IF(#REF!&gt;=1000,"Anualmente",IF(#REF!&lt;=100,"Cada 3 años","Cada 2 años")))))</f>
        <v>#REF!</v>
      </c>
      <c r="AC511" s="65" t="e">
        <f>IF(#REF!="Sí","Cada 6 meses",IF('LISTA TRABAJADORES'!AX503&lt;&gt;"",'LISTA TRABAJADORES'!AX503,IF(OR(#REF!="",#REF!&lt;50),"",IF(#REF!&gt;=1000,"Anualmente",IF(#REF!&lt;=100,"Cada 3 años","Cada 2 años")))))</f>
        <v>#REF!</v>
      </c>
    </row>
    <row r="512" spans="1:29">
      <c r="A512" s="66">
        <v>496</v>
      </c>
      <c r="B512" s="516">
        <f>IF('LISTA TRABAJADORES'!F501&lt;50,"",'LISTA TRABAJADORES'!C501)</f>
        <v>0</v>
      </c>
      <c r="C512" s="517"/>
      <c r="D512" s="107">
        <f>IF('LISTA TRABAJADORES'!F501&lt;50,"",'LISTA TRABAJADORES'!D501)</f>
        <v>0</v>
      </c>
      <c r="E512" s="106">
        <f>IF('LISTA TRABAJADORES'!F501&lt;50,"",'LISTA TRABAJADORES'!E501)</f>
        <v>0</v>
      </c>
      <c r="F512" s="160"/>
      <c r="G512" s="518">
        <f>IF('LISTA TRABAJADORES'!F501&lt;50,"",'LISTA TRABAJADORES'!B501)</f>
        <v>0</v>
      </c>
      <c r="H512" s="519"/>
      <c r="I512" s="83"/>
      <c r="J512" s="65" t="str">
        <f>IF('LISTA TRABAJADORES'!F501="","",IF('LISTA TRABAJADORES'!G501="Sí","Cada 6 meses",IF(M512&lt;&gt;"",M512,IF(OR('LISTA TRABAJADORES'!H501="no ingresa",'LISTA TRABAJADORES'!F501="BAJA"),"No Ingresa PVSA",IF('LISTA TRABAJADORES'!F501="MUY ALTA","Anualmente",IF('LISTA TRABAJADORES'!F501="MEDIA","Cada 3 años","Cada 2 años"))))))</f>
        <v/>
      </c>
      <c r="K512" s="76"/>
      <c r="L512" s="67"/>
      <c r="M512" s="68" t="str">
        <f t="shared" si="14"/>
        <v/>
      </c>
      <c r="N512" s="67"/>
      <c r="O512" s="63"/>
      <c r="P512" s="64"/>
      <c r="Q512" s="64"/>
      <c r="R512" s="2"/>
      <c r="S512" s="104">
        <f t="shared" si="15"/>
        <v>496</v>
      </c>
      <c r="T512" s="516">
        <f>IF('LISTA TRABAJADORES'!F501&lt;50,"",B512)</f>
        <v>0</v>
      </c>
      <c r="U512" s="517"/>
      <c r="V512" s="105">
        <f>IF('LISTA TRABAJADORES'!F501&lt;50,"",'LISTA TRABAJADORES'!D501)</f>
        <v>0</v>
      </c>
      <c r="W512" s="106">
        <f>IF('LISTA TRABAJADORES'!F501&lt;50,"",E512)</f>
        <v>0</v>
      </c>
      <c r="X512" s="83" t="s">
        <v>444</v>
      </c>
      <c r="Y512" s="518">
        <f>IF('LISTA TRABAJADORES'!F501&lt;50,"",G512)</f>
        <v>0</v>
      </c>
      <c r="Z512" s="519"/>
      <c r="AA512" s="83"/>
      <c r="AB512" s="65" t="e">
        <f>IF(#REF!="Sí","Cada 6 meses",IF('LISTA TRABAJADORES'!AW504&lt;&gt;"",'LISTA TRABAJADORES'!AW504,IF(OR(#REF!="",#REF!&lt;50),"",IF(#REF!&gt;=1000,"Anualmente",IF(#REF!&lt;=100,"Cada 3 años","Cada 2 años")))))</f>
        <v>#REF!</v>
      </c>
      <c r="AC512" s="65" t="e">
        <f>IF(#REF!="Sí","Cada 6 meses",IF('LISTA TRABAJADORES'!AX504&lt;&gt;"",'LISTA TRABAJADORES'!AX504,IF(OR(#REF!="",#REF!&lt;50),"",IF(#REF!&gt;=1000,"Anualmente",IF(#REF!&lt;=100,"Cada 3 años","Cada 2 años")))))</f>
        <v>#REF!</v>
      </c>
    </row>
    <row r="513" spans="1:29">
      <c r="A513" s="66">
        <v>497</v>
      </c>
      <c r="B513" s="516">
        <f>IF('LISTA TRABAJADORES'!F502&lt;50,"",'LISTA TRABAJADORES'!C502)</f>
        <v>0</v>
      </c>
      <c r="C513" s="517"/>
      <c r="D513" s="107">
        <f>IF('LISTA TRABAJADORES'!F502&lt;50,"",'LISTA TRABAJADORES'!D502)</f>
        <v>0</v>
      </c>
      <c r="E513" s="106">
        <f>IF('LISTA TRABAJADORES'!F502&lt;50,"",'LISTA TRABAJADORES'!E502)</f>
        <v>0</v>
      </c>
      <c r="F513" s="160"/>
      <c r="G513" s="518">
        <f>IF('LISTA TRABAJADORES'!F502&lt;50,"",'LISTA TRABAJADORES'!B502)</f>
        <v>0</v>
      </c>
      <c r="H513" s="519"/>
      <c r="I513" s="83"/>
      <c r="J513" s="65" t="str">
        <f>IF('LISTA TRABAJADORES'!F502="","",IF('LISTA TRABAJADORES'!G502="Sí","Cada 6 meses",IF(M513&lt;&gt;"",M513,IF(OR('LISTA TRABAJADORES'!H502="no ingresa",'LISTA TRABAJADORES'!F502="BAJA"),"No Ingresa PVSA",IF('LISTA TRABAJADORES'!F502="MUY ALTA","Anualmente",IF('LISTA TRABAJADORES'!F502="MEDIA","Cada 3 años","Cada 2 años"))))))</f>
        <v/>
      </c>
      <c r="K513" s="76"/>
      <c r="L513" s="67"/>
      <c r="M513" s="68" t="str">
        <f t="shared" si="14"/>
        <v/>
      </c>
      <c r="N513" s="67"/>
      <c r="O513" s="63"/>
      <c r="P513" s="64"/>
      <c r="Q513" s="64"/>
      <c r="R513" s="2"/>
      <c r="S513" s="104">
        <f t="shared" si="15"/>
        <v>497</v>
      </c>
      <c r="T513" s="516">
        <f>IF('LISTA TRABAJADORES'!F502&lt;50,"",B513)</f>
        <v>0</v>
      </c>
      <c r="U513" s="517"/>
      <c r="V513" s="105">
        <f>IF('LISTA TRABAJADORES'!F502&lt;50,"",'LISTA TRABAJADORES'!D502)</f>
        <v>0</v>
      </c>
      <c r="W513" s="106">
        <f>IF('LISTA TRABAJADORES'!F502&lt;50,"",E513)</f>
        <v>0</v>
      </c>
      <c r="X513" s="83" t="s">
        <v>444</v>
      </c>
      <c r="Y513" s="518">
        <f>IF('LISTA TRABAJADORES'!F502&lt;50,"",G513)</f>
        <v>0</v>
      </c>
      <c r="Z513" s="519"/>
      <c r="AA513" s="83"/>
      <c r="AB513" s="65" t="e">
        <f>IF(#REF!="Sí","Cada 6 meses",IF('LISTA TRABAJADORES'!AW505&lt;&gt;"",'LISTA TRABAJADORES'!AW505,IF(OR(#REF!="",#REF!&lt;50),"",IF(#REF!&gt;=1000,"Anualmente",IF(#REF!&lt;=100,"Cada 3 años","Cada 2 años")))))</f>
        <v>#REF!</v>
      </c>
      <c r="AC513" s="65" t="e">
        <f>IF(#REF!="Sí","Cada 6 meses",IF('LISTA TRABAJADORES'!AX505&lt;&gt;"",'LISTA TRABAJADORES'!AX505,IF(OR(#REF!="",#REF!&lt;50),"",IF(#REF!&gt;=1000,"Anualmente",IF(#REF!&lt;=100,"Cada 3 años","Cada 2 años")))))</f>
        <v>#REF!</v>
      </c>
    </row>
    <row r="514" spans="1:29">
      <c r="A514" s="66">
        <v>498</v>
      </c>
      <c r="B514" s="516">
        <f>IF('LISTA TRABAJADORES'!F503&lt;50,"",'LISTA TRABAJADORES'!C503)</f>
        <v>0</v>
      </c>
      <c r="C514" s="517"/>
      <c r="D514" s="107">
        <f>IF('LISTA TRABAJADORES'!F503&lt;50,"",'LISTA TRABAJADORES'!D503)</f>
        <v>0</v>
      </c>
      <c r="E514" s="106">
        <f>IF('LISTA TRABAJADORES'!F503&lt;50,"",'LISTA TRABAJADORES'!E503)</f>
        <v>0</v>
      </c>
      <c r="F514" s="160"/>
      <c r="G514" s="518">
        <f>IF('LISTA TRABAJADORES'!F503&lt;50,"",'LISTA TRABAJADORES'!B503)</f>
        <v>0</v>
      </c>
      <c r="H514" s="519"/>
      <c r="I514" s="83"/>
      <c r="J514" s="65" t="str">
        <f>IF('LISTA TRABAJADORES'!F503="","",IF('LISTA TRABAJADORES'!G503="Sí","Cada 6 meses",IF(M514&lt;&gt;"",M514,IF(OR('LISTA TRABAJADORES'!H503="no ingresa",'LISTA TRABAJADORES'!F503="BAJA"),"No Ingresa PVSA",IF('LISTA TRABAJADORES'!F503="MUY ALTA","Anualmente",IF('LISTA TRABAJADORES'!F503="MEDIA","Cada 3 años","Cada 2 años"))))))</f>
        <v/>
      </c>
      <c r="K514" s="76"/>
      <c r="L514" s="67"/>
      <c r="M514" s="68" t="str">
        <f t="shared" si="14"/>
        <v/>
      </c>
      <c r="N514" s="67"/>
      <c r="O514" s="63"/>
      <c r="P514" s="64"/>
      <c r="Q514" s="64"/>
      <c r="R514" s="2"/>
      <c r="S514" s="104">
        <f t="shared" si="15"/>
        <v>498</v>
      </c>
      <c r="T514" s="516">
        <f>IF('LISTA TRABAJADORES'!F503&lt;50,"",B514)</f>
        <v>0</v>
      </c>
      <c r="U514" s="517"/>
      <c r="V514" s="105">
        <f>IF('LISTA TRABAJADORES'!F503&lt;50,"",'LISTA TRABAJADORES'!D503)</f>
        <v>0</v>
      </c>
      <c r="W514" s="106">
        <f>IF('LISTA TRABAJADORES'!F503&lt;50,"",E514)</f>
        <v>0</v>
      </c>
      <c r="X514" s="83" t="s">
        <v>444</v>
      </c>
      <c r="Y514" s="518">
        <f>IF('LISTA TRABAJADORES'!F503&lt;50,"",G514)</f>
        <v>0</v>
      </c>
      <c r="Z514" s="519"/>
      <c r="AA514" s="83"/>
      <c r="AB514" s="65" t="e">
        <f>IF(#REF!="Sí","Cada 6 meses",IF('LISTA TRABAJADORES'!AW506&lt;&gt;"",'LISTA TRABAJADORES'!AW506,IF(OR(#REF!="",#REF!&lt;50),"",IF(#REF!&gt;=1000,"Anualmente",IF(#REF!&lt;=100,"Cada 3 años","Cada 2 años")))))</f>
        <v>#REF!</v>
      </c>
      <c r="AC514" s="65" t="e">
        <f>IF(#REF!="Sí","Cada 6 meses",IF('LISTA TRABAJADORES'!AX506&lt;&gt;"",'LISTA TRABAJADORES'!AX506,IF(OR(#REF!="",#REF!&lt;50),"",IF(#REF!&gt;=1000,"Anualmente",IF(#REF!&lt;=100,"Cada 3 años","Cada 2 años")))))</f>
        <v>#REF!</v>
      </c>
    </row>
    <row r="515" spans="1:29">
      <c r="A515" s="66">
        <v>499</v>
      </c>
      <c r="B515" s="516">
        <f>IF('LISTA TRABAJADORES'!F504&lt;50,"",'LISTA TRABAJADORES'!C504)</f>
        <v>0</v>
      </c>
      <c r="C515" s="517"/>
      <c r="D515" s="107">
        <f>IF('LISTA TRABAJADORES'!F504&lt;50,"",'LISTA TRABAJADORES'!D504)</f>
        <v>0</v>
      </c>
      <c r="E515" s="106">
        <f>IF('LISTA TRABAJADORES'!F504&lt;50,"",'LISTA TRABAJADORES'!E504)</f>
        <v>0</v>
      </c>
      <c r="F515" s="160"/>
      <c r="G515" s="518">
        <f>IF('LISTA TRABAJADORES'!F504&lt;50,"",'LISTA TRABAJADORES'!B504)</f>
        <v>0</v>
      </c>
      <c r="H515" s="519"/>
      <c r="I515" s="83"/>
      <c r="J515" s="65" t="str">
        <f>IF('LISTA TRABAJADORES'!F504="","",IF('LISTA TRABAJADORES'!G504="Sí","Cada 6 meses",IF(M515&lt;&gt;"",M515,IF(OR('LISTA TRABAJADORES'!H504="no ingresa",'LISTA TRABAJADORES'!F504="BAJA"),"No Ingresa PVSA",IF('LISTA TRABAJADORES'!F504="MUY ALTA","Anualmente",IF('LISTA TRABAJADORES'!F504="MEDIA","Cada 3 años","Cada 2 años"))))))</f>
        <v/>
      </c>
      <c r="K515" s="76"/>
      <c r="L515" s="67"/>
      <c r="M515" s="68" t="str">
        <f t="shared" si="14"/>
        <v/>
      </c>
      <c r="N515" s="67"/>
      <c r="O515" s="63"/>
      <c r="P515" s="64"/>
      <c r="Q515" s="64"/>
      <c r="R515" s="2"/>
      <c r="S515" s="104">
        <f t="shared" si="15"/>
        <v>499</v>
      </c>
      <c r="T515" s="516">
        <f>IF('LISTA TRABAJADORES'!F504&lt;50,"",B515)</f>
        <v>0</v>
      </c>
      <c r="U515" s="517"/>
      <c r="V515" s="105">
        <f>IF('LISTA TRABAJADORES'!F504&lt;50,"",'LISTA TRABAJADORES'!D504)</f>
        <v>0</v>
      </c>
      <c r="W515" s="106">
        <f>IF('LISTA TRABAJADORES'!F504&lt;50,"",E515)</f>
        <v>0</v>
      </c>
      <c r="X515" s="83" t="s">
        <v>444</v>
      </c>
      <c r="Y515" s="518">
        <f>IF('LISTA TRABAJADORES'!F504&lt;50,"",G515)</f>
        <v>0</v>
      </c>
      <c r="Z515" s="519"/>
      <c r="AA515" s="83"/>
      <c r="AB515" s="65" t="e">
        <f>IF(#REF!="Sí","Cada 6 meses",IF('LISTA TRABAJADORES'!AW507&lt;&gt;"",'LISTA TRABAJADORES'!AW507,IF(OR(#REF!="",#REF!&lt;50),"",IF(#REF!&gt;=1000,"Anualmente",IF(#REF!&lt;=100,"Cada 3 años","Cada 2 años")))))</f>
        <v>#REF!</v>
      </c>
      <c r="AC515" s="65" t="e">
        <f>IF(#REF!="Sí","Cada 6 meses",IF('LISTA TRABAJADORES'!AX507&lt;&gt;"",'LISTA TRABAJADORES'!AX507,IF(OR(#REF!="",#REF!&lt;50),"",IF(#REF!&gt;=1000,"Anualmente",IF(#REF!&lt;=100,"Cada 3 años","Cada 2 años")))))</f>
        <v>#REF!</v>
      </c>
    </row>
    <row r="516" spans="1:29">
      <c r="A516" s="66">
        <v>500</v>
      </c>
      <c r="B516" s="516">
        <f>IF('LISTA TRABAJADORES'!F505&lt;50,"",'LISTA TRABAJADORES'!C505)</f>
        <v>0</v>
      </c>
      <c r="C516" s="517"/>
      <c r="D516" s="107">
        <f>IF('LISTA TRABAJADORES'!F505&lt;50,"",'LISTA TRABAJADORES'!D505)</f>
        <v>0</v>
      </c>
      <c r="E516" s="106">
        <f>IF('LISTA TRABAJADORES'!F505&lt;50,"",'LISTA TRABAJADORES'!E505)</f>
        <v>0</v>
      </c>
      <c r="F516" s="160"/>
      <c r="G516" s="518">
        <f>IF('LISTA TRABAJADORES'!F505&lt;50,"",'LISTA TRABAJADORES'!B505)</f>
        <v>0</v>
      </c>
      <c r="H516" s="519"/>
      <c r="I516" s="83"/>
      <c r="J516" s="65" t="str">
        <f>IF('LISTA TRABAJADORES'!F505="","",IF('LISTA TRABAJADORES'!G505="Sí","Cada 6 meses",IF(M516&lt;&gt;"",M516,IF(OR('LISTA TRABAJADORES'!H505="no ingresa",'LISTA TRABAJADORES'!F505="BAJA"),"No Ingresa PVSA",IF('LISTA TRABAJADORES'!F505="MUY ALTA","Anualmente",IF('LISTA TRABAJADORES'!F505="MEDIA","Cada 3 años","Cada 2 años"))))))</f>
        <v/>
      </c>
      <c r="K516" s="76"/>
      <c r="L516" s="67"/>
      <c r="M516" s="68" t="str">
        <f t="shared" si="14"/>
        <v/>
      </c>
      <c r="N516" s="67"/>
      <c r="O516" s="63"/>
      <c r="P516" s="64"/>
      <c r="Q516" s="64"/>
      <c r="R516" s="2"/>
      <c r="S516" s="104">
        <f t="shared" si="15"/>
        <v>500</v>
      </c>
      <c r="T516" s="516">
        <f>IF('LISTA TRABAJADORES'!F505&lt;50,"",B516)</f>
        <v>0</v>
      </c>
      <c r="U516" s="517"/>
      <c r="V516" s="105">
        <f>IF('LISTA TRABAJADORES'!F505&lt;50,"",'LISTA TRABAJADORES'!D505)</f>
        <v>0</v>
      </c>
      <c r="W516" s="106">
        <f>IF('LISTA TRABAJADORES'!F505&lt;50,"",E516)</f>
        <v>0</v>
      </c>
      <c r="X516" s="83" t="s">
        <v>444</v>
      </c>
      <c r="Y516" s="518">
        <f>IF('LISTA TRABAJADORES'!F505&lt;50,"",G516)</f>
        <v>0</v>
      </c>
      <c r="Z516" s="519"/>
      <c r="AA516" s="83"/>
      <c r="AB516" s="65" t="e">
        <f>IF(#REF!="Sí","Cada 6 meses",IF('LISTA TRABAJADORES'!AW508&lt;&gt;"",'LISTA TRABAJADORES'!AW508,IF(OR(#REF!="",#REF!&lt;50),"",IF(#REF!&gt;=1000,"Anualmente",IF(#REF!&lt;=100,"Cada 3 años","Cada 2 años")))))</f>
        <v>#REF!</v>
      </c>
      <c r="AC516" s="65" t="e">
        <f>IF(#REF!="Sí","Cada 6 meses",IF('LISTA TRABAJADORES'!AX508&lt;&gt;"",'LISTA TRABAJADORES'!AX508,IF(OR(#REF!="",#REF!&lt;50),"",IF(#REF!&gt;=1000,"Anualmente",IF(#REF!&lt;=100,"Cada 3 años","Cada 2 años")))))</f>
        <v>#REF!</v>
      </c>
    </row>
    <row r="517" spans="1:29">
      <c r="A517" s="66">
        <v>501</v>
      </c>
      <c r="B517" s="516">
        <f>IF('LISTA TRABAJADORES'!F506&lt;50,"",'LISTA TRABAJADORES'!C506)</f>
        <v>0</v>
      </c>
      <c r="C517" s="517"/>
      <c r="D517" s="107">
        <f>IF('LISTA TRABAJADORES'!F506&lt;50,"",'LISTA TRABAJADORES'!D506)</f>
        <v>0</v>
      </c>
      <c r="E517" s="106">
        <f>IF('LISTA TRABAJADORES'!F506&lt;50,"",'LISTA TRABAJADORES'!E506)</f>
        <v>0</v>
      </c>
      <c r="F517" s="160"/>
      <c r="G517" s="518">
        <f>IF('LISTA TRABAJADORES'!F506&lt;50,"",'LISTA TRABAJADORES'!B506)</f>
        <v>0</v>
      </c>
      <c r="H517" s="519"/>
      <c r="I517" s="83"/>
      <c r="J517" s="65" t="str">
        <f>IF('LISTA TRABAJADORES'!F506="","",IF('LISTA TRABAJADORES'!G506="Sí","Cada 6 meses",IF(M517&lt;&gt;"",M517,IF(OR('LISTA TRABAJADORES'!H506="no ingresa",'LISTA TRABAJADORES'!F506="BAJA"),"No Ingresa PVSA",IF('LISTA TRABAJADORES'!F506="MUY ALTA","Anualmente",IF('LISTA TRABAJADORES'!F506="MEDIA","Cada 3 años","Cada 2 años"))))))</f>
        <v/>
      </c>
      <c r="K517" s="76"/>
      <c r="L517" s="67"/>
      <c r="M517" s="68" t="str">
        <f t="shared" si="14"/>
        <v/>
      </c>
      <c r="N517" s="67"/>
      <c r="O517" s="63"/>
      <c r="P517" s="64"/>
      <c r="Q517" s="64"/>
      <c r="R517" s="2"/>
      <c r="S517" s="104">
        <f t="shared" si="15"/>
        <v>501</v>
      </c>
      <c r="T517" s="516">
        <f>IF('LISTA TRABAJADORES'!F506&lt;50,"",B517)</f>
        <v>0</v>
      </c>
      <c r="U517" s="517"/>
      <c r="V517" s="105">
        <f>IF('LISTA TRABAJADORES'!F506&lt;50,"",'LISTA TRABAJADORES'!D506)</f>
        <v>0</v>
      </c>
      <c r="W517" s="106">
        <f>IF('LISTA TRABAJADORES'!F506&lt;50,"",E517)</f>
        <v>0</v>
      </c>
      <c r="X517" s="83" t="s">
        <v>444</v>
      </c>
      <c r="Y517" s="518">
        <f>IF('LISTA TRABAJADORES'!F506&lt;50,"",G517)</f>
        <v>0</v>
      </c>
      <c r="Z517" s="519"/>
      <c r="AA517" s="83"/>
      <c r="AB517" s="65" t="e">
        <f>IF(#REF!="Sí","Cada 6 meses",IF('LISTA TRABAJADORES'!AW509&lt;&gt;"",'LISTA TRABAJADORES'!AW509,IF(OR(#REF!="",#REF!&lt;50),"",IF(#REF!&gt;=1000,"Anualmente",IF(#REF!&lt;=100,"Cada 3 años","Cada 2 años")))))</f>
        <v>#REF!</v>
      </c>
      <c r="AC517" s="65" t="e">
        <f>IF(#REF!="Sí","Cada 6 meses",IF('LISTA TRABAJADORES'!AX509&lt;&gt;"",'LISTA TRABAJADORES'!AX509,IF(OR(#REF!="",#REF!&lt;50),"",IF(#REF!&gt;=1000,"Anualmente",IF(#REF!&lt;=100,"Cada 3 años","Cada 2 años")))))</f>
        <v>#REF!</v>
      </c>
    </row>
    <row r="518" spans="1:29">
      <c r="A518" s="66">
        <v>502</v>
      </c>
      <c r="B518" s="516">
        <f>IF('LISTA TRABAJADORES'!F507&lt;50,"",'LISTA TRABAJADORES'!C507)</f>
        <v>0</v>
      </c>
      <c r="C518" s="517"/>
      <c r="D518" s="107">
        <f>IF('LISTA TRABAJADORES'!F507&lt;50,"",'LISTA TRABAJADORES'!D507)</f>
        <v>0</v>
      </c>
      <c r="E518" s="106">
        <f>IF('LISTA TRABAJADORES'!F507&lt;50,"",'LISTA TRABAJADORES'!E507)</f>
        <v>0</v>
      </c>
      <c r="F518" s="160"/>
      <c r="G518" s="518">
        <f>IF('LISTA TRABAJADORES'!F507&lt;50,"",'LISTA TRABAJADORES'!B507)</f>
        <v>0</v>
      </c>
      <c r="H518" s="519"/>
      <c r="I518" s="83"/>
      <c r="J518" s="65" t="str">
        <f>IF('LISTA TRABAJADORES'!F507="","",IF('LISTA TRABAJADORES'!G507="Sí","Cada 6 meses",IF(M518&lt;&gt;"",M518,IF(OR('LISTA TRABAJADORES'!H507="no ingresa",'LISTA TRABAJADORES'!F507="BAJA"),"No Ingresa PVSA",IF('LISTA TRABAJADORES'!F507="MUY ALTA","Anualmente",IF('LISTA TRABAJADORES'!F507="MEDIA","Cada 3 años","Cada 2 años"))))))</f>
        <v/>
      </c>
      <c r="K518" s="76"/>
      <c r="L518" s="67"/>
      <c r="M518" s="68" t="str">
        <f t="shared" si="14"/>
        <v/>
      </c>
      <c r="N518" s="67"/>
      <c r="O518" s="63"/>
      <c r="P518" s="64"/>
      <c r="Q518" s="64"/>
      <c r="R518" s="2"/>
      <c r="S518" s="104">
        <f t="shared" si="15"/>
        <v>502</v>
      </c>
      <c r="T518" s="516">
        <f>IF('LISTA TRABAJADORES'!F507&lt;50,"",B518)</f>
        <v>0</v>
      </c>
      <c r="U518" s="517"/>
      <c r="V518" s="105">
        <f>IF('LISTA TRABAJADORES'!F507&lt;50,"",'LISTA TRABAJADORES'!D507)</f>
        <v>0</v>
      </c>
      <c r="W518" s="106">
        <f>IF('LISTA TRABAJADORES'!F507&lt;50,"",E518)</f>
        <v>0</v>
      </c>
      <c r="X518" s="83" t="s">
        <v>444</v>
      </c>
      <c r="Y518" s="518">
        <f>IF('LISTA TRABAJADORES'!F507&lt;50,"",G518)</f>
        <v>0</v>
      </c>
      <c r="Z518" s="519"/>
      <c r="AA518" s="83"/>
      <c r="AB518" s="65" t="e">
        <f>IF(#REF!="Sí","Cada 6 meses",IF('LISTA TRABAJADORES'!AW510&lt;&gt;"",'LISTA TRABAJADORES'!AW510,IF(OR(#REF!="",#REF!&lt;50),"",IF(#REF!&gt;=1000,"Anualmente",IF(#REF!&lt;=100,"Cada 3 años","Cada 2 años")))))</f>
        <v>#REF!</v>
      </c>
      <c r="AC518" s="65" t="e">
        <f>IF(#REF!="Sí","Cada 6 meses",IF('LISTA TRABAJADORES'!AX510&lt;&gt;"",'LISTA TRABAJADORES'!AX510,IF(OR(#REF!="",#REF!&lt;50),"",IF(#REF!&gt;=1000,"Anualmente",IF(#REF!&lt;=100,"Cada 3 años","Cada 2 años")))))</f>
        <v>#REF!</v>
      </c>
    </row>
    <row r="519" spans="1:29">
      <c r="A519" s="66">
        <v>503</v>
      </c>
      <c r="B519" s="516">
        <f>IF('LISTA TRABAJADORES'!F508&lt;50,"",'LISTA TRABAJADORES'!C508)</f>
        <v>0</v>
      </c>
      <c r="C519" s="517"/>
      <c r="D519" s="107">
        <f>IF('LISTA TRABAJADORES'!F508&lt;50,"",'LISTA TRABAJADORES'!D508)</f>
        <v>0</v>
      </c>
      <c r="E519" s="106">
        <f>IF('LISTA TRABAJADORES'!F508&lt;50,"",'LISTA TRABAJADORES'!E508)</f>
        <v>0</v>
      </c>
      <c r="F519" s="160"/>
      <c r="G519" s="518">
        <f>IF('LISTA TRABAJADORES'!F508&lt;50,"",'LISTA TRABAJADORES'!B508)</f>
        <v>0</v>
      </c>
      <c r="H519" s="519"/>
      <c r="I519" s="83"/>
      <c r="J519" s="65" t="str">
        <f>IF('LISTA TRABAJADORES'!F508="","",IF('LISTA TRABAJADORES'!G508="Sí","Cada 6 meses",IF(M519&lt;&gt;"",M519,IF(OR('LISTA TRABAJADORES'!H508="no ingresa",'LISTA TRABAJADORES'!F508="BAJA"),"No Ingresa PVSA",IF('LISTA TRABAJADORES'!F508="MUY ALTA","Anualmente",IF('LISTA TRABAJADORES'!F508="MEDIA","Cada 3 años","Cada 2 años"))))))</f>
        <v/>
      </c>
      <c r="K519" s="76"/>
      <c r="L519" s="67"/>
      <c r="M519" s="68" t="str">
        <f t="shared" si="14"/>
        <v/>
      </c>
      <c r="N519" s="67"/>
      <c r="O519" s="63"/>
      <c r="P519" s="64"/>
      <c r="Q519" s="64"/>
      <c r="R519" s="2"/>
      <c r="S519" s="104">
        <f t="shared" si="15"/>
        <v>503</v>
      </c>
      <c r="T519" s="516">
        <f>IF('LISTA TRABAJADORES'!F508&lt;50,"",B519)</f>
        <v>0</v>
      </c>
      <c r="U519" s="517"/>
      <c r="V519" s="105">
        <f>IF('LISTA TRABAJADORES'!F508&lt;50,"",'LISTA TRABAJADORES'!D508)</f>
        <v>0</v>
      </c>
      <c r="W519" s="106">
        <f>IF('LISTA TRABAJADORES'!F508&lt;50,"",E519)</f>
        <v>0</v>
      </c>
      <c r="X519" s="83" t="s">
        <v>444</v>
      </c>
      <c r="Y519" s="518">
        <f>IF('LISTA TRABAJADORES'!F508&lt;50,"",G519)</f>
        <v>0</v>
      </c>
      <c r="Z519" s="519"/>
      <c r="AA519" s="83"/>
      <c r="AB519" s="65" t="e">
        <f>IF(#REF!="Sí","Cada 6 meses",IF('LISTA TRABAJADORES'!AW511&lt;&gt;"",'LISTA TRABAJADORES'!AW511,IF(OR(#REF!="",#REF!&lt;50),"",IF(#REF!&gt;=1000,"Anualmente",IF(#REF!&lt;=100,"Cada 3 años","Cada 2 años")))))</f>
        <v>#REF!</v>
      </c>
      <c r="AC519" s="65" t="e">
        <f>IF(#REF!="Sí","Cada 6 meses",IF('LISTA TRABAJADORES'!AX511&lt;&gt;"",'LISTA TRABAJADORES'!AX511,IF(OR(#REF!="",#REF!&lt;50),"",IF(#REF!&gt;=1000,"Anualmente",IF(#REF!&lt;=100,"Cada 3 años","Cada 2 años")))))</f>
        <v>#REF!</v>
      </c>
    </row>
    <row r="520" spans="1:29">
      <c r="A520" s="66">
        <v>504</v>
      </c>
      <c r="B520" s="516">
        <f>IF('LISTA TRABAJADORES'!F509&lt;50,"",'LISTA TRABAJADORES'!C509)</f>
        <v>0</v>
      </c>
      <c r="C520" s="517"/>
      <c r="D520" s="107">
        <f>IF('LISTA TRABAJADORES'!F509&lt;50,"",'LISTA TRABAJADORES'!D509)</f>
        <v>0</v>
      </c>
      <c r="E520" s="106">
        <f>IF('LISTA TRABAJADORES'!F509&lt;50,"",'LISTA TRABAJADORES'!E509)</f>
        <v>0</v>
      </c>
      <c r="F520" s="160"/>
      <c r="G520" s="518">
        <f>IF('LISTA TRABAJADORES'!F509&lt;50,"",'LISTA TRABAJADORES'!B509)</f>
        <v>0</v>
      </c>
      <c r="H520" s="519"/>
      <c r="I520" s="83"/>
      <c r="J520" s="65" t="str">
        <f>IF('LISTA TRABAJADORES'!F509="","",IF('LISTA TRABAJADORES'!G509="Sí","Cada 6 meses",IF(M520&lt;&gt;"",M520,IF(OR('LISTA TRABAJADORES'!H509="no ingresa",'LISTA TRABAJADORES'!F509="BAJA"),"No Ingresa PVSA",IF('LISTA TRABAJADORES'!F509="MUY ALTA","Anualmente",IF('LISTA TRABAJADORES'!F509="MEDIA","Cada 3 años","Cada 2 años"))))))</f>
        <v/>
      </c>
      <c r="K520" s="76"/>
      <c r="L520" s="67"/>
      <c r="M520" s="68" t="str">
        <f t="shared" si="14"/>
        <v/>
      </c>
      <c r="N520" s="67"/>
      <c r="O520" s="63"/>
      <c r="P520" s="64"/>
      <c r="Q520" s="64"/>
      <c r="R520" s="2"/>
      <c r="S520" s="104">
        <f t="shared" si="15"/>
        <v>504</v>
      </c>
      <c r="T520" s="516">
        <f>IF('LISTA TRABAJADORES'!F509&lt;50,"",B520)</f>
        <v>0</v>
      </c>
      <c r="U520" s="517"/>
      <c r="V520" s="105">
        <f>IF('LISTA TRABAJADORES'!F509&lt;50,"",'LISTA TRABAJADORES'!D509)</f>
        <v>0</v>
      </c>
      <c r="W520" s="106">
        <f>IF('LISTA TRABAJADORES'!F509&lt;50,"",E520)</f>
        <v>0</v>
      </c>
      <c r="X520" s="83" t="s">
        <v>444</v>
      </c>
      <c r="Y520" s="518">
        <f>IF('LISTA TRABAJADORES'!F509&lt;50,"",G520)</f>
        <v>0</v>
      </c>
      <c r="Z520" s="519"/>
      <c r="AA520" s="83"/>
      <c r="AB520" s="65" t="e">
        <f>IF(#REF!="Sí","Cada 6 meses",IF('LISTA TRABAJADORES'!AW512&lt;&gt;"",'LISTA TRABAJADORES'!AW512,IF(OR(#REF!="",#REF!&lt;50),"",IF(#REF!&gt;=1000,"Anualmente",IF(#REF!&lt;=100,"Cada 3 años","Cada 2 años")))))</f>
        <v>#REF!</v>
      </c>
      <c r="AC520" s="65" t="e">
        <f>IF(#REF!="Sí","Cada 6 meses",IF('LISTA TRABAJADORES'!AX512&lt;&gt;"",'LISTA TRABAJADORES'!AX512,IF(OR(#REF!="",#REF!&lt;50),"",IF(#REF!&gt;=1000,"Anualmente",IF(#REF!&lt;=100,"Cada 3 años","Cada 2 años")))))</f>
        <v>#REF!</v>
      </c>
    </row>
    <row r="521" spans="1:29">
      <c r="A521" s="66">
        <v>505</v>
      </c>
      <c r="B521" s="516">
        <f>IF('LISTA TRABAJADORES'!F510&lt;50,"",'LISTA TRABAJADORES'!C510)</f>
        <v>0</v>
      </c>
      <c r="C521" s="517"/>
      <c r="D521" s="107">
        <f>IF('LISTA TRABAJADORES'!F510&lt;50,"",'LISTA TRABAJADORES'!D510)</f>
        <v>0</v>
      </c>
      <c r="E521" s="106">
        <f>IF('LISTA TRABAJADORES'!F510&lt;50,"",'LISTA TRABAJADORES'!E510)</f>
        <v>0</v>
      </c>
      <c r="F521" s="160"/>
      <c r="G521" s="518">
        <f>IF('LISTA TRABAJADORES'!F510&lt;50,"",'LISTA TRABAJADORES'!B510)</f>
        <v>0</v>
      </c>
      <c r="H521" s="519"/>
      <c r="I521" s="83"/>
      <c r="J521" s="65" t="str">
        <f>IF('LISTA TRABAJADORES'!F510="","",IF('LISTA TRABAJADORES'!G510="Sí","Cada 6 meses",IF(M521&lt;&gt;"",M521,IF(OR('LISTA TRABAJADORES'!H510="no ingresa",'LISTA TRABAJADORES'!F510="BAJA"),"No Ingresa PVSA",IF('LISTA TRABAJADORES'!F510="MUY ALTA","Anualmente",IF('LISTA TRABAJADORES'!F510="MEDIA","Cada 3 años","Cada 2 años"))))))</f>
        <v/>
      </c>
      <c r="K521" s="76"/>
      <c r="L521" s="67"/>
      <c r="M521" s="68" t="str">
        <f t="shared" si="14"/>
        <v/>
      </c>
      <c r="N521" s="67"/>
      <c r="O521" s="63"/>
      <c r="P521" s="64"/>
      <c r="Q521" s="64"/>
      <c r="R521" s="2"/>
      <c r="S521" s="104">
        <f t="shared" si="15"/>
        <v>505</v>
      </c>
      <c r="T521" s="516">
        <f>IF('LISTA TRABAJADORES'!F510&lt;50,"",B521)</f>
        <v>0</v>
      </c>
      <c r="U521" s="517"/>
      <c r="V521" s="105">
        <f>IF('LISTA TRABAJADORES'!F510&lt;50,"",'LISTA TRABAJADORES'!D510)</f>
        <v>0</v>
      </c>
      <c r="W521" s="106">
        <f>IF('LISTA TRABAJADORES'!F510&lt;50,"",E521)</f>
        <v>0</v>
      </c>
      <c r="X521" s="83" t="s">
        <v>444</v>
      </c>
      <c r="Y521" s="518">
        <f>IF('LISTA TRABAJADORES'!F510&lt;50,"",G521)</f>
        <v>0</v>
      </c>
      <c r="Z521" s="519"/>
      <c r="AA521" s="83"/>
      <c r="AB521" s="65" t="e">
        <f>IF(#REF!="Sí","Cada 6 meses",IF('LISTA TRABAJADORES'!AW513&lt;&gt;"",'LISTA TRABAJADORES'!AW513,IF(OR(#REF!="",#REF!&lt;50),"",IF(#REF!&gt;=1000,"Anualmente",IF(#REF!&lt;=100,"Cada 3 años","Cada 2 años")))))</f>
        <v>#REF!</v>
      </c>
      <c r="AC521" s="65" t="e">
        <f>IF(#REF!="Sí","Cada 6 meses",IF('LISTA TRABAJADORES'!AX513&lt;&gt;"",'LISTA TRABAJADORES'!AX513,IF(OR(#REF!="",#REF!&lt;50),"",IF(#REF!&gt;=1000,"Anualmente",IF(#REF!&lt;=100,"Cada 3 años","Cada 2 años")))))</f>
        <v>#REF!</v>
      </c>
    </row>
    <row r="522" spans="1:29">
      <c r="A522" s="66">
        <v>506</v>
      </c>
      <c r="B522" s="516">
        <f>IF('LISTA TRABAJADORES'!F511&lt;50,"",'LISTA TRABAJADORES'!C511)</f>
        <v>0</v>
      </c>
      <c r="C522" s="517"/>
      <c r="D522" s="107">
        <f>IF('LISTA TRABAJADORES'!F511&lt;50,"",'LISTA TRABAJADORES'!D511)</f>
        <v>0</v>
      </c>
      <c r="E522" s="106">
        <f>IF('LISTA TRABAJADORES'!F511&lt;50,"",'LISTA TRABAJADORES'!E511)</f>
        <v>0</v>
      </c>
      <c r="F522" s="160"/>
      <c r="G522" s="518">
        <f>IF('LISTA TRABAJADORES'!F511&lt;50,"",'LISTA TRABAJADORES'!B511)</f>
        <v>0</v>
      </c>
      <c r="H522" s="519"/>
      <c r="I522" s="83"/>
      <c r="J522" s="65" t="str">
        <f>IF('LISTA TRABAJADORES'!F511="","",IF('LISTA TRABAJADORES'!G511="Sí","Cada 6 meses",IF(M522&lt;&gt;"",M522,IF(OR('LISTA TRABAJADORES'!H511="no ingresa",'LISTA TRABAJADORES'!F511="BAJA"),"No Ingresa PVSA",IF('LISTA TRABAJADORES'!F511="MUY ALTA","Anualmente",IF('LISTA TRABAJADORES'!F511="MEDIA","Cada 3 años","Cada 2 años"))))))</f>
        <v/>
      </c>
      <c r="K522" s="76"/>
      <c r="L522" s="67"/>
      <c r="M522" s="68" t="str">
        <f t="shared" si="14"/>
        <v/>
      </c>
      <c r="N522" s="67"/>
      <c r="O522" s="63"/>
      <c r="P522" s="64"/>
      <c r="Q522" s="64"/>
      <c r="R522" s="2"/>
      <c r="S522" s="104">
        <f t="shared" si="15"/>
        <v>506</v>
      </c>
      <c r="T522" s="516">
        <f>IF('LISTA TRABAJADORES'!F511&lt;50,"",B522)</f>
        <v>0</v>
      </c>
      <c r="U522" s="517"/>
      <c r="V522" s="105">
        <f>IF('LISTA TRABAJADORES'!F511&lt;50,"",'LISTA TRABAJADORES'!D511)</f>
        <v>0</v>
      </c>
      <c r="W522" s="106">
        <f>IF('LISTA TRABAJADORES'!F511&lt;50,"",E522)</f>
        <v>0</v>
      </c>
      <c r="X522" s="83" t="s">
        <v>444</v>
      </c>
      <c r="Y522" s="518">
        <f>IF('LISTA TRABAJADORES'!F511&lt;50,"",G522)</f>
        <v>0</v>
      </c>
      <c r="Z522" s="519"/>
      <c r="AA522" s="83"/>
      <c r="AB522" s="65" t="e">
        <f>IF(#REF!="Sí","Cada 6 meses",IF('LISTA TRABAJADORES'!AW514&lt;&gt;"",'LISTA TRABAJADORES'!AW514,IF(OR(#REF!="",#REF!&lt;50),"",IF(#REF!&gt;=1000,"Anualmente",IF(#REF!&lt;=100,"Cada 3 años","Cada 2 años")))))</f>
        <v>#REF!</v>
      </c>
      <c r="AC522" s="65" t="e">
        <f>IF(#REF!="Sí","Cada 6 meses",IF('LISTA TRABAJADORES'!AX514&lt;&gt;"",'LISTA TRABAJADORES'!AX514,IF(OR(#REF!="",#REF!&lt;50),"",IF(#REF!&gt;=1000,"Anualmente",IF(#REF!&lt;=100,"Cada 3 años","Cada 2 años")))))</f>
        <v>#REF!</v>
      </c>
    </row>
    <row r="523" spans="1:29">
      <c r="A523" s="66">
        <v>507</v>
      </c>
      <c r="B523" s="516">
        <f>IF('LISTA TRABAJADORES'!F512&lt;50,"",'LISTA TRABAJADORES'!C512)</f>
        <v>0</v>
      </c>
      <c r="C523" s="517"/>
      <c r="D523" s="107">
        <f>IF('LISTA TRABAJADORES'!F512&lt;50,"",'LISTA TRABAJADORES'!D512)</f>
        <v>0</v>
      </c>
      <c r="E523" s="106">
        <f>IF('LISTA TRABAJADORES'!F512&lt;50,"",'LISTA TRABAJADORES'!E512)</f>
        <v>0</v>
      </c>
      <c r="F523" s="160"/>
      <c r="G523" s="518">
        <f>IF('LISTA TRABAJADORES'!F512&lt;50,"",'LISTA TRABAJADORES'!B512)</f>
        <v>0</v>
      </c>
      <c r="H523" s="519"/>
      <c r="I523" s="83"/>
      <c r="J523" s="65" t="str">
        <f>IF('LISTA TRABAJADORES'!F512="","",IF('LISTA TRABAJADORES'!G512="Sí","Cada 6 meses",IF(M523&lt;&gt;"",M523,IF(OR('LISTA TRABAJADORES'!H512="no ingresa",'LISTA TRABAJADORES'!F512="BAJA"),"No Ingresa PVSA",IF('LISTA TRABAJADORES'!F512="MUY ALTA","Anualmente",IF('LISTA TRABAJADORES'!F512="MEDIA","Cada 3 años","Cada 2 años"))))))</f>
        <v/>
      </c>
      <c r="K523" s="76"/>
      <c r="L523" s="67"/>
      <c r="M523" s="68" t="str">
        <f t="shared" si="14"/>
        <v/>
      </c>
      <c r="N523" s="67"/>
      <c r="O523" s="63"/>
      <c r="P523" s="64"/>
      <c r="Q523" s="64"/>
      <c r="R523" s="2"/>
      <c r="S523" s="104">
        <f t="shared" si="15"/>
        <v>507</v>
      </c>
      <c r="T523" s="516">
        <f>IF('LISTA TRABAJADORES'!F512&lt;50,"",B523)</f>
        <v>0</v>
      </c>
      <c r="U523" s="517"/>
      <c r="V523" s="105">
        <f>IF('LISTA TRABAJADORES'!F512&lt;50,"",'LISTA TRABAJADORES'!D512)</f>
        <v>0</v>
      </c>
      <c r="W523" s="106">
        <f>IF('LISTA TRABAJADORES'!F512&lt;50,"",E523)</f>
        <v>0</v>
      </c>
      <c r="X523" s="83" t="s">
        <v>444</v>
      </c>
      <c r="Y523" s="518">
        <f>IF('LISTA TRABAJADORES'!F512&lt;50,"",G523)</f>
        <v>0</v>
      </c>
      <c r="Z523" s="519"/>
      <c r="AA523" s="83"/>
      <c r="AB523" s="65" t="e">
        <f>IF(#REF!="Sí","Cada 6 meses",IF('LISTA TRABAJADORES'!AW515&lt;&gt;"",'LISTA TRABAJADORES'!AW515,IF(OR(#REF!="",#REF!&lt;50),"",IF(#REF!&gt;=1000,"Anualmente",IF(#REF!&lt;=100,"Cada 3 años","Cada 2 años")))))</f>
        <v>#REF!</v>
      </c>
      <c r="AC523" s="65" t="e">
        <f>IF(#REF!="Sí","Cada 6 meses",IF('LISTA TRABAJADORES'!AX515&lt;&gt;"",'LISTA TRABAJADORES'!AX515,IF(OR(#REF!="",#REF!&lt;50),"",IF(#REF!&gt;=1000,"Anualmente",IF(#REF!&lt;=100,"Cada 3 años","Cada 2 años")))))</f>
        <v>#REF!</v>
      </c>
    </row>
    <row r="524" spans="1:29">
      <c r="A524" s="66">
        <v>508</v>
      </c>
      <c r="B524" s="516">
        <f>IF('LISTA TRABAJADORES'!F513&lt;50,"",'LISTA TRABAJADORES'!C513)</f>
        <v>0</v>
      </c>
      <c r="C524" s="517"/>
      <c r="D524" s="107">
        <f>IF('LISTA TRABAJADORES'!F513&lt;50,"",'LISTA TRABAJADORES'!D513)</f>
        <v>0</v>
      </c>
      <c r="E524" s="106">
        <f>IF('LISTA TRABAJADORES'!F513&lt;50,"",'LISTA TRABAJADORES'!E513)</f>
        <v>0</v>
      </c>
      <c r="F524" s="160"/>
      <c r="G524" s="518">
        <f>IF('LISTA TRABAJADORES'!F513&lt;50,"",'LISTA TRABAJADORES'!B513)</f>
        <v>0</v>
      </c>
      <c r="H524" s="519"/>
      <c r="I524" s="83"/>
      <c r="J524" s="65" t="str">
        <f>IF('LISTA TRABAJADORES'!F513="","",IF('LISTA TRABAJADORES'!G513="Sí","Cada 6 meses",IF(M524&lt;&gt;"",M524,IF(OR('LISTA TRABAJADORES'!H513="no ingresa",'LISTA TRABAJADORES'!F513="BAJA"),"No Ingresa PVSA",IF('LISTA TRABAJADORES'!F513="MUY ALTA","Anualmente",IF('LISTA TRABAJADORES'!F513="MEDIA","Cada 3 años","Cada 2 años"))))))</f>
        <v/>
      </c>
      <c r="K524" s="76"/>
      <c r="L524" s="67"/>
      <c r="M524" s="68" t="str">
        <f t="shared" si="14"/>
        <v/>
      </c>
      <c r="N524" s="67"/>
      <c r="O524" s="63"/>
      <c r="P524" s="64"/>
      <c r="Q524" s="64"/>
      <c r="R524" s="2"/>
      <c r="S524" s="104">
        <f t="shared" si="15"/>
        <v>508</v>
      </c>
      <c r="T524" s="516">
        <f>IF('LISTA TRABAJADORES'!F513&lt;50,"",B524)</f>
        <v>0</v>
      </c>
      <c r="U524" s="517"/>
      <c r="V524" s="105">
        <f>IF('LISTA TRABAJADORES'!F513&lt;50,"",'LISTA TRABAJADORES'!D513)</f>
        <v>0</v>
      </c>
      <c r="W524" s="106">
        <f>IF('LISTA TRABAJADORES'!F513&lt;50,"",E524)</f>
        <v>0</v>
      </c>
      <c r="X524" s="83" t="s">
        <v>444</v>
      </c>
      <c r="Y524" s="518">
        <f>IF('LISTA TRABAJADORES'!F513&lt;50,"",G524)</f>
        <v>0</v>
      </c>
      <c r="Z524" s="519"/>
      <c r="AA524" s="83"/>
      <c r="AB524" s="65" t="e">
        <f>IF(#REF!="Sí","Cada 6 meses",IF('LISTA TRABAJADORES'!AW516&lt;&gt;"",'LISTA TRABAJADORES'!AW516,IF(OR(#REF!="",#REF!&lt;50),"",IF(#REF!&gt;=1000,"Anualmente",IF(#REF!&lt;=100,"Cada 3 años","Cada 2 años")))))</f>
        <v>#REF!</v>
      </c>
      <c r="AC524" s="65" t="e">
        <f>IF(#REF!="Sí","Cada 6 meses",IF('LISTA TRABAJADORES'!AX516&lt;&gt;"",'LISTA TRABAJADORES'!AX516,IF(OR(#REF!="",#REF!&lt;50),"",IF(#REF!&gt;=1000,"Anualmente",IF(#REF!&lt;=100,"Cada 3 años","Cada 2 años")))))</f>
        <v>#REF!</v>
      </c>
    </row>
    <row r="525" spans="1:29">
      <c r="A525" s="66">
        <v>509</v>
      </c>
      <c r="B525" s="516">
        <f>IF('LISTA TRABAJADORES'!F514&lt;50,"",'LISTA TRABAJADORES'!C514)</f>
        <v>0</v>
      </c>
      <c r="C525" s="517"/>
      <c r="D525" s="107">
        <f>IF('LISTA TRABAJADORES'!F514&lt;50,"",'LISTA TRABAJADORES'!D514)</f>
        <v>0</v>
      </c>
      <c r="E525" s="106">
        <f>IF('LISTA TRABAJADORES'!F514&lt;50,"",'LISTA TRABAJADORES'!E514)</f>
        <v>0</v>
      </c>
      <c r="F525" s="160"/>
      <c r="G525" s="518">
        <f>IF('LISTA TRABAJADORES'!F514&lt;50,"",'LISTA TRABAJADORES'!B514)</f>
        <v>0</v>
      </c>
      <c r="H525" s="519"/>
      <c r="I525" s="83"/>
      <c r="J525" s="65" t="str">
        <f>IF('LISTA TRABAJADORES'!F514="","",IF('LISTA TRABAJADORES'!G514="Sí","Cada 6 meses",IF(M525&lt;&gt;"",M525,IF(OR('LISTA TRABAJADORES'!H514="no ingresa",'LISTA TRABAJADORES'!F514="BAJA"),"No Ingresa PVSA",IF('LISTA TRABAJADORES'!F514="MUY ALTA","Anualmente",IF('LISTA TRABAJADORES'!F514="MEDIA","Cada 3 años","Cada 2 años"))))))</f>
        <v/>
      </c>
      <c r="K525" s="76"/>
      <c r="L525" s="67"/>
      <c r="M525" s="68" t="str">
        <f t="shared" si="14"/>
        <v/>
      </c>
      <c r="N525" s="67"/>
      <c r="O525" s="63"/>
      <c r="P525" s="64"/>
      <c r="Q525" s="64"/>
      <c r="R525" s="2"/>
      <c r="S525" s="104">
        <f t="shared" si="15"/>
        <v>509</v>
      </c>
      <c r="T525" s="516">
        <f>IF('LISTA TRABAJADORES'!F514&lt;50,"",B525)</f>
        <v>0</v>
      </c>
      <c r="U525" s="517"/>
      <c r="V525" s="105">
        <f>IF('LISTA TRABAJADORES'!F514&lt;50,"",'LISTA TRABAJADORES'!D514)</f>
        <v>0</v>
      </c>
      <c r="W525" s="106">
        <f>IF('LISTA TRABAJADORES'!F514&lt;50,"",E525)</f>
        <v>0</v>
      </c>
      <c r="X525" s="83" t="s">
        <v>444</v>
      </c>
      <c r="Y525" s="518">
        <f>IF('LISTA TRABAJADORES'!F514&lt;50,"",G525)</f>
        <v>0</v>
      </c>
      <c r="Z525" s="519"/>
      <c r="AA525" s="83"/>
      <c r="AB525" s="65" t="e">
        <f>IF(#REF!="Sí","Cada 6 meses",IF('LISTA TRABAJADORES'!AW517&lt;&gt;"",'LISTA TRABAJADORES'!AW517,IF(OR(#REF!="",#REF!&lt;50),"",IF(#REF!&gt;=1000,"Anualmente",IF(#REF!&lt;=100,"Cada 3 años","Cada 2 años")))))</f>
        <v>#REF!</v>
      </c>
      <c r="AC525" s="65" t="e">
        <f>IF(#REF!="Sí","Cada 6 meses",IF('LISTA TRABAJADORES'!AX517&lt;&gt;"",'LISTA TRABAJADORES'!AX517,IF(OR(#REF!="",#REF!&lt;50),"",IF(#REF!&gt;=1000,"Anualmente",IF(#REF!&lt;=100,"Cada 3 años","Cada 2 años")))))</f>
        <v>#REF!</v>
      </c>
    </row>
    <row r="526" spans="1:29">
      <c r="A526" s="66">
        <v>510</v>
      </c>
      <c r="B526" s="516">
        <f>IF('LISTA TRABAJADORES'!F515&lt;50,"",'LISTA TRABAJADORES'!C515)</f>
        <v>0</v>
      </c>
      <c r="C526" s="517"/>
      <c r="D526" s="107">
        <f>IF('LISTA TRABAJADORES'!F515&lt;50,"",'LISTA TRABAJADORES'!D515)</f>
        <v>0</v>
      </c>
      <c r="E526" s="106">
        <f>IF('LISTA TRABAJADORES'!F515&lt;50,"",'LISTA TRABAJADORES'!E515)</f>
        <v>0</v>
      </c>
      <c r="F526" s="160"/>
      <c r="G526" s="518">
        <f>IF('LISTA TRABAJADORES'!F515&lt;50,"",'LISTA TRABAJADORES'!B515)</f>
        <v>0</v>
      </c>
      <c r="H526" s="519"/>
      <c r="I526" s="83"/>
      <c r="J526" s="65" t="str">
        <f>IF('LISTA TRABAJADORES'!F515="","",IF('LISTA TRABAJADORES'!G515="Sí","Cada 6 meses",IF(M526&lt;&gt;"",M526,IF(OR('LISTA TRABAJADORES'!H515="no ingresa",'LISTA TRABAJADORES'!F515="BAJA"),"No Ingresa PVSA",IF('LISTA TRABAJADORES'!F515="MUY ALTA","Anualmente",IF('LISTA TRABAJADORES'!F515="MEDIA","Cada 3 años","Cada 2 años"))))))</f>
        <v/>
      </c>
      <c r="K526" s="76"/>
      <c r="L526" s="67"/>
      <c r="M526" s="68" t="str">
        <f t="shared" si="14"/>
        <v/>
      </c>
      <c r="N526" s="67"/>
      <c r="O526" s="63"/>
      <c r="P526" s="64"/>
      <c r="Q526" s="64"/>
      <c r="R526" s="2"/>
      <c r="S526" s="104">
        <f t="shared" si="15"/>
        <v>510</v>
      </c>
      <c r="T526" s="516">
        <f>IF('LISTA TRABAJADORES'!F515&lt;50,"",B526)</f>
        <v>0</v>
      </c>
      <c r="U526" s="517"/>
      <c r="V526" s="105">
        <f>IF('LISTA TRABAJADORES'!F515&lt;50,"",'LISTA TRABAJADORES'!D515)</f>
        <v>0</v>
      </c>
      <c r="W526" s="106">
        <f>IF('LISTA TRABAJADORES'!F515&lt;50,"",E526)</f>
        <v>0</v>
      </c>
      <c r="X526" s="83" t="s">
        <v>444</v>
      </c>
      <c r="Y526" s="518">
        <f>IF('LISTA TRABAJADORES'!F515&lt;50,"",G526)</f>
        <v>0</v>
      </c>
      <c r="Z526" s="519"/>
      <c r="AA526" s="83"/>
      <c r="AB526" s="65" t="e">
        <f>IF(#REF!="Sí","Cada 6 meses",IF('LISTA TRABAJADORES'!AW518&lt;&gt;"",'LISTA TRABAJADORES'!AW518,IF(OR(#REF!="",#REF!&lt;50),"",IF(#REF!&gt;=1000,"Anualmente",IF(#REF!&lt;=100,"Cada 3 años","Cada 2 años")))))</f>
        <v>#REF!</v>
      </c>
      <c r="AC526" s="65" t="e">
        <f>IF(#REF!="Sí","Cada 6 meses",IF('LISTA TRABAJADORES'!AX518&lt;&gt;"",'LISTA TRABAJADORES'!AX518,IF(OR(#REF!="",#REF!&lt;50),"",IF(#REF!&gt;=1000,"Anualmente",IF(#REF!&lt;=100,"Cada 3 años","Cada 2 años")))))</f>
        <v>#REF!</v>
      </c>
    </row>
    <row r="527" spans="1:29">
      <c r="A527" s="66">
        <v>511</v>
      </c>
      <c r="B527" s="516">
        <f>IF('LISTA TRABAJADORES'!F516&lt;50,"",'LISTA TRABAJADORES'!C516)</f>
        <v>0</v>
      </c>
      <c r="C527" s="517"/>
      <c r="D527" s="107">
        <f>IF('LISTA TRABAJADORES'!F516&lt;50,"",'LISTA TRABAJADORES'!D516)</f>
        <v>0</v>
      </c>
      <c r="E527" s="106">
        <f>IF('LISTA TRABAJADORES'!F516&lt;50,"",'LISTA TRABAJADORES'!E516)</f>
        <v>0</v>
      </c>
      <c r="F527" s="160"/>
      <c r="G527" s="518">
        <f>IF('LISTA TRABAJADORES'!F516&lt;50,"",'LISTA TRABAJADORES'!B516)</f>
        <v>0</v>
      </c>
      <c r="H527" s="519"/>
      <c r="I527" s="83"/>
      <c r="J527" s="65" t="str">
        <f>IF('LISTA TRABAJADORES'!F516="","",IF('LISTA TRABAJADORES'!G516="Sí","Cada 6 meses",IF(M527&lt;&gt;"",M527,IF(OR('LISTA TRABAJADORES'!H516="no ingresa",'LISTA TRABAJADORES'!F516="BAJA"),"No Ingresa PVSA",IF('LISTA TRABAJADORES'!F516="MUY ALTA","Anualmente",IF('LISTA TRABAJADORES'!F516="MEDIA","Cada 3 años","Cada 2 años"))))))</f>
        <v/>
      </c>
      <c r="K527" s="76"/>
      <c r="L527" s="67"/>
      <c r="M527" s="68" t="str">
        <f t="shared" si="14"/>
        <v/>
      </c>
      <c r="N527" s="67"/>
      <c r="O527" s="63"/>
      <c r="P527" s="64"/>
      <c r="Q527" s="64"/>
      <c r="R527" s="2"/>
      <c r="S527" s="104">
        <f t="shared" si="15"/>
        <v>511</v>
      </c>
      <c r="T527" s="516">
        <f>IF('LISTA TRABAJADORES'!F516&lt;50,"",B527)</f>
        <v>0</v>
      </c>
      <c r="U527" s="517"/>
      <c r="V527" s="105">
        <f>IF('LISTA TRABAJADORES'!F516&lt;50,"",'LISTA TRABAJADORES'!D516)</f>
        <v>0</v>
      </c>
      <c r="W527" s="106">
        <f>IF('LISTA TRABAJADORES'!F516&lt;50,"",E527)</f>
        <v>0</v>
      </c>
      <c r="X527" s="83" t="s">
        <v>444</v>
      </c>
      <c r="Y527" s="518">
        <f>IF('LISTA TRABAJADORES'!F516&lt;50,"",G527)</f>
        <v>0</v>
      </c>
      <c r="Z527" s="519"/>
      <c r="AA527" s="83"/>
      <c r="AB527" s="65" t="e">
        <f>IF(#REF!="Sí","Cada 6 meses",IF('LISTA TRABAJADORES'!AW519&lt;&gt;"",'LISTA TRABAJADORES'!AW519,IF(OR(#REF!="",#REF!&lt;50),"",IF(#REF!&gt;=1000,"Anualmente",IF(#REF!&lt;=100,"Cada 3 años","Cada 2 años")))))</f>
        <v>#REF!</v>
      </c>
      <c r="AC527" s="65" t="e">
        <f>IF(#REF!="Sí","Cada 6 meses",IF('LISTA TRABAJADORES'!AX519&lt;&gt;"",'LISTA TRABAJADORES'!AX519,IF(OR(#REF!="",#REF!&lt;50),"",IF(#REF!&gt;=1000,"Anualmente",IF(#REF!&lt;=100,"Cada 3 años","Cada 2 años")))))</f>
        <v>#REF!</v>
      </c>
    </row>
    <row r="528" spans="1:29">
      <c r="A528" s="66">
        <v>512</v>
      </c>
      <c r="B528" s="516">
        <f>IF('LISTA TRABAJADORES'!F517&lt;50,"",'LISTA TRABAJADORES'!C517)</f>
        <v>0</v>
      </c>
      <c r="C528" s="517"/>
      <c r="D528" s="107">
        <f>IF('LISTA TRABAJADORES'!F517&lt;50,"",'LISTA TRABAJADORES'!D517)</f>
        <v>0</v>
      </c>
      <c r="E528" s="106">
        <f>IF('LISTA TRABAJADORES'!F517&lt;50,"",'LISTA TRABAJADORES'!E517)</f>
        <v>0</v>
      </c>
      <c r="F528" s="160"/>
      <c r="G528" s="518">
        <f>IF('LISTA TRABAJADORES'!F517&lt;50,"",'LISTA TRABAJADORES'!B517)</f>
        <v>0</v>
      </c>
      <c r="H528" s="519"/>
      <c r="I528" s="83"/>
      <c r="J528" s="65" t="str">
        <f>IF('LISTA TRABAJADORES'!F517="","",IF('LISTA TRABAJADORES'!G517="Sí","Cada 6 meses",IF(M528&lt;&gt;"",M528,IF(OR('LISTA TRABAJADORES'!H517="no ingresa",'LISTA TRABAJADORES'!F517="BAJA"),"No Ingresa PVSA",IF('LISTA TRABAJADORES'!F517="MUY ALTA","Anualmente",IF('LISTA TRABAJADORES'!F517="MEDIA","Cada 3 años","Cada 2 años"))))))</f>
        <v/>
      </c>
      <c r="K528" s="76"/>
      <c r="L528" s="67"/>
      <c r="M528" s="68" t="str">
        <f t="shared" si="14"/>
        <v/>
      </c>
      <c r="N528" s="67"/>
      <c r="O528" s="63"/>
      <c r="P528" s="64"/>
      <c r="Q528" s="64"/>
      <c r="R528" s="2"/>
      <c r="S528" s="104">
        <f t="shared" si="15"/>
        <v>512</v>
      </c>
      <c r="T528" s="516">
        <f>IF('LISTA TRABAJADORES'!F517&lt;50,"",B528)</f>
        <v>0</v>
      </c>
      <c r="U528" s="517"/>
      <c r="V528" s="105">
        <f>IF('LISTA TRABAJADORES'!F517&lt;50,"",'LISTA TRABAJADORES'!D517)</f>
        <v>0</v>
      </c>
      <c r="W528" s="106">
        <f>IF('LISTA TRABAJADORES'!F517&lt;50,"",E528)</f>
        <v>0</v>
      </c>
      <c r="X528" s="83" t="s">
        <v>444</v>
      </c>
      <c r="Y528" s="518">
        <f>IF('LISTA TRABAJADORES'!F517&lt;50,"",G528)</f>
        <v>0</v>
      </c>
      <c r="Z528" s="519"/>
      <c r="AA528" s="83"/>
      <c r="AB528" s="65" t="e">
        <f>IF(#REF!="Sí","Cada 6 meses",IF('LISTA TRABAJADORES'!AW520&lt;&gt;"",'LISTA TRABAJADORES'!AW520,IF(OR(#REF!="",#REF!&lt;50),"",IF(#REF!&gt;=1000,"Anualmente",IF(#REF!&lt;=100,"Cada 3 años","Cada 2 años")))))</f>
        <v>#REF!</v>
      </c>
      <c r="AC528" s="65" t="e">
        <f>IF(#REF!="Sí","Cada 6 meses",IF('LISTA TRABAJADORES'!AX520&lt;&gt;"",'LISTA TRABAJADORES'!AX520,IF(OR(#REF!="",#REF!&lt;50),"",IF(#REF!&gt;=1000,"Anualmente",IF(#REF!&lt;=100,"Cada 3 años","Cada 2 años")))))</f>
        <v>#REF!</v>
      </c>
    </row>
    <row r="529" spans="1:29">
      <c r="A529" s="66">
        <v>513</v>
      </c>
      <c r="B529" s="516">
        <f>IF('LISTA TRABAJADORES'!F518&lt;50,"",'LISTA TRABAJADORES'!C518)</f>
        <v>0</v>
      </c>
      <c r="C529" s="517"/>
      <c r="D529" s="107">
        <f>IF('LISTA TRABAJADORES'!F518&lt;50,"",'LISTA TRABAJADORES'!D518)</f>
        <v>0</v>
      </c>
      <c r="E529" s="106">
        <f>IF('LISTA TRABAJADORES'!F518&lt;50,"",'LISTA TRABAJADORES'!E518)</f>
        <v>0</v>
      </c>
      <c r="F529" s="160"/>
      <c r="G529" s="518">
        <f>IF('LISTA TRABAJADORES'!F518&lt;50,"",'LISTA TRABAJADORES'!B518)</f>
        <v>0</v>
      </c>
      <c r="H529" s="519"/>
      <c r="I529" s="83"/>
      <c r="J529" s="65" t="str">
        <f>IF('LISTA TRABAJADORES'!F518="","",IF('LISTA TRABAJADORES'!G518="Sí","Cada 6 meses",IF(M529&lt;&gt;"",M529,IF(OR('LISTA TRABAJADORES'!H518="no ingresa",'LISTA TRABAJADORES'!F518="BAJA"),"No Ingresa PVSA",IF('LISTA TRABAJADORES'!F518="MUY ALTA","Anualmente",IF('LISTA TRABAJADORES'!F518="MEDIA","Cada 3 años","Cada 2 años"))))))</f>
        <v/>
      </c>
      <c r="K529" s="76"/>
      <c r="L529" s="67"/>
      <c r="M529" s="68" t="str">
        <f t="shared" ref="M529:M592" si="16">IF(L529="","",VLOOKUP(L529,$Q$12:$R$13,2,FALSE))</f>
        <v/>
      </c>
      <c r="N529" s="67"/>
      <c r="O529" s="63"/>
      <c r="P529" s="64"/>
      <c r="Q529" s="64"/>
      <c r="R529" s="2"/>
      <c r="S529" s="104">
        <f t="shared" ref="S529:S592" si="17">A529</f>
        <v>513</v>
      </c>
      <c r="T529" s="516">
        <f>IF('LISTA TRABAJADORES'!F518&lt;50,"",B529)</f>
        <v>0</v>
      </c>
      <c r="U529" s="517"/>
      <c r="V529" s="105">
        <f>IF('LISTA TRABAJADORES'!F518&lt;50,"",'LISTA TRABAJADORES'!D518)</f>
        <v>0</v>
      </c>
      <c r="W529" s="106">
        <f>IF('LISTA TRABAJADORES'!F518&lt;50,"",E529)</f>
        <v>0</v>
      </c>
      <c r="X529" s="83" t="s">
        <v>444</v>
      </c>
      <c r="Y529" s="518">
        <f>IF('LISTA TRABAJADORES'!F518&lt;50,"",G529)</f>
        <v>0</v>
      </c>
      <c r="Z529" s="519"/>
      <c r="AA529" s="83"/>
      <c r="AB529" s="65" t="e">
        <f>IF(#REF!="Sí","Cada 6 meses",IF('LISTA TRABAJADORES'!AW521&lt;&gt;"",'LISTA TRABAJADORES'!AW521,IF(OR(#REF!="",#REF!&lt;50),"",IF(#REF!&gt;=1000,"Anualmente",IF(#REF!&lt;=100,"Cada 3 años","Cada 2 años")))))</f>
        <v>#REF!</v>
      </c>
      <c r="AC529" s="65" t="e">
        <f>IF(#REF!="Sí","Cada 6 meses",IF('LISTA TRABAJADORES'!AX521&lt;&gt;"",'LISTA TRABAJADORES'!AX521,IF(OR(#REF!="",#REF!&lt;50),"",IF(#REF!&gt;=1000,"Anualmente",IF(#REF!&lt;=100,"Cada 3 años","Cada 2 años")))))</f>
        <v>#REF!</v>
      </c>
    </row>
    <row r="530" spans="1:29">
      <c r="A530" s="66">
        <v>514</v>
      </c>
      <c r="B530" s="516">
        <f>IF('LISTA TRABAJADORES'!F519&lt;50,"",'LISTA TRABAJADORES'!C519)</f>
        <v>0</v>
      </c>
      <c r="C530" s="517"/>
      <c r="D530" s="107">
        <f>IF('LISTA TRABAJADORES'!F519&lt;50,"",'LISTA TRABAJADORES'!D519)</f>
        <v>0</v>
      </c>
      <c r="E530" s="106">
        <f>IF('LISTA TRABAJADORES'!F519&lt;50,"",'LISTA TRABAJADORES'!E519)</f>
        <v>0</v>
      </c>
      <c r="F530" s="160"/>
      <c r="G530" s="518">
        <f>IF('LISTA TRABAJADORES'!F519&lt;50,"",'LISTA TRABAJADORES'!B519)</f>
        <v>0</v>
      </c>
      <c r="H530" s="519"/>
      <c r="I530" s="83"/>
      <c r="J530" s="65" t="str">
        <f>IF('LISTA TRABAJADORES'!F519="","",IF('LISTA TRABAJADORES'!G519="Sí","Cada 6 meses",IF(M530&lt;&gt;"",M530,IF(OR('LISTA TRABAJADORES'!H519="no ingresa",'LISTA TRABAJADORES'!F519="BAJA"),"No Ingresa PVSA",IF('LISTA TRABAJADORES'!F519="MUY ALTA","Anualmente",IF('LISTA TRABAJADORES'!F519="MEDIA","Cada 3 años","Cada 2 años"))))))</f>
        <v/>
      </c>
      <c r="K530" s="76"/>
      <c r="L530" s="67"/>
      <c r="M530" s="68" t="str">
        <f t="shared" si="16"/>
        <v/>
      </c>
      <c r="N530" s="67"/>
      <c r="O530" s="63"/>
      <c r="P530" s="64"/>
      <c r="Q530" s="64"/>
      <c r="R530" s="2"/>
      <c r="S530" s="104">
        <f t="shared" si="17"/>
        <v>514</v>
      </c>
      <c r="T530" s="516">
        <f>IF('LISTA TRABAJADORES'!F519&lt;50,"",B530)</f>
        <v>0</v>
      </c>
      <c r="U530" s="517"/>
      <c r="V530" s="105">
        <f>IF('LISTA TRABAJADORES'!F519&lt;50,"",'LISTA TRABAJADORES'!D519)</f>
        <v>0</v>
      </c>
      <c r="W530" s="106">
        <f>IF('LISTA TRABAJADORES'!F519&lt;50,"",E530)</f>
        <v>0</v>
      </c>
      <c r="X530" s="83" t="s">
        <v>444</v>
      </c>
      <c r="Y530" s="518">
        <f>IF('LISTA TRABAJADORES'!F519&lt;50,"",G530)</f>
        <v>0</v>
      </c>
      <c r="Z530" s="519"/>
      <c r="AA530" s="83"/>
      <c r="AB530" s="65" t="e">
        <f>IF(#REF!="Sí","Cada 6 meses",IF('LISTA TRABAJADORES'!AW522&lt;&gt;"",'LISTA TRABAJADORES'!AW522,IF(OR(#REF!="",#REF!&lt;50),"",IF(#REF!&gt;=1000,"Anualmente",IF(#REF!&lt;=100,"Cada 3 años","Cada 2 años")))))</f>
        <v>#REF!</v>
      </c>
      <c r="AC530" s="65" t="e">
        <f>IF(#REF!="Sí","Cada 6 meses",IF('LISTA TRABAJADORES'!AX522&lt;&gt;"",'LISTA TRABAJADORES'!AX522,IF(OR(#REF!="",#REF!&lt;50),"",IF(#REF!&gt;=1000,"Anualmente",IF(#REF!&lt;=100,"Cada 3 años","Cada 2 años")))))</f>
        <v>#REF!</v>
      </c>
    </row>
    <row r="531" spans="1:29">
      <c r="A531" s="66">
        <v>515</v>
      </c>
      <c r="B531" s="516">
        <f>IF('LISTA TRABAJADORES'!F520&lt;50,"",'LISTA TRABAJADORES'!C520)</f>
        <v>0</v>
      </c>
      <c r="C531" s="517"/>
      <c r="D531" s="107">
        <f>IF('LISTA TRABAJADORES'!F520&lt;50,"",'LISTA TRABAJADORES'!D520)</f>
        <v>0</v>
      </c>
      <c r="E531" s="106">
        <f>IF('LISTA TRABAJADORES'!F520&lt;50,"",'LISTA TRABAJADORES'!E520)</f>
        <v>0</v>
      </c>
      <c r="F531" s="160"/>
      <c r="G531" s="518">
        <f>IF('LISTA TRABAJADORES'!F520&lt;50,"",'LISTA TRABAJADORES'!B520)</f>
        <v>0</v>
      </c>
      <c r="H531" s="519"/>
      <c r="I531" s="83"/>
      <c r="J531" s="65" t="str">
        <f>IF('LISTA TRABAJADORES'!F520="","",IF('LISTA TRABAJADORES'!G520="Sí","Cada 6 meses",IF(M531&lt;&gt;"",M531,IF(OR('LISTA TRABAJADORES'!H520="no ingresa",'LISTA TRABAJADORES'!F520="BAJA"),"No Ingresa PVSA",IF('LISTA TRABAJADORES'!F520="MUY ALTA","Anualmente",IF('LISTA TRABAJADORES'!F520="MEDIA","Cada 3 años","Cada 2 años"))))))</f>
        <v/>
      </c>
      <c r="K531" s="76"/>
      <c r="L531" s="67"/>
      <c r="M531" s="68" t="str">
        <f t="shared" si="16"/>
        <v/>
      </c>
      <c r="N531" s="67"/>
      <c r="O531" s="63"/>
      <c r="P531" s="64"/>
      <c r="Q531" s="64"/>
      <c r="R531" s="2"/>
      <c r="S531" s="104">
        <f t="shared" si="17"/>
        <v>515</v>
      </c>
      <c r="T531" s="516">
        <f>IF('LISTA TRABAJADORES'!F520&lt;50,"",B531)</f>
        <v>0</v>
      </c>
      <c r="U531" s="517"/>
      <c r="V531" s="105">
        <f>IF('LISTA TRABAJADORES'!F520&lt;50,"",'LISTA TRABAJADORES'!D520)</f>
        <v>0</v>
      </c>
      <c r="W531" s="106">
        <f>IF('LISTA TRABAJADORES'!F520&lt;50,"",E531)</f>
        <v>0</v>
      </c>
      <c r="X531" s="83" t="s">
        <v>444</v>
      </c>
      <c r="Y531" s="518">
        <f>IF('LISTA TRABAJADORES'!F520&lt;50,"",G531)</f>
        <v>0</v>
      </c>
      <c r="Z531" s="519"/>
      <c r="AA531" s="83"/>
      <c r="AB531" s="65" t="e">
        <f>IF(#REF!="Sí","Cada 6 meses",IF('LISTA TRABAJADORES'!AW523&lt;&gt;"",'LISTA TRABAJADORES'!AW523,IF(OR(#REF!="",#REF!&lt;50),"",IF(#REF!&gt;=1000,"Anualmente",IF(#REF!&lt;=100,"Cada 3 años","Cada 2 años")))))</f>
        <v>#REF!</v>
      </c>
      <c r="AC531" s="65" t="e">
        <f>IF(#REF!="Sí","Cada 6 meses",IF('LISTA TRABAJADORES'!AX523&lt;&gt;"",'LISTA TRABAJADORES'!AX523,IF(OR(#REF!="",#REF!&lt;50),"",IF(#REF!&gt;=1000,"Anualmente",IF(#REF!&lt;=100,"Cada 3 años","Cada 2 años")))))</f>
        <v>#REF!</v>
      </c>
    </row>
    <row r="532" spans="1:29">
      <c r="A532" s="66">
        <v>516</v>
      </c>
      <c r="B532" s="516">
        <f>IF('LISTA TRABAJADORES'!F521&lt;50,"",'LISTA TRABAJADORES'!C521)</f>
        <v>0</v>
      </c>
      <c r="C532" s="517"/>
      <c r="D532" s="107">
        <f>IF('LISTA TRABAJADORES'!F521&lt;50,"",'LISTA TRABAJADORES'!D521)</f>
        <v>0</v>
      </c>
      <c r="E532" s="106">
        <f>IF('LISTA TRABAJADORES'!F521&lt;50,"",'LISTA TRABAJADORES'!E521)</f>
        <v>0</v>
      </c>
      <c r="F532" s="160"/>
      <c r="G532" s="518">
        <f>IF('LISTA TRABAJADORES'!F521&lt;50,"",'LISTA TRABAJADORES'!B521)</f>
        <v>0</v>
      </c>
      <c r="H532" s="519"/>
      <c r="I532" s="83"/>
      <c r="J532" s="65" t="str">
        <f>IF('LISTA TRABAJADORES'!F521="","",IF('LISTA TRABAJADORES'!G521="Sí","Cada 6 meses",IF(M532&lt;&gt;"",M532,IF(OR('LISTA TRABAJADORES'!H521="no ingresa",'LISTA TRABAJADORES'!F521="BAJA"),"No Ingresa PVSA",IF('LISTA TRABAJADORES'!F521="MUY ALTA","Anualmente",IF('LISTA TRABAJADORES'!F521="MEDIA","Cada 3 años","Cada 2 años"))))))</f>
        <v/>
      </c>
      <c r="K532" s="76"/>
      <c r="L532" s="67"/>
      <c r="M532" s="68" t="str">
        <f t="shared" si="16"/>
        <v/>
      </c>
      <c r="N532" s="67"/>
      <c r="O532" s="63"/>
      <c r="P532" s="64"/>
      <c r="Q532" s="64"/>
      <c r="R532" s="2"/>
      <c r="S532" s="104">
        <f t="shared" si="17"/>
        <v>516</v>
      </c>
      <c r="T532" s="516">
        <f>IF('LISTA TRABAJADORES'!F521&lt;50,"",B532)</f>
        <v>0</v>
      </c>
      <c r="U532" s="517"/>
      <c r="V532" s="105">
        <f>IF('LISTA TRABAJADORES'!F521&lt;50,"",'LISTA TRABAJADORES'!D521)</f>
        <v>0</v>
      </c>
      <c r="W532" s="106">
        <f>IF('LISTA TRABAJADORES'!F521&lt;50,"",E532)</f>
        <v>0</v>
      </c>
      <c r="X532" s="83" t="s">
        <v>444</v>
      </c>
      <c r="Y532" s="518">
        <f>IF('LISTA TRABAJADORES'!F521&lt;50,"",G532)</f>
        <v>0</v>
      </c>
      <c r="Z532" s="519"/>
      <c r="AA532" s="83"/>
      <c r="AB532" s="65" t="e">
        <f>IF(#REF!="Sí","Cada 6 meses",IF('LISTA TRABAJADORES'!AW524&lt;&gt;"",'LISTA TRABAJADORES'!AW524,IF(OR(#REF!="",#REF!&lt;50),"",IF(#REF!&gt;=1000,"Anualmente",IF(#REF!&lt;=100,"Cada 3 años","Cada 2 años")))))</f>
        <v>#REF!</v>
      </c>
      <c r="AC532" s="65" t="e">
        <f>IF(#REF!="Sí","Cada 6 meses",IF('LISTA TRABAJADORES'!AX524&lt;&gt;"",'LISTA TRABAJADORES'!AX524,IF(OR(#REF!="",#REF!&lt;50),"",IF(#REF!&gt;=1000,"Anualmente",IF(#REF!&lt;=100,"Cada 3 años","Cada 2 años")))))</f>
        <v>#REF!</v>
      </c>
    </row>
    <row r="533" spans="1:29">
      <c r="A533" s="66">
        <v>517</v>
      </c>
      <c r="B533" s="516">
        <f>IF('LISTA TRABAJADORES'!F522&lt;50,"",'LISTA TRABAJADORES'!C522)</f>
        <v>0</v>
      </c>
      <c r="C533" s="517"/>
      <c r="D533" s="107">
        <f>IF('LISTA TRABAJADORES'!F522&lt;50,"",'LISTA TRABAJADORES'!D522)</f>
        <v>0</v>
      </c>
      <c r="E533" s="106">
        <f>IF('LISTA TRABAJADORES'!F522&lt;50,"",'LISTA TRABAJADORES'!E522)</f>
        <v>0</v>
      </c>
      <c r="F533" s="160"/>
      <c r="G533" s="518">
        <f>IF('LISTA TRABAJADORES'!F522&lt;50,"",'LISTA TRABAJADORES'!B522)</f>
        <v>0</v>
      </c>
      <c r="H533" s="519"/>
      <c r="I533" s="83"/>
      <c r="J533" s="65" t="str">
        <f>IF('LISTA TRABAJADORES'!F522="","",IF('LISTA TRABAJADORES'!G522="Sí","Cada 6 meses",IF(M533&lt;&gt;"",M533,IF(OR('LISTA TRABAJADORES'!H522="no ingresa",'LISTA TRABAJADORES'!F522="BAJA"),"No Ingresa PVSA",IF('LISTA TRABAJADORES'!F522="MUY ALTA","Anualmente",IF('LISTA TRABAJADORES'!F522="MEDIA","Cada 3 años","Cada 2 años"))))))</f>
        <v/>
      </c>
      <c r="K533" s="76"/>
      <c r="L533" s="67"/>
      <c r="M533" s="68" t="str">
        <f t="shared" si="16"/>
        <v/>
      </c>
      <c r="N533" s="67"/>
      <c r="O533" s="63"/>
      <c r="P533" s="64"/>
      <c r="Q533" s="64"/>
      <c r="R533" s="2"/>
      <c r="S533" s="104">
        <f t="shared" si="17"/>
        <v>517</v>
      </c>
      <c r="T533" s="516">
        <f>IF('LISTA TRABAJADORES'!F522&lt;50,"",B533)</f>
        <v>0</v>
      </c>
      <c r="U533" s="517"/>
      <c r="V533" s="105">
        <f>IF('LISTA TRABAJADORES'!F522&lt;50,"",'LISTA TRABAJADORES'!D522)</f>
        <v>0</v>
      </c>
      <c r="W533" s="106">
        <f>IF('LISTA TRABAJADORES'!F522&lt;50,"",E533)</f>
        <v>0</v>
      </c>
      <c r="X533" s="83" t="s">
        <v>444</v>
      </c>
      <c r="Y533" s="518">
        <f>IF('LISTA TRABAJADORES'!F522&lt;50,"",G533)</f>
        <v>0</v>
      </c>
      <c r="Z533" s="519"/>
      <c r="AA533" s="83"/>
      <c r="AB533" s="65" t="e">
        <f>IF(#REF!="Sí","Cada 6 meses",IF('LISTA TRABAJADORES'!AW525&lt;&gt;"",'LISTA TRABAJADORES'!AW525,IF(OR(#REF!="",#REF!&lt;50),"",IF(#REF!&gt;=1000,"Anualmente",IF(#REF!&lt;=100,"Cada 3 años","Cada 2 años")))))</f>
        <v>#REF!</v>
      </c>
      <c r="AC533" s="65" t="e">
        <f>IF(#REF!="Sí","Cada 6 meses",IF('LISTA TRABAJADORES'!AX525&lt;&gt;"",'LISTA TRABAJADORES'!AX525,IF(OR(#REF!="",#REF!&lt;50),"",IF(#REF!&gt;=1000,"Anualmente",IF(#REF!&lt;=100,"Cada 3 años","Cada 2 años")))))</f>
        <v>#REF!</v>
      </c>
    </row>
    <row r="534" spans="1:29">
      <c r="A534" s="66">
        <v>518</v>
      </c>
      <c r="B534" s="516">
        <f>IF('LISTA TRABAJADORES'!F523&lt;50,"",'LISTA TRABAJADORES'!C523)</f>
        <v>0</v>
      </c>
      <c r="C534" s="517"/>
      <c r="D534" s="107">
        <f>IF('LISTA TRABAJADORES'!F523&lt;50,"",'LISTA TRABAJADORES'!D523)</f>
        <v>0</v>
      </c>
      <c r="E534" s="106">
        <f>IF('LISTA TRABAJADORES'!F523&lt;50,"",'LISTA TRABAJADORES'!E523)</f>
        <v>0</v>
      </c>
      <c r="F534" s="160"/>
      <c r="G534" s="518">
        <f>IF('LISTA TRABAJADORES'!F523&lt;50,"",'LISTA TRABAJADORES'!B523)</f>
        <v>0</v>
      </c>
      <c r="H534" s="519"/>
      <c r="I534" s="83"/>
      <c r="J534" s="65" t="str">
        <f>IF('LISTA TRABAJADORES'!F523="","",IF('LISTA TRABAJADORES'!G523="Sí","Cada 6 meses",IF(M534&lt;&gt;"",M534,IF(OR('LISTA TRABAJADORES'!H523="no ingresa",'LISTA TRABAJADORES'!F523="BAJA"),"No Ingresa PVSA",IF('LISTA TRABAJADORES'!F523="MUY ALTA","Anualmente",IF('LISTA TRABAJADORES'!F523="MEDIA","Cada 3 años","Cada 2 años"))))))</f>
        <v/>
      </c>
      <c r="K534" s="76"/>
      <c r="L534" s="67"/>
      <c r="M534" s="68" t="str">
        <f t="shared" si="16"/>
        <v/>
      </c>
      <c r="N534" s="67"/>
      <c r="O534" s="63"/>
      <c r="P534" s="64"/>
      <c r="Q534" s="64"/>
      <c r="R534" s="2"/>
      <c r="S534" s="104">
        <f t="shared" si="17"/>
        <v>518</v>
      </c>
      <c r="T534" s="516">
        <f>IF('LISTA TRABAJADORES'!F523&lt;50,"",B534)</f>
        <v>0</v>
      </c>
      <c r="U534" s="517"/>
      <c r="V534" s="105">
        <f>IF('LISTA TRABAJADORES'!F523&lt;50,"",'LISTA TRABAJADORES'!D523)</f>
        <v>0</v>
      </c>
      <c r="W534" s="106">
        <f>IF('LISTA TRABAJADORES'!F523&lt;50,"",E534)</f>
        <v>0</v>
      </c>
      <c r="X534" s="83" t="s">
        <v>444</v>
      </c>
      <c r="Y534" s="518">
        <f>IF('LISTA TRABAJADORES'!F523&lt;50,"",G534)</f>
        <v>0</v>
      </c>
      <c r="Z534" s="519"/>
      <c r="AA534" s="83"/>
      <c r="AB534" s="65" t="e">
        <f>IF(#REF!="Sí","Cada 6 meses",IF('LISTA TRABAJADORES'!AW526&lt;&gt;"",'LISTA TRABAJADORES'!AW526,IF(OR(#REF!="",#REF!&lt;50),"",IF(#REF!&gt;=1000,"Anualmente",IF(#REF!&lt;=100,"Cada 3 años","Cada 2 años")))))</f>
        <v>#REF!</v>
      </c>
      <c r="AC534" s="65" t="e">
        <f>IF(#REF!="Sí","Cada 6 meses",IF('LISTA TRABAJADORES'!AX526&lt;&gt;"",'LISTA TRABAJADORES'!AX526,IF(OR(#REF!="",#REF!&lt;50),"",IF(#REF!&gt;=1000,"Anualmente",IF(#REF!&lt;=100,"Cada 3 años","Cada 2 años")))))</f>
        <v>#REF!</v>
      </c>
    </row>
    <row r="535" spans="1:29">
      <c r="A535" s="66">
        <v>519</v>
      </c>
      <c r="B535" s="516">
        <f>IF('LISTA TRABAJADORES'!F524&lt;50,"",'LISTA TRABAJADORES'!C524)</f>
        <v>0</v>
      </c>
      <c r="C535" s="517"/>
      <c r="D535" s="107">
        <f>IF('LISTA TRABAJADORES'!F524&lt;50,"",'LISTA TRABAJADORES'!D524)</f>
        <v>0</v>
      </c>
      <c r="E535" s="106">
        <f>IF('LISTA TRABAJADORES'!F524&lt;50,"",'LISTA TRABAJADORES'!E524)</f>
        <v>0</v>
      </c>
      <c r="F535" s="160"/>
      <c r="G535" s="518">
        <f>IF('LISTA TRABAJADORES'!F524&lt;50,"",'LISTA TRABAJADORES'!B524)</f>
        <v>0</v>
      </c>
      <c r="H535" s="519"/>
      <c r="I535" s="83"/>
      <c r="J535" s="65" t="str">
        <f>IF('LISTA TRABAJADORES'!F524="","",IF('LISTA TRABAJADORES'!G524="Sí","Cada 6 meses",IF(M535&lt;&gt;"",M535,IF(OR('LISTA TRABAJADORES'!H524="no ingresa",'LISTA TRABAJADORES'!F524="BAJA"),"No Ingresa PVSA",IF('LISTA TRABAJADORES'!F524="MUY ALTA","Anualmente",IF('LISTA TRABAJADORES'!F524="MEDIA","Cada 3 años","Cada 2 años"))))))</f>
        <v/>
      </c>
      <c r="K535" s="76"/>
      <c r="L535" s="67"/>
      <c r="M535" s="68" t="str">
        <f t="shared" si="16"/>
        <v/>
      </c>
      <c r="N535" s="67"/>
      <c r="O535" s="63"/>
      <c r="P535" s="64"/>
      <c r="Q535" s="64"/>
      <c r="R535" s="2"/>
      <c r="S535" s="104">
        <f t="shared" si="17"/>
        <v>519</v>
      </c>
      <c r="T535" s="516">
        <f>IF('LISTA TRABAJADORES'!F524&lt;50,"",B535)</f>
        <v>0</v>
      </c>
      <c r="U535" s="517"/>
      <c r="V535" s="105">
        <f>IF('LISTA TRABAJADORES'!F524&lt;50,"",'LISTA TRABAJADORES'!D524)</f>
        <v>0</v>
      </c>
      <c r="W535" s="106">
        <f>IF('LISTA TRABAJADORES'!F524&lt;50,"",E535)</f>
        <v>0</v>
      </c>
      <c r="X535" s="83" t="s">
        <v>444</v>
      </c>
      <c r="Y535" s="518">
        <f>IF('LISTA TRABAJADORES'!F524&lt;50,"",G535)</f>
        <v>0</v>
      </c>
      <c r="Z535" s="519"/>
      <c r="AA535" s="83"/>
      <c r="AB535" s="65" t="e">
        <f>IF(#REF!="Sí","Cada 6 meses",IF('LISTA TRABAJADORES'!AW527&lt;&gt;"",'LISTA TRABAJADORES'!AW527,IF(OR(#REF!="",#REF!&lt;50),"",IF(#REF!&gt;=1000,"Anualmente",IF(#REF!&lt;=100,"Cada 3 años","Cada 2 años")))))</f>
        <v>#REF!</v>
      </c>
      <c r="AC535" s="65" t="e">
        <f>IF(#REF!="Sí","Cada 6 meses",IF('LISTA TRABAJADORES'!AX527&lt;&gt;"",'LISTA TRABAJADORES'!AX527,IF(OR(#REF!="",#REF!&lt;50),"",IF(#REF!&gt;=1000,"Anualmente",IF(#REF!&lt;=100,"Cada 3 años","Cada 2 años")))))</f>
        <v>#REF!</v>
      </c>
    </row>
    <row r="536" spans="1:29">
      <c r="A536" s="66">
        <v>520</v>
      </c>
      <c r="B536" s="516">
        <f>IF('LISTA TRABAJADORES'!F525&lt;50,"",'LISTA TRABAJADORES'!C525)</f>
        <v>0</v>
      </c>
      <c r="C536" s="517"/>
      <c r="D536" s="107">
        <f>IF('LISTA TRABAJADORES'!F525&lt;50,"",'LISTA TRABAJADORES'!D525)</f>
        <v>0</v>
      </c>
      <c r="E536" s="106">
        <f>IF('LISTA TRABAJADORES'!F525&lt;50,"",'LISTA TRABAJADORES'!E525)</f>
        <v>0</v>
      </c>
      <c r="F536" s="160"/>
      <c r="G536" s="518">
        <f>IF('LISTA TRABAJADORES'!F525&lt;50,"",'LISTA TRABAJADORES'!B525)</f>
        <v>0</v>
      </c>
      <c r="H536" s="519"/>
      <c r="I536" s="83"/>
      <c r="J536" s="65" t="str">
        <f>IF('LISTA TRABAJADORES'!F525="","",IF('LISTA TRABAJADORES'!G525="Sí","Cada 6 meses",IF(M536&lt;&gt;"",M536,IF(OR('LISTA TRABAJADORES'!H525="no ingresa",'LISTA TRABAJADORES'!F525="BAJA"),"No Ingresa PVSA",IF('LISTA TRABAJADORES'!F525="MUY ALTA","Anualmente",IF('LISTA TRABAJADORES'!F525="MEDIA","Cada 3 años","Cada 2 años"))))))</f>
        <v/>
      </c>
      <c r="K536" s="76"/>
      <c r="L536" s="67"/>
      <c r="M536" s="68" t="str">
        <f t="shared" si="16"/>
        <v/>
      </c>
      <c r="N536" s="67"/>
      <c r="O536" s="63"/>
      <c r="P536" s="64"/>
      <c r="Q536" s="64"/>
      <c r="R536" s="2"/>
      <c r="S536" s="104">
        <f t="shared" si="17"/>
        <v>520</v>
      </c>
      <c r="T536" s="516">
        <f>IF('LISTA TRABAJADORES'!F525&lt;50,"",B536)</f>
        <v>0</v>
      </c>
      <c r="U536" s="517"/>
      <c r="V536" s="105">
        <f>IF('LISTA TRABAJADORES'!F525&lt;50,"",'LISTA TRABAJADORES'!D525)</f>
        <v>0</v>
      </c>
      <c r="W536" s="106">
        <f>IF('LISTA TRABAJADORES'!F525&lt;50,"",E536)</f>
        <v>0</v>
      </c>
      <c r="X536" s="83" t="s">
        <v>444</v>
      </c>
      <c r="Y536" s="518">
        <f>IF('LISTA TRABAJADORES'!F525&lt;50,"",G536)</f>
        <v>0</v>
      </c>
      <c r="Z536" s="519"/>
      <c r="AA536" s="83"/>
      <c r="AB536" s="65" t="e">
        <f>IF(#REF!="Sí","Cada 6 meses",IF('LISTA TRABAJADORES'!AW528&lt;&gt;"",'LISTA TRABAJADORES'!AW528,IF(OR(#REF!="",#REF!&lt;50),"",IF(#REF!&gt;=1000,"Anualmente",IF(#REF!&lt;=100,"Cada 3 años","Cada 2 años")))))</f>
        <v>#REF!</v>
      </c>
      <c r="AC536" s="65" t="e">
        <f>IF(#REF!="Sí","Cada 6 meses",IF('LISTA TRABAJADORES'!AX528&lt;&gt;"",'LISTA TRABAJADORES'!AX528,IF(OR(#REF!="",#REF!&lt;50),"",IF(#REF!&gt;=1000,"Anualmente",IF(#REF!&lt;=100,"Cada 3 años","Cada 2 años")))))</f>
        <v>#REF!</v>
      </c>
    </row>
    <row r="537" spans="1:29">
      <c r="A537" s="66">
        <v>521</v>
      </c>
      <c r="B537" s="516">
        <f>IF('LISTA TRABAJADORES'!F526&lt;50,"",'LISTA TRABAJADORES'!C526)</f>
        <v>0</v>
      </c>
      <c r="C537" s="517"/>
      <c r="D537" s="107">
        <f>IF('LISTA TRABAJADORES'!F526&lt;50,"",'LISTA TRABAJADORES'!D526)</f>
        <v>0</v>
      </c>
      <c r="E537" s="106">
        <f>IF('LISTA TRABAJADORES'!F526&lt;50,"",'LISTA TRABAJADORES'!E526)</f>
        <v>0</v>
      </c>
      <c r="F537" s="160"/>
      <c r="G537" s="518">
        <f>IF('LISTA TRABAJADORES'!F526&lt;50,"",'LISTA TRABAJADORES'!B526)</f>
        <v>0</v>
      </c>
      <c r="H537" s="519"/>
      <c r="I537" s="83"/>
      <c r="J537" s="65" t="str">
        <f>IF('LISTA TRABAJADORES'!F526="","",IF('LISTA TRABAJADORES'!G526="Sí","Cada 6 meses",IF(M537&lt;&gt;"",M537,IF(OR('LISTA TRABAJADORES'!H526="no ingresa",'LISTA TRABAJADORES'!F526="BAJA"),"No Ingresa PVSA",IF('LISTA TRABAJADORES'!F526="MUY ALTA","Anualmente",IF('LISTA TRABAJADORES'!F526="MEDIA","Cada 3 años","Cada 2 años"))))))</f>
        <v/>
      </c>
      <c r="K537" s="76"/>
      <c r="L537" s="67"/>
      <c r="M537" s="68" t="str">
        <f t="shared" si="16"/>
        <v/>
      </c>
      <c r="N537" s="67"/>
      <c r="O537" s="63"/>
      <c r="P537" s="64"/>
      <c r="Q537" s="64"/>
      <c r="R537" s="2"/>
      <c r="S537" s="104">
        <f t="shared" si="17"/>
        <v>521</v>
      </c>
      <c r="T537" s="516">
        <f>IF('LISTA TRABAJADORES'!F526&lt;50,"",B537)</f>
        <v>0</v>
      </c>
      <c r="U537" s="517"/>
      <c r="V537" s="105">
        <f>IF('LISTA TRABAJADORES'!F526&lt;50,"",'LISTA TRABAJADORES'!D526)</f>
        <v>0</v>
      </c>
      <c r="W537" s="106">
        <f>IF('LISTA TRABAJADORES'!F526&lt;50,"",E537)</f>
        <v>0</v>
      </c>
      <c r="X537" s="83" t="s">
        <v>444</v>
      </c>
      <c r="Y537" s="518">
        <f>IF('LISTA TRABAJADORES'!F526&lt;50,"",G537)</f>
        <v>0</v>
      </c>
      <c r="Z537" s="519"/>
      <c r="AA537" s="83"/>
      <c r="AB537" s="65" t="e">
        <f>IF(#REF!="Sí","Cada 6 meses",IF('LISTA TRABAJADORES'!AW529&lt;&gt;"",'LISTA TRABAJADORES'!AW529,IF(OR(#REF!="",#REF!&lt;50),"",IF(#REF!&gt;=1000,"Anualmente",IF(#REF!&lt;=100,"Cada 3 años","Cada 2 años")))))</f>
        <v>#REF!</v>
      </c>
      <c r="AC537" s="65" t="e">
        <f>IF(#REF!="Sí","Cada 6 meses",IF('LISTA TRABAJADORES'!AX529&lt;&gt;"",'LISTA TRABAJADORES'!AX529,IF(OR(#REF!="",#REF!&lt;50),"",IF(#REF!&gt;=1000,"Anualmente",IF(#REF!&lt;=100,"Cada 3 años","Cada 2 años")))))</f>
        <v>#REF!</v>
      </c>
    </row>
    <row r="538" spans="1:29">
      <c r="A538" s="66">
        <v>522</v>
      </c>
      <c r="B538" s="516">
        <f>IF('LISTA TRABAJADORES'!F527&lt;50,"",'LISTA TRABAJADORES'!C527)</f>
        <v>0</v>
      </c>
      <c r="C538" s="517"/>
      <c r="D538" s="107">
        <f>IF('LISTA TRABAJADORES'!F527&lt;50,"",'LISTA TRABAJADORES'!D527)</f>
        <v>0</v>
      </c>
      <c r="E538" s="106">
        <f>IF('LISTA TRABAJADORES'!F527&lt;50,"",'LISTA TRABAJADORES'!E527)</f>
        <v>0</v>
      </c>
      <c r="F538" s="160"/>
      <c r="G538" s="518">
        <f>IF('LISTA TRABAJADORES'!F527&lt;50,"",'LISTA TRABAJADORES'!B527)</f>
        <v>0</v>
      </c>
      <c r="H538" s="519"/>
      <c r="I538" s="83"/>
      <c r="J538" s="65" t="str">
        <f>IF('LISTA TRABAJADORES'!F527="","",IF('LISTA TRABAJADORES'!G527="Sí","Cada 6 meses",IF(M538&lt;&gt;"",M538,IF(OR('LISTA TRABAJADORES'!H527="no ingresa",'LISTA TRABAJADORES'!F527="BAJA"),"No Ingresa PVSA",IF('LISTA TRABAJADORES'!F527="MUY ALTA","Anualmente",IF('LISTA TRABAJADORES'!F527="MEDIA","Cada 3 años","Cada 2 años"))))))</f>
        <v/>
      </c>
      <c r="K538" s="76"/>
      <c r="L538" s="67"/>
      <c r="M538" s="68" t="str">
        <f t="shared" si="16"/>
        <v/>
      </c>
      <c r="N538" s="67"/>
      <c r="O538" s="63"/>
      <c r="P538" s="64"/>
      <c r="Q538" s="64"/>
      <c r="R538" s="2"/>
      <c r="S538" s="104">
        <f t="shared" si="17"/>
        <v>522</v>
      </c>
      <c r="T538" s="516">
        <f>IF('LISTA TRABAJADORES'!F527&lt;50,"",B538)</f>
        <v>0</v>
      </c>
      <c r="U538" s="517"/>
      <c r="V538" s="105">
        <f>IF('LISTA TRABAJADORES'!F527&lt;50,"",'LISTA TRABAJADORES'!D527)</f>
        <v>0</v>
      </c>
      <c r="W538" s="106">
        <f>IF('LISTA TRABAJADORES'!F527&lt;50,"",E538)</f>
        <v>0</v>
      </c>
      <c r="X538" s="83" t="s">
        <v>444</v>
      </c>
      <c r="Y538" s="518">
        <f>IF('LISTA TRABAJADORES'!F527&lt;50,"",G538)</f>
        <v>0</v>
      </c>
      <c r="Z538" s="519"/>
      <c r="AA538" s="83"/>
      <c r="AB538" s="65" t="e">
        <f>IF(#REF!="Sí","Cada 6 meses",IF('LISTA TRABAJADORES'!AW530&lt;&gt;"",'LISTA TRABAJADORES'!AW530,IF(OR(#REF!="",#REF!&lt;50),"",IF(#REF!&gt;=1000,"Anualmente",IF(#REF!&lt;=100,"Cada 3 años","Cada 2 años")))))</f>
        <v>#REF!</v>
      </c>
      <c r="AC538" s="65" t="e">
        <f>IF(#REF!="Sí","Cada 6 meses",IF('LISTA TRABAJADORES'!AX530&lt;&gt;"",'LISTA TRABAJADORES'!AX530,IF(OR(#REF!="",#REF!&lt;50),"",IF(#REF!&gt;=1000,"Anualmente",IF(#REF!&lt;=100,"Cada 3 años","Cada 2 años")))))</f>
        <v>#REF!</v>
      </c>
    </row>
    <row r="539" spans="1:29">
      <c r="A539" s="66">
        <v>523</v>
      </c>
      <c r="B539" s="516">
        <f>IF('LISTA TRABAJADORES'!F528&lt;50,"",'LISTA TRABAJADORES'!C528)</f>
        <v>0</v>
      </c>
      <c r="C539" s="517"/>
      <c r="D539" s="107">
        <f>IF('LISTA TRABAJADORES'!F528&lt;50,"",'LISTA TRABAJADORES'!D528)</f>
        <v>0</v>
      </c>
      <c r="E539" s="106">
        <f>IF('LISTA TRABAJADORES'!F528&lt;50,"",'LISTA TRABAJADORES'!E528)</f>
        <v>0</v>
      </c>
      <c r="F539" s="160"/>
      <c r="G539" s="518">
        <f>IF('LISTA TRABAJADORES'!F528&lt;50,"",'LISTA TRABAJADORES'!B528)</f>
        <v>0</v>
      </c>
      <c r="H539" s="519"/>
      <c r="I539" s="83"/>
      <c r="J539" s="65" t="str">
        <f>IF('LISTA TRABAJADORES'!F528="","",IF('LISTA TRABAJADORES'!G528="Sí","Cada 6 meses",IF(M539&lt;&gt;"",M539,IF(OR('LISTA TRABAJADORES'!H528="no ingresa",'LISTA TRABAJADORES'!F528="BAJA"),"No Ingresa PVSA",IF('LISTA TRABAJADORES'!F528="MUY ALTA","Anualmente",IF('LISTA TRABAJADORES'!F528="MEDIA","Cada 3 años","Cada 2 años"))))))</f>
        <v/>
      </c>
      <c r="K539" s="76"/>
      <c r="L539" s="67"/>
      <c r="M539" s="68" t="str">
        <f t="shared" si="16"/>
        <v/>
      </c>
      <c r="N539" s="67"/>
      <c r="O539" s="63"/>
      <c r="P539" s="64"/>
      <c r="Q539" s="64"/>
      <c r="R539" s="2"/>
      <c r="S539" s="104">
        <f t="shared" si="17"/>
        <v>523</v>
      </c>
      <c r="T539" s="516">
        <f>IF('LISTA TRABAJADORES'!F528&lt;50,"",B539)</f>
        <v>0</v>
      </c>
      <c r="U539" s="517"/>
      <c r="V539" s="105">
        <f>IF('LISTA TRABAJADORES'!F528&lt;50,"",'LISTA TRABAJADORES'!D528)</f>
        <v>0</v>
      </c>
      <c r="W539" s="106">
        <f>IF('LISTA TRABAJADORES'!F528&lt;50,"",E539)</f>
        <v>0</v>
      </c>
      <c r="X539" s="83" t="s">
        <v>444</v>
      </c>
      <c r="Y539" s="518">
        <f>IF('LISTA TRABAJADORES'!F528&lt;50,"",G539)</f>
        <v>0</v>
      </c>
      <c r="Z539" s="519"/>
      <c r="AA539" s="83"/>
      <c r="AB539" s="65" t="e">
        <f>IF(#REF!="Sí","Cada 6 meses",IF('LISTA TRABAJADORES'!AW531&lt;&gt;"",'LISTA TRABAJADORES'!AW531,IF(OR(#REF!="",#REF!&lt;50),"",IF(#REF!&gt;=1000,"Anualmente",IF(#REF!&lt;=100,"Cada 3 años","Cada 2 años")))))</f>
        <v>#REF!</v>
      </c>
      <c r="AC539" s="65" t="e">
        <f>IF(#REF!="Sí","Cada 6 meses",IF('LISTA TRABAJADORES'!AX531&lt;&gt;"",'LISTA TRABAJADORES'!AX531,IF(OR(#REF!="",#REF!&lt;50),"",IF(#REF!&gt;=1000,"Anualmente",IF(#REF!&lt;=100,"Cada 3 años","Cada 2 años")))))</f>
        <v>#REF!</v>
      </c>
    </row>
    <row r="540" spans="1:29">
      <c r="A540" s="66">
        <v>524</v>
      </c>
      <c r="B540" s="516">
        <f>IF('LISTA TRABAJADORES'!F529&lt;50,"",'LISTA TRABAJADORES'!C529)</f>
        <v>0</v>
      </c>
      <c r="C540" s="517"/>
      <c r="D540" s="107">
        <f>IF('LISTA TRABAJADORES'!F529&lt;50,"",'LISTA TRABAJADORES'!D529)</f>
        <v>0</v>
      </c>
      <c r="E540" s="106">
        <f>IF('LISTA TRABAJADORES'!F529&lt;50,"",'LISTA TRABAJADORES'!E529)</f>
        <v>0</v>
      </c>
      <c r="F540" s="160"/>
      <c r="G540" s="518">
        <f>IF('LISTA TRABAJADORES'!F529&lt;50,"",'LISTA TRABAJADORES'!B529)</f>
        <v>0</v>
      </c>
      <c r="H540" s="519"/>
      <c r="I540" s="83"/>
      <c r="J540" s="65" t="str">
        <f>IF('LISTA TRABAJADORES'!F529="","",IF('LISTA TRABAJADORES'!G529="Sí","Cada 6 meses",IF(M540&lt;&gt;"",M540,IF(OR('LISTA TRABAJADORES'!H529="no ingresa",'LISTA TRABAJADORES'!F529="BAJA"),"No Ingresa PVSA",IF('LISTA TRABAJADORES'!F529="MUY ALTA","Anualmente",IF('LISTA TRABAJADORES'!F529="MEDIA","Cada 3 años","Cada 2 años"))))))</f>
        <v/>
      </c>
      <c r="K540" s="76"/>
      <c r="L540" s="67"/>
      <c r="M540" s="68" t="str">
        <f t="shared" si="16"/>
        <v/>
      </c>
      <c r="N540" s="67"/>
      <c r="O540" s="63"/>
      <c r="P540" s="64"/>
      <c r="Q540" s="64"/>
      <c r="R540" s="2"/>
      <c r="S540" s="104">
        <f t="shared" si="17"/>
        <v>524</v>
      </c>
      <c r="T540" s="516">
        <f>IF('LISTA TRABAJADORES'!F529&lt;50,"",B540)</f>
        <v>0</v>
      </c>
      <c r="U540" s="517"/>
      <c r="V540" s="105">
        <f>IF('LISTA TRABAJADORES'!F529&lt;50,"",'LISTA TRABAJADORES'!D529)</f>
        <v>0</v>
      </c>
      <c r="W540" s="106">
        <f>IF('LISTA TRABAJADORES'!F529&lt;50,"",E540)</f>
        <v>0</v>
      </c>
      <c r="X540" s="83" t="s">
        <v>444</v>
      </c>
      <c r="Y540" s="518">
        <f>IF('LISTA TRABAJADORES'!F529&lt;50,"",G540)</f>
        <v>0</v>
      </c>
      <c r="Z540" s="519"/>
      <c r="AA540" s="83"/>
      <c r="AB540" s="65" t="e">
        <f>IF(#REF!="Sí","Cada 6 meses",IF('LISTA TRABAJADORES'!AW532&lt;&gt;"",'LISTA TRABAJADORES'!AW532,IF(OR(#REF!="",#REF!&lt;50),"",IF(#REF!&gt;=1000,"Anualmente",IF(#REF!&lt;=100,"Cada 3 años","Cada 2 años")))))</f>
        <v>#REF!</v>
      </c>
      <c r="AC540" s="65" t="e">
        <f>IF(#REF!="Sí","Cada 6 meses",IF('LISTA TRABAJADORES'!AX532&lt;&gt;"",'LISTA TRABAJADORES'!AX532,IF(OR(#REF!="",#REF!&lt;50),"",IF(#REF!&gt;=1000,"Anualmente",IF(#REF!&lt;=100,"Cada 3 años","Cada 2 años")))))</f>
        <v>#REF!</v>
      </c>
    </row>
    <row r="541" spans="1:29">
      <c r="A541" s="66">
        <v>525</v>
      </c>
      <c r="B541" s="516">
        <f>IF('LISTA TRABAJADORES'!F530&lt;50,"",'LISTA TRABAJADORES'!C530)</f>
        <v>0</v>
      </c>
      <c r="C541" s="517"/>
      <c r="D541" s="107">
        <f>IF('LISTA TRABAJADORES'!F530&lt;50,"",'LISTA TRABAJADORES'!D530)</f>
        <v>0</v>
      </c>
      <c r="E541" s="106">
        <f>IF('LISTA TRABAJADORES'!F530&lt;50,"",'LISTA TRABAJADORES'!E530)</f>
        <v>0</v>
      </c>
      <c r="F541" s="160"/>
      <c r="G541" s="518">
        <f>IF('LISTA TRABAJADORES'!F530&lt;50,"",'LISTA TRABAJADORES'!B530)</f>
        <v>0</v>
      </c>
      <c r="H541" s="519"/>
      <c r="I541" s="83"/>
      <c r="J541" s="65" t="str">
        <f>IF('LISTA TRABAJADORES'!F530="","",IF('LISTA TRABAJADORES'!G530="Sí","Cada 6 meses",IF(M541&lt;&gt;"",M541,IF(OR('LISTA TRABAJADORES'!H530="no ingresa",'LISTA TRABAJADORES'!F530="BAJA"),"No Ingresa PVSA",IF('LISTA TRABAJADORES'!F530="MUY ALTA","Anualmente",IF('LISTA TRABAJADORES'!F530="MEDIA","Cada 3 años","Cada 2 años"))))))</f>
        <v/>
      </c>
      <c r="K541" s="76"/>
      <c r="L541" s="67"/>
      <c r="M541" s="68" t="str">
        <f t="shared" si="16"/>
        <v/>
      </c>
      <c r="N541" s="67"/>
      <c r="O541" s="63"/>
      <c r="P541" s="64"/>
      <c r="Q541" s="64"/>
      <c r="R541" s="2"/>
      <c r="S541" s="104">
        <f t="shared" si="17"/>
        <v>525</v>
      </c>
      <c r="T541" s="516">
        <f>IF('LISTA TRABAJADORES'!F530&lt;50,"",B541)</f>
        <v>0</v>
      </c>
      <c r="U541" s="517"/>
      <c r="V541" s="105">
        <f>IF('LISTA TRABAJADORES'!F530&lt;50,"",'LISTA TRABAJADORES'!D530)</f>
        <v>0</v>
      </c>
      <c r="W541" s="106">
        <f>IF('LISTA TRABAJADORES'!F530&lt;50,"",E541)</f>
        <v>0</v>
      </c>
      <c r="X541" s="83" t="s">
        <v>444</v>
      </c>
      <c r="Y541" s="518">
        <f>IF('LISTA TRABAJADORES'!F530&lt;50,"",G541)</f>
        <v>0</v>
      </c>
      <c r="Z541" s="519"/>
      <c r="AA541" s="83"/>
      <c r="AB541" s="65" t="e">
        <f>IF(#REF!="Sí","Cada 6 meses",IF('LISTA TRABAJADORES'!AW533&lt;&gt;"",'LISTA TRABAJADORES'!AW533,IF(OR(#REF!="",#REF!&lt;50),"",IF(#REF!&gt;=1000,"Anualmente",IF(#REF!&lt;=100,"Cada 3 años","Cada 2 años")))))</f>
        <v>#REF!</v>
      </c>
      <c r="AC541" s="65" t="e">
        <f>IF(#REF!="Sí","Cada 6 meses",IF('LISTA TRABAJADORES'!AX533&lt;&gt;"",'LISTA TRABAJADORES'!AX533,IF(OR(#REF!="",#REF!&lt;50),"",IF(#REF!&gt;=1000,"Anualmente",IF(#REF!&lt;=100,"Cada 3 años","Cada 2 años")))))</f>
        <v>#REF!</v>
      </c>
    </row>
    <row r="542" spans="1:29">
      <c r="A542" s="66">
        <v>526</v>
      </c>
      <c r="B542" s="516">
        <f>IF('LISTA TRABAJADORES'!F531&lt;50,"",'LISTA TRABAJADORES'!C531)</f>
        <v>0</v>
      </c>
      <c r="C542" s="517"/>
      <c r="D542" s="107">
        <f>IF('LISTA TRABAJADORES'!F531&lt;50,"",'LISTA TRABAJADORES'!D531)</f>
        <v>0</v>
      </c>
      <c r="E542" s="106">
        <f>IF('LISTA TRABAJADORES'!F531&lt;50,"",'LISTA TRABAJADORES'!E531)</f>
        <v>0</v>
      </c>
      <c r="F542" s="160"/>
      <c r="G542" s="518">
        <f>IF('LISTA TRABAJADORES'!F531&lt;50,"",'LISTA TRABAJADORES'!B531)</f>
        <v>0</v>
      </c>
      <c r="H542" s="519"/>
      <c r="I542" s="83"/>
      <c r="J542" s="65" t="str">
        <f>IF('LISTA TRABAJADORES'!F531="","",IF('LISTA TRABAJADORES'!G531="Sí","Cada 6 meses",IF(M542&lt;&gt;"",M542,IF(OR('LISTA TRABAJADORES'!H531="no ingresa",'LISTA TRABAJADORES'!F531="BAJA"),"No Ingresa PVSA",IF('LISTA TRABAJADORES'!F531="MUY ALTA","Anualmente",IF('LISTA TRABAJADORES'!F531="MEDIA","Cada 3 años","Cada 2 años"))))))</f>
        <v/>
      </c>
      <c r="K542" s="76"/>
      <c r="L542" s="67"/>
      <c r="M542" s="68" t="str">
        <f t="shared" si="16"/>
        <v/>
      </c>
      <c r="N542" s="67"/>
      <c r="O542" s="63"/>
      <c r="P542" s="64"/>
      <c r="Q542" s="64"/>
      <c r="R542" s="2"/>
      <c r="S542" s="104">
        <f t="shared" si="17"/>
        <v>526</v>
      </c>
      <c r="T542" s="516">
        <f>IF('LISTA TRABAJADORES'!F531&lt;50,"",B542)</f>
        <v>0</v>
      </c>
      <c r="U542" s="517"/>
      <c r="V542" s="105">
        <f>IF('LISTA TRABAJADORES'!F531&lt;50,"",'LISTA TRABAJADORES'!D531)</f>
        <v>0</v>
      </c>
      <c r="W542" s="106">
        <f>IF('LISTA TRABAJADORES'!F531&lt;50,"",E542)</f>
        <v>0</v>
      </c>
      <c r="X542" s="83" t="s">
        <v>444</v>
      </c>
      <c r="Y542" s="518">
        <f>IF('LISTA TRABAJADORES'!F531&lt;50,"",G542)</f>
        <v>0</v>
      </c>
      <c r="Z542" s="519"/>
      <c r="AA542" s="83"/>
      <c r="AB542" s="65" t="e">
        <f>IF(#REF!="Sí","Cada 6 meses",IF('LISTA TRABAJADORES'!AW534&lt;&gt;"",'LISTA TRABAJADORES'!AW534,IF(OR(#REF!="",#REF!&lt;50),"",IF(#REF!&gt;=1000,"Anualmente",IF(#REF!&lt;=100,"Cada 3 años","Cada 2 años")))))</f>
        <v>#REF!</v>
      </c>
      <c r="AC542" s="65" t="e">
        <f>IF(#REF!="Sí","Cada 6 meses",IF('LISTA TRABAJADORES'!AX534&lt;&gt;"",'LISTA TRABAJADORES'!AX534,IF(OR(#REF!="",#REF!&lt;50),"",IF(#REF!&gt;=1000,"Anualmente",IF(#REF!&lt;=100,"Cada 3 años","Cada 2 años")))))</f>
        <v>#REF!</v>
      </c>
    </row>
    <row r="543" spans="1:29">
      <c r="A543" s="66">
        <v>527</v>
      </c>
      <c r="B543" s="516">
        <f>IF('LISTA TRABAJADORES'!F532&lt;50,"",'LISTA TRABAJADORES'!C532)</f>
        <v>0</v>
      </c>
      <c r="C543" s="517"/>
      <c r="D543" s="107">
        <f>IF('LISTA TRABAJADORES'!F532&lt;50,"",'LISTA TRABAJADORES'!D532)</f>
        <v>0</v>
      </c>
      <c r="E543" s="106">
        <f>IF('LISTA TRABAJADORES'!F532&lt;50,"",'LISTA TRABAJADORES'!E532)</f>
        <v>0</v>
      </c>
      <c r="F543" s="160"/>
      <c r="G543" s="518">
        <f>IF('LISTA TRABAJADORES'!F532&lt;50,"",'LISTA TRABAJADORES'!B532)</f>
        <v>0</v>
      </c>
      <c r="H543" s="519"/>
      <c r="I543" s="83"/>
      <c r="J543" s="65" t="str">
        <f>IF('LISTA TRABAJADORES'!F532="","",IF('LISTA TRABAJADORES'!G532="Sí","Cada 6 meses",IF(M543&lt;&gt;"",M543,IF(OR('LISTA TRABAJADORES'!H532="no ingresa",'LISTA TRABAJADORES'!F532="BAJA"),"No Ingresa PVSA",IF('LISTA TRABAJADORES'!F532="MUY ALTA","Anualmente",IF('LISTA TRABAJADORES'!F532="MEDIA","Cada 3 años","Cada 2 años"))))))</f>
        <v/>
      </c>
      <c r="K543" s="76"/>
      <c r="L543" s="67"/>
      <c r="M543" s="68" t="str">
        <f t="shared" si="16"/>
        <v/>
      </c>
      <c r="N543" s="67"/>
      <c r="O543" s="63"/>
      <c r="P543" s="64"/>
      <c r="Q543" s="64"/>
      <c r="R543" s="2"/>
      <c r="S543" s="104">
        <f t="shared" si="17"/>
        <v>527</v>
      </c>
      <c r="T543" s="516">
        <f>IF('LISTA TRABAJADORES'!F532&lt;50,"",B543)</f>
        <v>0</v>
      </c>
      <c r="U543" s="517"/>
      <c r="V543" s="105">
        <f>IF('LISTA TRABAJADORES'!F532&lt;50,"",'LISTA TRABAJADORES'!D532)</f>
        <v>0</v>
      </c>
      <c r="W543" s="106">
        <f>IF('LISTA TRABAJADORES'!F532&lt;50,"",E543)</f>
        <v>0</v>
      </c>
      <c r="X543" s="83" t="s">
        <v>444</v>
      </c>
      <c r="Y543" s="518">
        <f>IF('LISTA TRABAJADORES'!F532&lt;50,"",G543)</f>
        <v>0</v>
      </c>
      <c r="Z543" s="519"/>
      <c r="AA543" s="83"/>
      <c r="AB543" s="65" t="e">
        <f>IF(#REF!="Sí","Cada 6 meses",IF('LISTA TRABAJADORES'!AW535&lt;&gt;"",'LISTA TRABAJADORES'!AW535,IF(OR(#REF!="",#REF!&lt;50),"",IF(#REF!&gt;=1000,"Anualmente",IF(#REF!&lt;=100,"Cada 3 años","Cada 2 años")))))</f>
        <v>#REF!</v>
      </c>
      <c r="AC543" s="65" t="e">
        <f>IF(#REF!="Sí","Cada 6 meses",IF('LISTA TRABAJADORES'!AX535&lt;&gt;"",'LISTA TRABAJADORES'!AX535,IF(OR(#REF!="",#REF!&lt;50),"",IF(#REF!&gt;=1000,"Anualmente",IF(#REF!&lt;=100,"Cada 3 años","Cada 2 años")))))</f>
        <v>#REF!</v>
      </c>
    </row>
    <row r="544" spans="1:29">
      <c r="A544" s="66">
        <v>528</v>
      </c>
      <c r="B544" s="516">
        <f>IF('LISTA TRABAJADORES'!F533&lt;50,"",'LISTA TRABAJADORES'!C533)</f>
        <v>0</v>
      </c>
      <c r="C544" s="517"/>
      <c r="D544" s="107">
        <f>IF('LISTA TRABAJADORES'!F533&lt;50,"",'LISTA TRABAJADORES'!D533)</f>
        <v>0</v>
      </c>
      <c r="E544" s="106">
        <f>IF('LISTA TRABAJADORES'!F533&lt;50,"",'LISTA TRABAJADORES'!E533)</f>
        <v>0</v>
      </c>
      <c r="F544" s="160"/>
      <c r="G544" s="518">
        <f>IF('LISTA TRABAJADORES'!F533&lt;50,"",'LISTA TRABAJADORES'!B533)</f>
        <v>0</v>
      </c>
      <c r="H544" s="519"/>
      <c r="I544" s="83"/>
      <c r="J544" s="65" t="str">
        <f>IF('LISTA TRABAJADORES'!F533="","",IF('LISTA TRABAJADORES'!G533="Sí","Cada 6 meses",IF(M544&lt;&gt;"",M544,IF(OR('LISTA TRABAJADORES'!H533="no ingresa",'LISTA TRABAJADORES'!F533="BAJA"),"No Ingresa PVSA",IF('LISTA TRABAJADORES'!F533="MUY ALTA","Anualmente",IF('LISTA TRABAJADORES'!F533="MEDIA","Cada 3 años","Cada 2 años"))))))</f>
        <v/>
      </c>
      <c r="K544" s="76"/>
      <c r="L544" s="67"/>
      <c r="M544" s="68" t="str">
        <f t="shared" si="16"/>
        <v/>
      </c>
      <c r="N544" s="67"/>
      <c r="O544" s="63"/>
      <c r="P544" s="64"/>
      <c r="Q544" s="64"/>
      <c r="R544" s="2"/>
      <c r="S544" s="104">
        <f t="shared" si="17"/>
        <v>528</v>
      </c>
      <c r="T544" s="516">
        <f>IF('LISTA TRABAJADORES'!F533&lt;50,"",B544)</f>
        <v>0</v>
      </c>
      <c r="U544" s="517"/>
      <c r="V544" s="105">
        <f>IF('LISTA TRABAJADORES'!F533&lt;50,"",'LISTA TRABAJADORES'!D533)</f>
        <v>0</v>
      </c>
      <c r="W544" s="106">
        <f>IF('LISTA TRABAJADORES'!F533&lt;50,"",E544)</f>
        <v>0</v>
      </c>
      <c r="X544" s="83" t="s">
        <v>444</v>
      </c>
      <c r="Y544" s="518">
        <f>IF('LISTA TRABAJADORES'!F533&lt;50,"",G544)</f>
        <v>0</v>
      </c>
      <c r="Z544" s="519"/>
      <c r="AA544" s="83"/>
      <c r="AB544" s="65" t="e">
        <f>IF(#REF!="Sí","Cada 6 meses",IF('LISTA TRABAJADORES'!AW536&lt;&gt;"",'LISTA TRABAJADORES'!AW536,IF(OR(#REF!="",#REF!&lt;50),"",IF(#REF!&gt;=1000,"Anualmente",IF(#REF!&lt;=100,"Cada 3 años","Cada 2 años")))))</f>
        <v>#REF!</v>
      </c>
      <c r="AC544" s="65" t="e">
        <f>IF(#REF!="Sí","Cada 6 meses",IF('LISTA TRABAJADORES'!AX536&lt;&gt;"",'LISTA TRABAJADORES'!AX536,IF(OR(#REF!="",#REF!&lt;50),"",IF(#REF!&gt;=1000,"Anualmente",IF(#REF!&lt;=100,"Cada 3 años","Cada 2 años")))))</f>
        <v>#REF!</v>
      </c>
    </row>
    <row r="545" spans="1:29">
      <c r="A545" s="66">
        <v>529</v>
      </c>
      <c r="B545" s="516">
        <f>IF('LISTA TRABAJADORES'!F534&lt;50,"",'LISTA TRABAJADORES'!C534)</f>
        <v>0</v>
      </c>
      <c r="C545" s="517"/>
      <c r="D545" s="107">
        <f>IF('LISTA TRABAJADORES'!F534&lt;50,"",'LISTA TRABAJADORES'!D534)</f>
        <v>0</v>
      </c>
      <c r="E545" s="106">
        <f>IF('LISTA TRABAJADORES'!F534&lt;50,"",'LISTA TRABAJADORES'!E534)</f>
        <v>0</v>
      </c>
      <c r="F545" s="160"/>
      <c r="G545" s="518">
        <f>IF('LISTA TRABAJADORES'!F534&lt;50,"",'LISTA TRABAJADORES'!B534)</f>
        <v>0</v>
      </c>
      <c r="H545" s="519"/>
      <c r="I545" s="83"/>
      <c r="J545" s="65" t="str">
        <f>IF('LISTA TRABAJADORES'!F534="","",IF('LISTA TRABAJADORES'!G534="Sí","Cada 6 meses",IF(M545&lt;&gt;"",M545,IF(OR('LISTA TRABAJADORES'!H534="no ingresa",'LISTA TRABAJADORES'!F534="BAJA"),"No Ingresa PVSA",IF('LISTA TRABAJADORES'!F534="MUY ALTA","Anualmente",IF('LISTA TRABAJADORES'!F534="MEDIA","Cada 3 años","Cada 2 años"))))))</f>
        <v/>
      </c>
      <c r="K545" s="76"/>
      <c r="L545" s="67"/>
      <c r="M545" s="68" t="str">
        <f t="shared" si="16"/>
        <v/>
      </c>
      <c r="N545" s="67"/>
      <c r="O545" s="63"/>
      <c r="P545" s="64"/>
      <c r="Q545" s="64"/>
      <c r="R545" s="2"/>
      <c r="S545" s="104">
        <f t="shared" si="17"/>
        <v>529</v>
      </c>
      <c r="T545" s="516">
        <f>IF('LISTA TRABAJADORES'!F534&lt;50,"",B545)</f>
        <v>0</v>
      </c>
      <c r="U545" s="517"/>
      <c r="V545" s="105">
        <f>IF('LISTA TRABAJADORES'!F534&lt;50,"",'LISTA TRABAJADORES'!D534)</f>
        <v>0</v>
      </c>
      <c r="W545" s="106">
        <f>IF('LISTA TRABAJADORES'!F534&lt;50,"",E545)</f>
        <v>0</v>
      </c>
      <c r="X545" s="83" t="s">
        <v>444</v>
      </c>
      <c r="Y545" s="518">
        <f>IF('LISTA TRABAJADORES'!F534&lt;50,"",G545)</f>
        <v>0</v>
      </c>
      <c r="Z545" s="519"/>
      <c r="AA545" s="83"/>
      <c r="AB545" s="65" t="e">
        <f>IF(#REF!="Sí","Cada 6 meses",IF('LISTA TRABAJADORES'!AW537&lt;&gt;"",'LISTA TRABAJADORES'!AW537,IF(OR(#REF!="",#REF!&lt;50),"",IF(#REF!&gt;=1000,"Anualmente",IF(#REF!&lt;=100,"Cada 3 años","Cada 2 años")))))</f>
        <v>#REF!</v>
      </c>
      <c r="AC545" s="65" t="e">
        <f>IF(#REF!="Sí","Cada 6 meses",IF('LISTA TRABAJADORES'!AX537&lt;&gt;"",'LISTA TRABAJADORES'!AX537,IF(OR(#REF!="",#REF!&lt;50),"",IF(#REF!&gt;=1000,"Anualmente",IF(#REF!&lt;=100,"Cada 3 años","Cada 2 años")))))</f>
        <v>#REF!</v>
      </c>
    </row>
    <row r="546" spans="1:29">
      <c r="A546" s="66">
        <v>530</v>
      </c>
      <c r="B546" s="516">
        <f>IF('LISTA TRABAJADORES'!F535&lt;50,"",'LISTA TRABAJADORES'!C535)</f>
        <v>0</v>
      </c>
      <c r="C546" s="517"/>
      <c r="D546" s="107">
        <f>IF('LISTA TRABAJADORES'!F535&lt;50,"",'LISTA TRABAJADORES'!D535)</f>
        <v>0</v>
      </c>
      <c r="E546" s="106">
        <f>IF('LISTA TRABAJADORES'!F535&lt;50,"",'LISTA TRABAJADORES'!E535)</f>
        <v>0</v>
      </c>
      <c r="F546" s="160"/>
      <c r="G546" s="518">
        <f>IF('LISTA TRABAJADORES'!F535&lt;50,"",'LISTA TRABAJADORES'!B535)</f>
        <v>0</v>
      </c>
      <c r="H546" s="519"/>
      <c r="I546" s="83"/>
      <c r="J546" s="65" t="str">
        <f>IF('LISTA TRABAJADORES'!F535="","",IF('LISTA TRABAJADORES'!G535="Sí","Cada 6 meses",IF(M546&lt;&gt;"",M546,IF(OR('LISTA TRABAJADORES'!H535="no ingresa",'LISTA TRABAJADORES'!F535="BAJA"),"No Ingresa PVSA",IF('LISTA TRABAJADORES'!F535="MUY ALTA","Anualmente",IF('LISTA TRABAJADORES'!F535="MEDIA","Cada 3 años","Cada 2 años"))))))</f>
        <v/>
      </c>
      <c r="K546" s="76"/>
      <c r="L546" s="67"/>
      <c r="M546" s="68" t="str">
        <f t="shared" si="16"/>
        <v/>
      </c>
      <c r="N546" s="67"/>
      <c r="O546" s="63"/>
      <c r="P546" s="64"/>
      <c r="Q546" s="64"/>
      <c r="R546" s="2"/>
      <c r="S546" s="104">
        <f t="shared" si="17"/>
        <v>530</v>
      </c>
      <c r="T546" s="516">
        <f>IF('LISTA TRABAJADORES'!F535&lt;50,"",B546)</f>
        <v>0</v>
      </c>
      <c r="U546" s="517"/>
      <c r="V546" s="105">
        <f>IF('LISTA TRABAJADORES'!F535&lt;50,"",'LISTA TRABAJADORES'!D535)</f>
        <v>0</v>
      </c>
      <c r="W546" s="106">
        <f>IF('LISTA TRABAJADORES'!F535&lt;50,"",E546)</f>
        <v>0</v>
      </c>
      <c r="X546" s="83" t="s">
        <v>444</v>
      </c>
      <c r="Y546" s="518">
        <f>IF('LISTA TRABAJADORES'!F535&lt;50,"",G546)</f>
        <v>0</v>
      </c>
      <c r="Z546" s="519"/>
      <c r="AA546" s="83"/>
      <c r="AB546" s="65" t="e">
        <f>IF(#REF!="Sí","Cada 6 meses",IF('LISTA TRABAJADORES'!AW538&lt;&gt;"",'LISTA TRABAJADORES'!AW538,IF(OR(#REF!="",#REF!&lt;50),"",IF(#REF!&gt;=1000,"Anualmente",IF(#REF!&lt;=100,"Cada 3 años","Cada 2 años")))))</f>
        <v>#REF!</v>
      </c>
      <c r="AC546" s="65" t="e">
        <f>IF(#REF!="Sí","Cada 6 meses",IF('LISTA TRABAJADORES'!AX538&lt;&gt;"",'LISTA TRABAJADORES'!AX538,IF(OR(#REF!="",#REF!&lt;50),"",IF(#REF!&gt;=1000,"Anualmente",IF(#REF!&lt;=100,"Cada 3 años","Cada 2 años")))))</f>
        <v>#REF!</v>
      </c>
    </row>
    <row r="547" spans="1:29">
      <c r="A547" s="66">
        <v>531</v>
      </c>
      <c r="B547" s="516">
        <f>IF('LISTA TRABAJADORES'!F536&lt;50,"",'LISTA TRABAJADORES'!C536)</f>
        <v>0</v>
      </c>
      <c r="C547" s="517"/>
      <c r="D547" s="107">
        <f>IF('LISTA TRABAJADORES'!F536&lt;50,"",'LISTA TRABAJADORES'!D536)</f>
        <v>0</v>
      </c>
      <c r="E547" s="106">
        <f>IF('LISTA TRABAJADORES'!F536&lt;50,"",'LISTA TRABAJADORES'!E536)</f>
        <v>0</v>
      </c>
      <c r="F547" s="160"/>
      <c r="G547" s="518">
        <f>IF('LISTA TRABAJADORES'!F536&lt;50,"",'LISTA TRABAJADORES'!B536)</f>
        <v>0</v>
      </c>
      <c r="H547" s="519"/>
      <c r="I547" s="83"/>
      <c r="J547" s="65" t="str">
        <f>IF('LISTA TRABAJADORES'!F536="","",IF('LISTA TRABAJADORES'!G536="Sí","Cada 6 meses",IF(M547&lt;&gt;"",M547,IF(OR('LISTA TRABAJADORES'!H536="no ingresa",'LISTA TRABAJADORES'!F536="BAJA"),"No Ingresa PVSA",IF('LISTA TRABAJADORES'!F536="MUY ALTA","Anualmente",IF('LISTA TRABAJADORES'!F536="MEDIA","Cada 3 años","Cada 2 años"))))))</f>
        <v/>
      </c>
      <c r="K547" s="76"/>
      <c r="L547" s="67"/>
      <c r="M547" s="68" t="str">
        <f t="shared" si="16"/>
        <v/>
      </c>
      <c r="N547" s="67"/>
      <c r="O547" s="63"/>
      <c r="P547" s="64"/>
      <c r="Q547" s="64"/>
      <c r="R547" s="2"/>
      <c r="S547" s="104">
        <f t="shared" si="17"/>
        <v>531</v>
      </c>
      <c r="T547" s="516">
        <f>IF('LISTA TRABAJADORES'!F536&lt;50,"",B547)</f>
        <v>0</v>
      </c>
      <c r="U547" s="517"/>
      <c r="V547" s="105">
        <f>IF('LISTA TRABAJADORES'!F536&lt;50,"",'LISTA TRABAJADORES'!D536)</f>
        <v>0</v>
      </c>
      <c r="W547" s="106">
        <f>IF('LISTA TRABAJADORES'!F536&lt;50,"",E547)</f>
        <v>0</v>
      </c>
      <c r="X547" s="83" t="s">
        <v>444</v>
      </c>
      <c r="Y547" s="518">
        <f>IF('LISTA TRABAJADORES'!F536&lt;50,"",G547)</f>
        <v>0</v>
      </c>
      <c r="Z547" s="519"/>
      <c r="AA547" s="83"/>
      <c r="AB547" s="65" t="e">
        <f>IF(#REF!="Sí","Cada 6 meses",IF('LISTA TRABAJADORES'!AW539&lt;&gt;"",'LISTA TRABAJADORES'!AW539,IF(OR(#REF!="",#REF!&lt;50),"",IF(#REF!&gt;=1000,"Anualmente",IF(#REF!&lt;=100,"Cada 3 años","Cada 2 años")))))</f>
        <v>#REF!</v>
      </c>
      <c r="AC547" s="65" t="e">
        <f>IF(#REF!="Sí","Cada 6 meses",IF('LISTA TRABAJADORES'!AX539&lt;&gt;"",'LISTA TRABAJADORES'!AX539,IF(OR(#REF!="",#REF!&lt;50),"",IF(#REF!&gt;=1000,"Anualmente",IF(#REF!&lt;=100,"Cada 3 años","Cada 2 años")))))</f>
        <v>#REF!</v>
      </c>
    </row>
    <row r="548" spans="1:29">
      <c r="A548" s="66">
        <v>532</v>
      </c>
      <c r="B548" s="516">
        <f>IF('LISTA TRABAJADORES'!F537&lt;50,"",'LISTA TRABAJADORES'!C537)</f>
        <v>0</v>
      </c>
      <c r="C548" s="517"/>
      <c r="D548" s="107">
        <f>IF('LISTA TRABAJADORES'!F537&lt;50,"",'LISTA TRABAJADORES'!D537)</f>
        <v>0</v>
      </c>
      <c r="E548" s="106">
        <f>IF('LISTA TRABAJADORES'!F537&lt;50,"",'LISTA TRABAJADORES'!E537)</f>
        <v>0</v>
      </c>
      <c r="F548" s="160"/>
      <c r="G548" s="518">
        <f>IF('LISTA TRABAJADORES'!F537&lt;50,"",'LISTA TRABAJADORES'!B537)</f>
        <v>0</v>
      </c>
      <c r="H548" s="519"/>
      <c r="I548" s="83"/>
      <c r="J548" s="65" t="str">
        <f>IF('LISTA TRABAJADORES'!F537="","",IF('LISTA TRABAJADORES'!G537="Sí","Cada 6 meses",IF(M548&lt;&gt;"",M548,IF(OR('LISTA TRABAJADORES'!H537="no ingresa",'LISTA TRABAJADORES'!F537="BAJA"),"No Ingresa PVSA",IF('LISTA TRABAJADORES'!F537="MUY ALTA","Anualmente",IF('LISTA TRABAJADORES'!F537="MEDIA","Cada 3 años","Cada 2 años"))))))</f>
        <v/>
      </c>
      <c r="K548" s="76"/>
      <c r="L548" s="67"/>
      <c r="M548" s="68" t="str">
        <f t="shared" si="16"/>
        <v/>
      </c>
      <c r="N548" s="67"/>
      <c r="O548" s="63"/>
      <c r="P548" s="64"/>
      <c r="Q548" s="64"/>
      <c r="R548" s="2"/>
      <c r="S548" s="104">
        <f t="shared" si="17"/>
        <v>532</v>
      </c>
      <c r="T548" s="516">
        <f>IF('LISTA TRABAJADORES'!F537&lt;50,"",B548)</f>
        <v>0</v>
      </c>
      <c r="U548" s="517"/>
      <c r="V548" s="105">
        <f>IF('LISTA TRABAJADORES'!F537&lt;50,"",'LISTA TRABAJADORES'!D537)</f>
        <v>0</v>
      </c>
      <c r="W548" s="106">
        <f>IF('LISTA TRABAJADORES'!F537&lt;50,"",E548)</f>
        <v>0</v>
      </c>
      <c r="X548" s="83" t="s">
        <v>444</v>
      </c>
      <c r="Y548" s="518">
        <f>IF('LISTA TRABAJADORES'!F537&lt;50,"",G548)</f>
        <v>0</v>
      </c>
      <c r="Z548" s="519"/>
      <c r="AA548" s="83"/>
      <c r="AB548" s="65" t="e">
        <f>IF(#REF!="Sí","Cada 6 meses",IF('LISTA TRABAJADORES'!AW540&lt;&gt;"",'LISTA TRABAJADORES'!AW540,IF(OR(#REF!="",#REF!&lt;50),"",IF(#REF!&gt;=1000,"Anualmente",IF(#REF!&lt;=100,"Cada 3 años","Cada 2 años")))))</f>
        <v>#REF!</v>
      </c>
      <c r="AC548" s="65" t="e">
        <f>IF(#REF!="Sí","Cada 6 meses",IF('LISTA TRABAJADORES'!AX540&lt;&gt;"",'LISTA TRABAJADORES'!AX540,IF(OR(#REF!="",#REF!&lt;50),"",IF(#REF!&gt;=1000,"Anualmente",IF(#REF!&lt;=100,"Cada 3 años","Cada 2 años")))))</f>
        <v>#REF!</v>
      </c>
    </row>
    <row r="549" spans="1:29">
      <c r="A549" s="66">
        <v>533</v>
      </c>
      <c r="B549" s="516">
        <f>IF('LISTA TRABAJADORES'!F538&lt;50,"",'LISTA TRABAJADORES'!C538)</f>
        <v>0</v>
      </c>
      <c r="C549" s="517"/>
      <c r="D549" s="107">
        <f>IF('LISTA TRABAJADORES'!F538&lt;50,"",'LISTA TRABAJADORES'!D538)</f>
        <v>0</v>
      </c>
      <c r="E549" s="106">
        <f>IF('LISTA TRABAJADORES'!F538&lt;50,"",'LISTA TRABAJADORES'!E538)</f>
        <v>0</v>
      </c>
      <c r="F549" s="160"/>
      <c r="G549" s="518">
        <f>IF('LISTA TRABAJADORES'!F538&lt;50,"",'LISTA TRABAJADORES'!B538)</f>
        <v>0</v>
      </c>
      <c r="H549" s="519"/>
      <c r="I549" s="83"/>
      <c r="J549" s="65" t="str">
        <f>IF('LISTA TRABAJADORES'!F538="","",IF('LISTA TRABAJADORES'!G538="Sí","Cada 6 meses",IF(M549&lt;&gt;"",M549,IF(OR('LISTA TRABAJADORES'!H538="no ingresa",'LISTA TRABAJADORES'!F538="BAJA"),"No Ingresa PVSA",IF('LISTA TRABAJADORES'!F538="MUY ALTA","Anualmente",IF('LISTA TRABAJADORES'!F538="MEDIA","Cada 3 años","Cada 2 años"))))))</f>
        <v/>
      </c>
      <c r="K549" s="76"/>
      <c r="L549" s="67"/>
      <c r="M549" s="68" t="str">
        <f t="shared" si="16"/>
        <v/>
      </c>
      <c r="N549" s="67"/>
      <c r="O549" s="63"/>
      <c r="P549" s="64"/>
      <c r="Q549" s="64"/>
      <c r="R549" s="2"/>
      <c r="S549" s="104">
        <f t="shared" si="17"/>
        <v>533</v>
      </c>
      <c r="T549" s="516">
        <f>IF('LISTA TRABAJADORES'!F538&lt;50,"",B549)</f>
        <v>0</v>
      </c>
      <c r="U549" s="517"/>
      <c r="V549" s="105">
        <f>IF('LISTA TRABAJADORES'!F538&lt;50,"",'LISTA TRABAJADORES'!D538)</f>
        <v>0</v>
      </c>
      <c r="W549" s="106">
        <f>IF('LISTA TRABAJADORES'!F538&lt;50,"",E549)</f>
        <v>0</v>
      </c>
      <c r="X549" s="83" t="s">
        <v>444</v>
      </c>
      <c r="Y549" s="518">
        <f>IF('LISTA TRABAJADORES'!F538&lt;50,"",G549)</f>
        <v>0</v>
      </c>
      <c r="Z549" s="519"/>
      <c r="AA549" s="83"/>
      <c r="AB549" s="65" t="e">
        <f>IF(#REF!="Sí","Cada 6 meses",IF('LISTA TRABAJADORES'!AW541&lt;&gt;"",'LISTA TRABAJADORES'!AW541,IF(OR(#REF!="",#REF!&lt;50),"",IF(#REF!&gt;=1000,"Anualmente",IF(#REF!&lt;=100,"Cada 3 años","Cada 2 años")))))</f>
        <v>#REF!</v>
      </c>
      <c r="AC549" s="65" t="e">
        <f>IF(#REF!="Sí","Cada 6 meses",IF('LISTA TRABAJADORES'!AX541&lt;&gt;"",'LISTA TRABAJADORES'!AX541,IF(OR(#REF!="",#REF!&lt;50),"",IF(#REF!&gt;=1000,"Anualmente",IF(#REF!&lt;=100,"Cada 3 años","Cada 2 años")))))</f>
        <v>#REF!</v>
      </c>
    </row>
    <row r="550" spans="1:29">
      <c r="A550" s="66">
        <v>534</v>
      </c>
      <c r="B550" s="516">
        <f>IF('LISTA TRABAJADORES'!F539&lt;50,"",'LISTA TRABAJADORES'!C539)</f>
        <v>0</v>
      </c>
      <c r="C550" s="517"/>
      <c r="D550" s="107">
        <f>IF('LISTA TRABAJADORES'!F539&lt;50,"",'LISTA TRABAJADORES'!D539)</f>
        <v>0</v>
      </c>
      <c r="E550" s="106">
        <f>IF('LISTA TRABAJADORES'!F539&lt;50,"",'LISTA TRABAJADORES'!E539)</f>
        <v>0</v>
      </c>
      <c r="F550" s="160"/>
      <c r="G550" s="518">
        <f>IF('LISTA TRABAJADORES'!F539&lt;50,"",'LISTA TRABAJADORES'!B539)</f>
        <v>0</v>
      </c>
      <c r="H550" s="519"/>
      <c r="I550" s="83"/>
      <c r="J550" s="65" t="str">
        <f>IF('LISTA TRABAJADORES'!F539="","",IF('LISTA TRABAJADORES'!G539="Sí","Cada 6 meses",IF(M550&lt;&gt;"",M550,IF(OR('LISTA TRABAJADORES'!H539="no ingresa",'LISTA TRABAJADORES'!F539="BAJA"),"No Ingresa PVSA",IF('LISTA TRABAJADORES'!F539="MUY ALTA","Anualmente",IF('LISTA TRABAJADORES'!F539="MEDIA","Cada 3 años","Cada 2 años"))))))</f>
        <v/>
      </c>
      <c r="K550" s="76"/>
      <c r="L550" s="67"/>
      <c r="M550" s="68" t="str">
        <f t="shared" si="16"/>
        <v/>
      </c>
      <c r="N550" s="67"/>
      <c r="O550" s="63"/>
      <c r="P550" s="64"/>
      <c r="Q550" s="64"/>
      <c r="R550" s="2"/>
      <c r="S550" s="104">
        <f t="shared" si="17"/>
        <v>534</v>
      </c>
      <c r="T550" s="516">
        <f>IF('LISTA TRABAJADORES'!F539&lt;50,"",B550)</f>
        <v>0</v>
      </c>
      <c r="U550" s="517"/>
      <c r="V550" s="105">
        <f>IF('LISTA TRABAJADORES'!F539&lt;50,"",'LISTA TRABAJADORES'!D539)</f>
        <v>0</v>
      </c>
      <c r="W550" s="106">
        <f>IF('LISTA TRABAJADORES'!F539&lt;50,"",E550)</f>
        <v>0</v>
      </c>
      <c r="X550" s="83" t="s">
        <v>444</v>
      </c>
      <c r="Y550" s="518">
        <f>IF('LISTA TRABAJADORES'!F539&lt;50,"",G550)</f>
        <v>0</v>
      </c>
      <c r="Z550" s="519"/>
      <c r="AA550" s="83"/>
      <c r="AB550" s="65" t="e">
        <f>IF(#REF!="Sí","Cada 6 meses",IF('LISTA TRABAJADORES'!AW542&lt;&gt;"",'LISTA TRABAJADORES'!AW542,IF(OR(#REF!="",#REF!&lt;50),"",IF(#REF!&gt;=1000,"Anualmente",IF(#REF!&lt;=100,"Cada 3 años","Cada 2 años")))))</f>
        <v>#REF!</v>
      </c>
      <c r="AC550" s="65" t="e">
        <f>IF(#REF!="Sí","Cada 6 meses",IF('LISTA TRABAJADORES'!AX542&lt;&gt;"",'LISTA TRABAJADORES'!AX542,IF(OR(#REF!="",#REF!&lt;50),"",IF(#REF!&gt;=1000,"Anualmente",IF(#REF!&lt;=100,"Cada 3 años","Cada 2 años")))))</f>
        <v>#REF!</v>
      </c>
    </row>
    <row r="551" spans="1:29">
      <c r="A551" s="66">
        <v>535</v>
      </c>
      <c r="B551" s="516">
        <f>IF('LISTA TRABAJADORES'!F540&lt;50,"",'LISTA TRABAJADORES'!C540)</f>
        <v>0</v>
      </c>
      <c r="C551" s="517"/>
      <c r="D551" s="107">
        <f>IF('LISTA TRABAJADORES'!F540&lt;50,"",'LISTA TRABAJADORES'!D540)</f>
        <v>0</v>
      </c>
      <c r="E551" s="106">
        <f>IF('LISTA TRABAJADORES'!F540&lt;50,"",'LISTA TRABAJADORES'!E540)</f>
        <v>0</v>
      </c>
      <c r="F551" s="160"/>
      <c r="G551" s="518">
        <f>IF('LISTA TRABAJADORES'!F540&lt;50,"",'LISTA TRABAJADORES'!B540)</f>
        <v>0</v>
      </c>
      <c r="H551" s="519"/>
      <c r="I551" s="83"/>
      <c r="J551" s="65" t="str">
        <f>IF('LISTA TRABAJADORES'!F540="","",IF('LISTA TRABAJADORES'!G540="Sí","Cada 6 meses",IF(M551&lt;&gt;"",M551,IF(OR('LISTA TRABAJADORES'!H540="no ingresa",'LISTA TRABAJADORES'!F540="BAJA"),"No Ingresa PVSA",IF('LISTA TRABAJADORES'!F540="MUY ALTA","Anualmente",IF('LISTA TRABAJADORES'!F540="MEDIA","Cada 3 años","Cada 2 años"))))))</f>
        <v/>
      </c>
      <c r="K551" s="76"/>
      <c r="L551" s="67"/>
      <c r="M551" s="68" t="str">
        <f t="shared" si="16"/>
        <v/>
      </c>
      <c r="N551" s="67"/>
      <c r="O551" s="63"/>
      <c r="P551" s="64"/>
      <c r="Q551" s="64"/>
      <c r="R551" s="2"/>
      <c r="S551" s="104">
        <f t="shared" si="17"/>
        <v>535</v>
      </c>
      <c r="T551" s="516">
        <f>IF('LISTA TRABAJADORES'!F540&lt;50,"",B551)</f>
        <v>0</v>
      </c>
      <c r="U551" s="517"/>
      <c r="V551" s="105">
        <f>IF('LISTA TRABAJADORES'!F540&lt;50,"",'LISTA TRABAJADORES'!D540)</f>
        <v>0</v>
      </c>
      <c r="W551" s="106">
        <f>IF('LISTA TRABAJADORES'!F540&lt;50,"",E551)</f>
        <v>0</v>
      </c>
      <c r="X551" s="83" t="s">
        <v>444</v>
      </c>
      <c r="Y551" s="518">
        <f>IF('LISTA TRABAJADORES'!F540&lt;50,"",G551)</f>
        <v>0</v>
      </c>
      <c r="Z551" s="519"/>
      <c r="AA551" s="83"/>
      <c r="AB551" s="65" t="e">
        <f>IF(#REF!="Sí","Cada 6 meses",IF('LISTA TRABAJADORES'!AW543&lt;&gt;"",'LISTA TRABAJADORES'!AW543,IF(OR(#REF!="",#REF!&lt;50),"",IF(#REF!&gt;=1000,"Anualmente",IF(#REF!&lt;=100,"Cada 3 años","Cada 2 años")))))</f>
        <v>#REF!</v>
      </c>
      <c r="AC551" s="65" t="e">
        <f>IF(#REF!="Sí","Cada 6 meses",IF('LISTA TRABAJADORES'!AX543&lt;&gt;"",'LISTA TRABAJADORES'!AX543,IF(OR(#REF!="",#REF!&lt;50),"",IF(#REF!&gt;=1000,"Anualmente",IF(#REF!&lt;=100,"Cada 3 años","Cada 2 años")))))</f>
        <v>#REF!</v>
      </c>
    </row>
    <row r="552" spans="1:29">
      <c r="A552" s="66">
        <v>536</v>
      </c>
      <c r="B552" s="516">
        <f>IF('LISTA TRABAJADORES'!F541&lt;50,"",'LISTA TRABAJADORES'!C541)</f>
        <v>0</v>
      </c>
      <c r="C552" s="517"/>
      <c r="D552" s="107">
        <f>IF('LISTA TRABAJADORES'!F541&lt;50,"",'LISTA TRABAJADORES'!D541)</f>
        <v>0</v>
      </c>
      <c r="E552" s="106">
        <f>IF('LISTA TRABAJADORES'!F541&lt;50,"",'LISTA TRABAJADORES'!E541)</f>
        <v>0</v>
      </c>
      <c r="F552" s="160"/>
      <c r="G552" s="518">
        <f>IF('LISTA TRABAJADORES'!F541&lt;50,"",'LISTA TRABAJADORES'!B541)</f>
        <v>0</v>
      </c>
      <c r="H552" s="519"/>
      <c r="I552" s="83"/>
      <c r="J552" s="65" t="str">
        <f>IF('LISTA TRABAJADORES'!F541="","",IF('LISTA TRABAJADORES'!G541="Sí","Cada 6 meses",IF(M552&lt;&gt;"",M552,IF(OR('LISTA TRABAJADORES'!H541="no ingresa",'LISTA TRABAJADORES'!F541="BAJA"),"No Ingresa PVSA",IF('LISTA TRABAJADORES'!F541="MUY ALTA","Anualmente",IF('LISTA TRABAJADORES'!F541="MEDIA","Cada 3 años","Cada 2 años"))))))</f>
        <v/>
      </c>
      <c r="K552" s="76"/>
      <c r="L552" s="67"/>
      <c r="M552" s="68" t="str">
        <f t="shared" si="16"/>
        <v/>
      </c>
      <c r="N552" s="67"/>
      <c r="O552" s="63"/>
      <c r="P552" s="64"/>
      <c r="Q552" s="64"/>
      <c r="R552" s="2"/>
      <c r="S552" s="104">
        <f t="shared" si="17"/>
        <v>536</v>
      </c>
      <c r="T552" s="516">
        <f>IF('LISTA TRABAJADORES'!F541&lt;50,"",B552)</f>
        <v>0</v>
      </c>
      <c r="U552" s="517"/>
      <c r="V552" s="105">
        <f>IF('LISTA TRABAJADORES'!F541&lt;50,"",'LISTA TRABAJADORES'!D541)</f>
        <v>0</v>
      </c>
      <c r="W552" s="106">
        <f>IF('LISTA TRABAJADORES'!F541&lt;50,"",E552)</f>
        <v>0</v>
      </c>
      <c r="X552" s="83" t="s">
        <v>444</v>
      </c>
      <c r="Y552" s="518">
        <f>IF('LISTA TRABAJADORES'!F541&lt;50,"",G552)</f>
        <v>0</v>
      </c>
      <c r="Z552" s="519"/>
      <c r="AA552" s="83"/>
      <c r="AB552" s="65" t="e">
        <f>IF(#REF!="Sí","Cada 6 meses",IF('LISTA TRABAJADORES'!AW544&lt;&gt;"",'LISTA TRABAJADORES'!AW544,IF(OR(#REF!="",#REF!&lt;50),"",IF(#REF!&gt;=1000,"Anualmente",IF(#REF!&lt;=100,"Cada 3 años","Cada 2 años")))))</f>
        <v>#REF!</v>
      </c>
      <c r="AC552" s="65" t="e">
        <f>IF(#REF!="Sí","Cada 6 meses",IF('LISTA TRABAJADORES'!AX544&lt;&gt;"",'LISTA TRABAJADORES'!AX544,IF(OR(#REF!="",#REF!&lt;50),"",IF(#REF!&gt;=1000,"Anualmente",IF(#REF!&lt;=100,"Cada 3 años","Cada 2 años")))))</f>
        <v>#REF!</v>
      </c>
    </row>
    <row r="553" spans="1:29">
      <c r="A553" s="66">
        <v>537</v>
      </c>
      <c r="B553" s="516">
        <f>IF('LISTA TRABAJADORES'!F542&lt;50,"",'LISTA TRABAJADORES'!C542)</f>
        <v>0</v>
      </c>
      <c r="C553" s="517"/>
      <c r="D553" s="107">
        <f>IF('LISTA TRABAJADORES'!F542&lt;50,"",'LISTA TRABAJADORES'!D542)</f>
        <v>0</v>
      </c>
      <c r="E553" s="106">
        <f>IF('LISTA TRABAJADORES'!F542&lt;50,"",'LISTA TRABAJADORES'!E542)</f>
        <v>0</v>
      </c>
      <c r="F553" s="160"/>
      <c r="G553" s="518">
        <f>IF('LISTA TRABAJADORES'!F542&lt;50,"",'LISTA TRABAJADORES'!B542)</f>
        <v>0</v>
      </c>
      <c r="H553" s="519"/>
      <c r="I553" s="83"/>
      <c r="J553" s="65" t="str">
        <f>IF('LISTA TRABAJADORES'!F542="","",IF('LISTA TRABAJADORES'!G542="Sí","Cada 6 meses",IF(M553&lt;&gt;"",M553,IF(OR('LISTA TRABAJADORES'!H542="no ingresa",'LISTA TRABAJADORES'!F542="BAJA"),"No Ingresa PVSA",IF('LISTA TRABAJADORES'!F542="MUY ALTA","Anualmente",IF('LISTA TRABAJADORES'!F542="MEDIA","Cada 3 años","Cada 2 años"))))))</f>
        <v/>
      </c>
      <c r="K553" s="76"/>
      <c r="L553" s="67"/>
      <c r="M553" s="68" t="str">
        <f t="shared" si="16"/>
        <v/>
      </c>
      <c r="N553" s="67"/>
      <c r="O553" s="63"/>
      <c r="P553" s="64"/>
      <c r="Q553" s="64"/>
      <c r="R553" s="2"/>
      <c r="S553" s="104">
        <f t="shared" si="17"/>
        <v>537</v>
      </c>
      <c r="T553" s="516">
        <f>IF('LISTA TRABAJADORES'!F542&lt;50,"",B553)</f>
        <v>0</v>
      </c>
      <c r="U553" s="517"/>
      <c r="V553" s="105">
        <f>IF('LISTA TRABAJADORES'!F542&lt;50,"",'LISTA TRABAJADORES'!D542)</f>
        <v>0</v>
      </c>
      <c r="W553" s="106">
        <f>IF('LISTA TRABAJADORES'!F542&lt;50,"",E553)</f>
        <v>0</v>
      </c>
      <c r="X553" s="83" t="s">
        <v>444</v>
      </c>
      <c r="Y553" s="518">
        <f>IF('LISTA TRABAJADORES'!F542&lt;50,"",G553)</f>
        <v>0</v>
      </c>
      <c r="Z553" s="519"/>
      <c r="AA553" s="83"/>
      <c r="AB553" s="65" t="e">
        <f>IF(#REF!="Sí","Cada 6 meses",IF('LISTA TRABAJADORES'!AW545&lt;&gt;"",'LISTA TRABAJADORES'!AW545,IF(OR(#REF!="",#REF!&lt;50),"",IF(#REF!&gt;=1000,"Anualmente",IF(#REF!&lt;=100,"Cada 3 años","Cada 2 años")))))</f>
        <v>#REF!</v>
      </c>
      <c r="AC553" s="65" t="e">
        <f>IF(#REF!="Sí","Cada 6 meses",IF('LISTA TRABAJADORES'!AX545&lt;&gt;"",'LISTA TRABAJADORES'!AX545,IF(OR(#REF!="",#REF!&lt;50),"",IF(#REF!&gt;=1000,"Anualmente",IF(#REF!&lt;=100,"Cada 3 años","Cada 2 años")))))</f>
        <v>#REF!</v>
      </c>
    </row>
    <row r="554" spans="1:29">
      <c r="A554" s="66">
        <v>538</v>
      </c>
      <c r="B554" s="516">
        <f>IF('LISTA TRABAJADORES'!F543&lt;50,"",'LISTA TRABAJADORES'!C543)</f>
        <v>0</v>
      </c>
      <c r="C554" s="517"/>
      <c r="D554" s="107">
        <f>IF('LISTA TRABAJADORES'!F543&lt;50,"",'LISTA TRABAJADORES'!D543)</f>
        <v>0</v>
      </c>
      <c r="E554" s="106">
        <f>IF('LISTA TRABAJADORES'!F543&lt;50,"",'LISTA TRABAJADORES'!E543)</f>
        <v>0</v>
      </c>
      <c r="F554" s="160"/>
      <c r="G554" s="518">
        <f>IF('LISTA TRABAJADORES'!F543&lt;50,"",'LISTA TRABAJADORES'!B543)</f>
        <v>0</v>
      </c>
      <c r="H554" s="519"/>
      <c r="I554" s="83"/>
      <c r="J554" s="65" t="str">
        <f>IF('LISTA TRABAJADORES'!F543="","",IF('LISTA TRABAJADORES'!G543="Sí","Cada 6 meses",IF(M554&lt;&gt;"",M554,IF(OR('LISTA TRABAJADORES'!H543="no ingresa",'LISTA TRABAJADORES'!F543="BAJA"),"No Ingresa PVSA",IF('LISTA TRABAJADORES'!F543="MUY ALTA","Anualmente",IF('LISTA TRABAJADORES'!F543="MEDIA","Cada 3 años","Cada 2 años"))))))</f>
        <v/>
      </c>
      <c r="K554" s="76"/>
      <c r="L554" s="67"/>
      <c r="M554" s="68" t="str">
        <f t="shared" si="16"/>
        <v/>
      </c>
      <c r="N554" s="67"/>
      <c r="O554" s="63"/>
      <c r="P554" s="64"/>
      <c r="Q554" s="64"/>
      <c r="R554" s="2"/>
      <c r="S554" s="104">
        <f t="shared" si="17"/>
        <v>538</v>
      </c>
      <c r="T554" s="516">
        <f>IF('LISTA TRABAJADORES'!F543&lt;50,"",B554)</f>
        <v>0</v>
      </c>
      <c r="U554" s="517"/>
      <c r="V554" s="105">
        <f>IF('LISTA TRABAJADORES'!F543&lt;50,"",'LISTA TRABAJADORES'!D543)</f>
        <v>0</v>
      </c>
      <c r="W554" s="106">
        <f>IF('LISTA TRABAJADORES'!F543&lt;50,"",E554)</f>
        <v>0</v>
      </c>
      <c r="X554" s="83" t="s">
        <v>444</v>
      </c>
      <c r="Y554" s="518">
        <f>IF('LISTA TRABAJADORES'!F543&lt;50,"",G554)</f>
        <v>0</v>
      </c>
      <c r="Z554" s="519"/>
      <c r="AA554" s="83"/>
      <c r="AB554" s="65" t="e">
        <f>IF(#REF!="Sí","Cada 6 meses",IF('LISTA TRABAJADORES'!AW546&lt;&gt;"",'LISTA TRABAJADORES'!AW546,IF(OR(#REF!="",#REF!&lt;50),"",IF(#REF!&gt;=1000,"Anualmente",IF(#REF!&lt;=100,"Cada 3 años","Cada 2 años")))))</f>
        <v>#REF!</v>
      </c>
      <c r="AC554" s="65" t="e">
        <f>IF(#REF!="Sí","Cada 6 meses",IF('LISTA TRABAJADORES'!AX546&lt;&gt;"",'LISTA TRABAJADORES'!AX546,IF(OR(#REF!="",#REF!&lt;50),"",IF(#REF!&gt;=1000,"Anualmente",IF(#REF!&lt;=100,"Cada 3 años","Cada 2 años")))))</f>
        <v>#REF!</v>
      </c>
    </row>
    <row r="555" spans="1:29">
      <c r="A555" s="66">
        <v>539</v>
      </c>
      <c r="B555" s="516">
        <f>IF('LISTA TRABAJADORES'!F544&lt;50,"",'LISTA TRABAJADORES'!C544)</f>
        <v>0</v>
      </c>
      <c r="C555" s="517"/>
      <c r="D555" s="107">
        <f>IF('LISTA TRABAJADORES'!F544&lt;50,"",'LISTA TRABAJADORES'!D544)</f>
        <v>0</v>
      </c>
      <c r="E555" s="106">
        <f>IF('LISTA TRABAJADORES'!F544&lt;50,"",'LISTA TRABAJADORES'!E544)</f>
        <v>0</v>
      </c>
      <c r="F555" s="160"/>
      <c r="G555" s="518">
        <f>IF('LISTA TRABAJADORES'!F544&lt;50,"",'LISTA TRABAJADORES'!B544)</f>
        <v>0</v>
      </c>
      <c r="H555" s="519"/>
      <c r="I555" s="83"/>
      <c r="J555" s="65" t="str">
        <f>IF('LISTA TRABAJADORES'!F544="","",IF('LISTA TRABAJADORES'!G544="Sí","Cada 6 meses",IF(M555&lt;&gt;"",M555,IF(OR('LISTA TRABAJADORES'!H544="no ingresa",'LISTA TRABAJADORES'!F544="BAJA"),"No Ingresa PVSA",IF('LISTA TRABAJADORES'!F544="MUY ALTA","Anualmente",IF('LISTA TRABAJADORES'!F544="MEDIA","Cada 3 años","Cada 2 años"))))))</f>
        <v/>
      </c>
      <c r="K555" s="76"/>
      <c r="L555" s="67"/>
      <c r="M555" s="68" t="str">
        <f t="shared" si="16"/>
        <v/>
      </c>
      <c r="N555" s="67"/>
      <c r="O555" s="63"/>
      <c r="P555" s="64"/>
      <c r="Q555" s="64"/>
      <c r="R555" s="2"/>
      <c r="S555" s="104">
        <f t="shared" si="17"/>
        <v>539</v>
      </c>
      <c r="T555" s="516">
        <f>IF('LISTA TRABAJADORES'!F544&lt;50,"",B555)</f>
        <v>0</v>
      </c>
      <c r="U555" s="517"/>
      <c r="V555" s="105">
        <f>IF('LISTA TRABAJADORES'!F544&lt;50,"",'LISTA TRABAJADORES'!D544)</f>
        <v>0</v>
      </c>
      <c r="W555" s="106">
        <f>IF('LISTA TRABAJADORES'!F544&lt;50,"",E555)</f>
        <v>0</v>
      </c>
      <c r="X555" s="83" t="s">
        <v>444</v>
      </c>
      <c r="Y555" s="518">
        <f>IF('LISTA TRABAJADORES'!F544&lt;50,"",G555)</f>
        <v>0</v>
      </c>
      <c r="Z555" s="519"/>
      <c r="AA555" s="83"/>
      <c r="AB555" s="65" t="e">
        <f>IF(#REF!="Sí","Cada 6 meses",IF('LISTA TRABAJADORES'!AW547&lt;&gt;"",'LISTA TRABAJADORES'!AW547,IF(OR(#REF!="",#REF!&lt;50),"",IF(#REF!&gt;=1000,"Anualmente",IF(#REF!&lt;=100,"Cada 3 años","Cada 2 años")))))</f>
        <v>#REF!</v>
      </c>
      <c r="AC555" s="65" t="e">
        <f>IF(#REF!="Sí","Cada 6 meses",IF('LISTA TRABAJADORES'!AX547&lt;&gt;"",'LISTA TRABAJADORES'!AX547,IF(OR(#REF!="",#REF!&lt;50),"",IF(#REF!&gt;=1000,"Anualmente",IF(#REF!&lt;=100,"Cada 3 años","Cada 2 años")))))</f>
        <v>#REF!</v>
      </c>
    </row>
    <row r="556" spans="1:29">
      <c r="A556" s="66">
        <v>540</v>
      </c>
      <c r="B556" s="516">
        <f>IF('LISTA TRABAJADORES'!F545&lt;50,"",'LISTA TRABAJADORES'!C545)</f>
        <v>0</v>
      </c>
      <c r="C556" s="517"/>
      <c r="D556" s="107">
        <f>IF('LISTA TRABAJADORES'!F545&lt;50,"",'LISTA TRABAJADORES'!D545)</f>
        <v>0</v>
      </c>
      <c r="E556" s="106">
        <f>IF('LISTA TRABAJADORES'!F545&lt;50,"",'LISTA TRABAJADORES'!E545)</f>
        <v>0</v>
      </c>
      <c r="F556" s="160"/>
      <c r="G556" s="518">
        <f>IF('LISTA TRABAJADORES'!F545&lt;50,"",'LISTA TRABAJADORES'!B545)</f>
        <v>0</v>
      </c>
      <c r="H556" s="519"/>
      <c r="I556" s="83"/>
      <c r="J556" s="65" t="str">
        <f>IF('LISTA TRABAJADORES'!F545="","",IF('LISTA TRABAJADORES'!G545="Sí","Cada 6 meses",IF(M556&lt;&gt;"",M556,IF(OR('LISTA TRABAJADORES'!H545="no ingresa",'LISTA TRABAJADORES'!F545="BAJA"),"No Ingresa PVSA",IF('LISTA TRABAJADORES'!F545="MUY ALTA","Anualmente",IF('LISTA TRABAJADORES'!F545="MEDIA","Cada 3 años","Cada 2 años"))))))</f>
        <v/>
      </c>
      <c r="K556" s="76"/>
      <c r="L556" s="67"/>
      <c r="M556" s="68" t="str">
        <f t="shared" si="16"/>
        <v/>
      </c>
      <c r="N556" s="67"/>
      <c r="O556" s="63"/>
      <c r="P556" s="64"/>
      <c r="Q556" s="64"/>
      <c r="R556" s="2"/>
      <c r="S556" s="104">
        <f t="shared" si="17"/>
        <v>540</v>
      </c>
      <c r="T556" s="516">
        <f>IF('LISTA TRABAJADORES'!F545&lt;50,"",B556)</f>
        <v>0</v>
      </c>
      <c r="U556" s="517"/>
      <c r="V556" s="105">
        <f>IF('LISTA TRABAJADORES'!F545&lt;50,"",'LISTA TRABAJADORES'!D545)</f>
        <v>0</v>
      </c>
      <c r="W556" s="106">
        <f>IF('LISTA TRABAJADORES'!F545&lt;50,"",E556)</f>
        <v>0</v>
      </c>
      <c r="X556" s="83" t="s">
        <v>444</v>
      </c>
      <c r="Y556" s="518">
        <f>IF('LISTA TRABAJADORES'!F545&lt;50,"",G556)</f>
        <v>0</v>
      </c>
      <c r="Z556" s="519"/>
      <c r="AA556" s="83"/>
      <c r="AB556" s="65" t="e">
        <f>IF(#REF!="Sí","Cada 6 meses",IF('LISTA TRABAJADORES'!AW548&lt;&gt;"",'LISTA TRABAJADORES'!AW548,IF(OR(#REF!="",#REF!&lt;50),"",IF(#REF!&gt;=1000,"Anualmente",IF(#REF!&lt;=100,"Cada 3 años","Cada 2 años")))))</f>
        <v>#REF!</v>
      </c>
      <c r="AC556" s="65" t="e">
        <f>IF(#REF!="Sí","Cada 6 meses",IF('LISTA TRABAJADORES'!AX548&lt;&gt;"",'LISTA TRABAJADORES'!AX548,IF(OR(#REF!="",#REF!&lt;50),"",IF(#REF!&gt;=1000,"Anualmente",IF(#REF!&lt;=100,"Cada 3 años","Cada 2 años")))))</f>
        <v>#REF!</v>
      </c>
    </row>
    <row r="557" spans="1:29">
      <c r="A557" s="66">
        <v>541</v>
      </c>
      <c r="B557" s="516">
        <f>IF('LISTA TRABAJADORES'!F546&lt;50,"",'LISTA TRABAJADORES'!C546)</f>
        <v>0</v>
      </c>
      <c r="C557" s="517"/>
      <c r="D557" s="107">
        <f>IF('LISTA TRABAJADORES'!F546&lt;50,"",'LISTA TRABAJADORES'!D546)</f>
        <v>0</v>
      </c>
      <c r="E557" s="106">
        <f>IF('LISTA TRABAJADORES'!F546&lt;50,"",'LISTA TRABAJADORES'!E546)</f>
        <v>0</v>
      </c>
      <c r="F557" s="160"/>
      <c r="G557" s="518">
        <f>IF('LISTA TRABAJADORES'!F546&lt;50,"",'LISTA TRABAJADORES'!B546)</f>
        <v>0</v>
      </c>
      <c r="H557" s="519"/>
      <c r="I557" s="83"/>
      <c r="J557" s="65" t="str">
        <f>IF('LISTA TRABAJADORES'!F546="","",IF('LISTA TRABAJADORES'!G546="Sí","Cada 6 meses",IF(M557&lt;&gt;"",M557,IF(OR('LISTA TRABAJADORES'!H546="no ingresa",'LISTA TRABAJADORES'!F546="BAJA"),"No Ingresa PVSA",IF('LISTA TRABAJADORES'!F546="MUY ALTA","Anualmente",IF('LISTA TRABAJADORES'!F546="MEDIA","Cada 3 años","Cada 2 años"))))))</f>
        <v/>
      </c>
      <c r="K557" s="76"/>
      <c r="L557" s="67"/>
      <c r="M557" s="68" t="str">
        <f t="shared" si="16"/>
        <v/>
      </c>
      <c r="N557" s="67"/>
      <c r="O557" s="63"/>
      <c r="P557" s="64"/>
      <c r="Q557" s="64"/>
      <c r="R557" s="2"/>
      <c r="S557" s="104">
        <f t="shared" si="17"/>
        <v>541</v>
      </c>
      <c r="T557" s="516">
        <f>IF('LISTA TRABAJADORES'!F546&lt;50,"",B557)</f>
        <v>0</v>
      </c>
      <c r="U557" s="517"/>
      <c r="V557" s="105">
        <f>IF('LISTA TRABAJADORES'!F546&lt;50,"",'LISTA TRABAJADORES'!D546)</f>
        <v>0</v>
      </c>
      <c r="W557" s="106">
        <f>IF('LISTA TRABAJADORES'!F546&lt;50,"",E557)</f>
        <v>0</v>
      </c>
      <c r="X557" s="83" t="s">
        <v>444</v>
      </c>
      <c r="Y557" s="518">
        <f>IF('LISTA TRABAJADORES'!F546&lt;50,"",G557)</f>
        <v>0</v>
      </c>
      <c r="Z557" s="519"/>
      <c r="AA557" s="83"/>
      <c r="AB557" s="65" t="e">
        <f>IF(#REF!="Sí","Cada 6 meses",IF('LISTA TRABAJADORES'!AW549&lt;&gt;"",'LISTA TRABAJADORES'!AW549,IF(OR(#REF!="",#REF!&lt;50),"",IF(#REF!&gt;=1000,"Anualmente",IF(#REF!&lt;=100,"Cada 3 años","Cada 2 años")))))</f>
        <v>#REF!</v>
      </c>
      <c r="AC557" s="65" t="e">
        <f>IF(#REF!="Sí","Cada 6 meses",IF('LISTA TRABAJADORES'!AX549&lt;&gt;"",'LISTA TRABAJADORES'!AX549,IF(OR(#REF!="",#REF!&lt;50),"",IF(#REF!&gt;=1000,"Anualmente",IF(#REF!&lt;=100,"Cada 3 años","Cada 2 años")))))</f>
        <v>#REF!</v>
      </c>
    </row>
    <row r="558" spans="1:29">
      <c r="A558" s="66">
        <v>542</v>
      </c>
      <c r="B558" s="516">
        <f>IF('LISTA TRABAJADORES'!F547&lt;50,"",'LISTA TRABAJADORES'!C547)</f>
        <v>0</v>
      </c>
      <c r="C558" s="517"/>
      <c r="D558" s="107">
        <f>IF('LISTA TRABAJADORES'!F547&lt;50,"",'LISTA TRABAJADORES'!D547)</f>
        <v>0</v>
      </c>
      <c r="E558" s="106">
        <f>IF('LISTA TRABAJADORES'!F547&lt;50,"",'LISTA TRABAJADORES'!E547)</f>
        <v>0</v>
      </c>
      <c r="F558" s="160"/>
      <c r="G558" s="518">
        <f>IF('LISTA TRABAJADORES'!F547&lt;50,"",'LISTA TRABAJADORES'!B547)</f>
        <v>0</v>
      </c>
      <c r="H558" s="519"/>
      <c r="I558" s="83"/>
      <c r="J558" s="65" t="str">
        <f>IF('LISTA TRABAJADORES'!F547="","",IF('LISTA TRABAJADORES'!G547="Sí","Cada 6 meses",IF(M558&lt;&gt;"",M558,IF(OR('LISTA TRABAJADORES'!H547="no ingresa",'LISTA TRABAJADORES'!F547="BAJA"),"No Ingresa PVSA",IF('LISTA TRABAJADORES'!F547="MUY ALTA","Anualmente",IF('LISTA TRABAJADORES'!F547="MEDIA","Cada 3 años","Cada 2 años"))))))</f>
        <v/>
      </c>
      <c r="K558" s="76"/>
      <c r="L558" s="67"/>
      <c r="M558" s="68" t="str">
        <f t="shared" si="16"/>
        <v/>
      </c>
      <c r="N558" s="67"/>
      <c r="O558" s="63"/>
      <c r="P558" s="64"/>
      <c r="Q558" s="64"/>
      <c r="R558" s="2"/>
      <c r="S558" s="104">
        <f t="shared" si="17"/>
        <v>542</v>
      </c>
      <c r="T558" s="516">
        <f>IF('LISTA TRABAJADORES'!F547&lt;50,"",B558)</f>
        <v>0</v>
      </c>
      <c r="U558" s="517"/>
      <c r="V558" s="105">
        <f>IF('LISTA TRABAJADORES'!F547&lt;50,"",'LISTA TRABAJADORES'!D547)</f>
        <v>0</v>
      </c>
      <c r="W558" s="106">
        <f>IF('LISTA TRABAJADORES'!F547&lt;50,"",E558)</f>
        <v>0</v>
      </c>
      <c r="X558" s="83" t="s">
        <v>444</v>
      </c>
      <c r="Y558" s="518">
        <f>IF('LISTA TRABAJADORES'!F547&lt;50,"",G558)</f>
        <v>0</v>
      </c>
      <c r="Z558" s="519"/>
      <c r="AA558" s="83"/>
      <c r="AB558" s="65" t="e">
        <f>IF(#REF!="Sí","Cada 6 meses",IF('LISTA TRABAJADORES'!AW550&lt;&gt;"",'LISTA TRABAJADORES'!AW550,IF(OR(#REF!="",#REF!&lt;50),"",IF(#REF!&gt;=1000,"Anualmente",IF(#REF!&lt;=100,"Cada 3 años","Cada 2 años")))))</f>
        <v>#REF!</v>
      </c>
      <c r="AC558" s="65" t="e">
        <f>IF(#REF!="Sí","Cada 6 meses",IF('LISTA TRABAJADORES'!AX550&lt;&gt;"",'LISTA TRABAJADORES'!AX550,IF(OR(#REF!="",#REF!&lt;50),"",IF(#REF!&gt;=1000,"Anualmente",IF(#REF!&lt;=100,"Cada 3 años","Cada 2 años")))))</f>
        <v>#REF!</v>
      </c>
    </row>
    <row r="559" spans="1:29">
      <c r="A559" s="66">
        <v>543</v>
      </c>
      <c r="B559" s="516">
        <f>IF('LISTA TRABAJADORES'!F548&lt;50,"",'LISTA TRABAJADORES'!C548)</f>
        <v>0</v>
      </c>
      <c r="C559" s="517"/>
      <c r="D559" s="107">
        <f>IF('LISTA TRABAJADORES'!F548&lt;50,"",'LISTA TRABAJADORES'!D548)</f>
        <v>0</v>
      </c>
      <c r="E559" s="106">
        <f>IF('LISTA TRABAJADORES'!F548&lt;50,"",'LISTA TRABAJADORES'!E548)</f>
        <v>0</v>
      </c>
      <c r="F559" s="160"/>
      <c r="G559" s="518">
        <f>IF('LISTA TRABAJADORES'!F548&lt;50,"",'LISTA TRABAJADORES'!B548)</f>
        <v>0</v>
      </c>
      <c r="H559" s="519"/>
      <c r="I559" s="83"/>
      <c r="J559" s="65" t="str">
        <f>IF('LISTA TRABAJADORES'!F548="","",IF('LISTA TRABAJADORES'!G548="Sí","Cada 6 meses",IF(M559&lt;&gt;"",M559,IF(OR('LISTA TRABAJADORES'!H548="no ingresa",'LISTA TRABAJADORES'!F548="BAJA"),"No Ingresa PVSA",IF('LISTA TRABAJADORES'!F548="MUY ALTA","Anualmente",IF('LISTA TRABAJADORES'!F548="MEDIA","Cada 3 años","Cada 2 años"))))))</f>
        <v/>
      </c>
      <c r="K559" s="76"/>
      <c r="L559" s="67"/>
      <c r="M559" s="68" t="str">
        <f t="shared" si="16"/>
        <v/>
      </c>
      <c r="N559" s="67"/>
      <c r="O559" s="63"/>
      <c r="P559" s="64"/>
      <c r="Q559" s="64"/>
      <c r="R559" s="2"/>
      <c r="S559" s="104">
        <f t="shared" si="17"/>
        <v>543</v>
      </c>
      <c r="T559" s="516">
        <f>IF('LISTA TRABAJADORES'!F548&lt;50,"",B559)</f>
        <v>0</v>
      </c>
      <c r="U559" s="517"/>
      <c r="V559" s="105">
        <f>IF('LISTA TRABAJADORES'!F548&lt;50,"",'LISTA TRABAJADORES'!D548)</f>
        <v>0</v>
      </c>
      <c r="W559" s="106">
        <f>IF('LISTA TRABAJADORES'!F548&lt;50,"",E559)</f>
        <v>0</v>
      </c>
      <c r="X559" s="83" t="s">
        <v>444</v>
      </c>
      <c r="Y559" s="518">
        <f>IF('LISTA TRABAJADORES'!F548&lt;50,"",G559)</f>
        <v>0</v>
      </c>
      <c r="Z559" s="519"/>
      <c r="AA559" s="83"/>
      <c r="AB559" s="65" t="e">
        <f>IF(#REF!="Sí","Cada 6 meses",IF('LISTA TRABAJADORES'!AW551&lt;&gt;"",'LISTA TRABAJADORES'!AW551,IF(OR(#REF!="",#REF!&lt;50),"",IF(#REF!&gt;=1000,"Anualmente",IF(#REF!&lt;=100,"Cada 3 años","Cada 2 años")))))</f>
        <v>#REF!</v>
      </c>
      <c r="AC559" s="65" t="e">
        <f>IF(#REF!="Sí","Cada 6 meses",IF('LISTA TRABAJADORES'!AX551&lt;&gt;"",'LISTA TRABAJADORES'!AX551,IF(OR(#REF!="",#REF!&lt;50),"",IF(#REF!&gt;=1000,"Anualmente",IF(#REF!&lt;=100,"Cada 3 años","Cada 2 años")))))</f>
        <v>#REF!</v>
      </c>
    </row>
    <row r="560" spans="1:29">
      <c r="A560" s="66">
        <v>544</v>
      </c>
      <c r="B560" s="516">
        <f>IF('LISTA TRABAJADORES'!F549&lt;50,"",'LISTA TRABAJADORES'!C549)</f>
        <v>0</v>
      </c>
      <c r="C560" s="517"/>
      <c r="D560" s="107">
        <f>IF('LISTA TRABAJADORES'!F549&lt;50,"",'LISTA TRABAJADORES'!D549)</f>
        <v>0</v>
      </c>
      <c r="E560" s="106">
        <f>IF('LISTA TRABAJADORES'!F549&lt;50,"",'LISTA TRABAJADORES'!E549)</f>
        <v>0</v>
      </c>
      <c r="F560" s="160"/>
      <c r="G560" s="518">
        <f>IF('LISTA TRABAJADORES'!F549&lt;50,"",'LISTA TRABAJADORES'!B549)</f>
        <v>0</v>
      </c>
      <c r="H560" s="519"/>
      <c r="I560" s="83"/>
      <c r="J560" s="65" t="str">
        <f>IF('LISTA TRABAJADORES'!F549="","",IF('LISTA TRABAJADORES'!G549="Sí","Cada 6 meses",IF(M560&lt;&gt;"",M560,IF(OR('LISTA TRABAJADORES'!H549="no ingresa",'LISTA TRABAJADORES'!F549="BAJA"),"No Ingresa PVSA",IF('LISTA TRABAJADORES'!F549="MUY ALTA","Anualmente",IF('LISTA TRABAJADORES'!F549="MEDIA","Cada 3 años","Cada 2 años"))))))</f>
        <v/>
      </c>
      <c r="K560" s="76"/>
      <c r="L560" s="67"/>
      <c r="M560" s="68" t="str">
        <f t="shared" si="16"/>
        <v/>
      </c>
      <c r="N560" s="67"/>
      <c r="O560" s="63"/>
      <c r="P560" s="64"/>
      <c r="Q560" s="64"/>
      <c r="R560" s="2"/>
      <c r="S560" s="104">
        <f t="shared" si="17"/>
        <v>544</v>
      </c>
      <c r="T560" s="516">
        <f>IF('LISTA TRABAJADORES'!F549&lt;50,"",B560)</f>
        <v>0</v>
      </c>
      <c r="U560" s="517"/>
      <c r="V560" s="105">
        <f>IF('LISTA TRABAJADORES'!F549&lt;50,"",'LISTA TRABAJADORES'!D549)</f>
        <v>0</v>
      </c>
      <c r="W560" s="106">
        <f>IF('LISTA TRABAJADORES'!F549&lt;50,"",E560)</f>
        <v>0</v>
      </c>
      <c r="X560" s="83" t="s">
        <v>444</v>
      </c>
      <c r="Y560" s="518">
        <f>IF('LISTA TRABAJADORES'!F549&lt;50,"",G560)</f>
        <v>0</v>
      </c>
      <c r="Z560" s="519"/>
      <c r="AA560" s="83"/>
      <c r="AB560" s="65" t="e">
        <f>IF(#REF!="Sí","Cada 6 meses",IF('LISTA TRABAJADORES'!AW552&lt;&gt;"",'LISTA TRABAJADORES'!AW552,IF(OR(#REF!="",#REF!&lt;50),"",IF(#REF!&gt;=1000,"Anualmente",IF(#REF!&lt;=100,"Cada 3 años","Cada 2 años")))))</f>
        <v>#REF!</v>
      </c>
      <c r="AC560" s="65" t="e">
        <f>IF(#REF!="Sí","Cada 6 meses",IF('LISTA TRABAJADORES'!AX552&lt;&gt;"",'LISTA TRABAJADORES'!AX552,IF(OR(#REF!="",#REF!&lt;50),"",IF(#REF!&gt;=1000,"Anualmente",IF(#REF!&lt;=100,"Cada 3 años","Cada 2 años")))))</f>
        <v>#REF!</v>
      </c>
    </row>
    <row r="561" spans="1:29">
      <c r="A561" s="66">
        <v>545</v>
      </c>
      <c r="B561" s="516">
        <f>IF('LISTA TRABAJADORES'!F550&lt;50,"",'LISTA TRABAJADORES'!C550)</f>
        <v>0</v>
      </c>
      <c r="C561" s="517"/>
      <c r="D561" s="107">
        <f>IF('LISTA TRABAJADORES'!F550&lt;50,"",'LISTA TRABAJADORES'!D550)</f>
        <v>0</v>
      </c>
      <c r="E561" s="106">
        <f>IF('LISTA TRABAJADORES'!F550&lt;50,"",'LISTA TRABAJADORES'!E550)</f>
        <v>0</v>
      </c>
      <c r="F561" s="160"/>
      <c r="G561" s="518">
        <f>IF('LISTA TRABAJADORES'!F550&lt;50,"",'LISTA TRABAJADORES'!B550)</f>
        <v>0</v>
      </c>
      <c r="H561" s="519"/>
      <c r="I561" s="83"/>
      <c r="J561" s="65" t="str">
        <f>IF('LISTA TRABAJADORES'!F550="","",IF('LISTA TRABAJADORES'!G550="Sí","Cada 6 meses",IF(M561&lt;&gt;"",M561,IF(OR('LISTA TRABAJADORES'!H550="no ingresa",'LISTA TRABAJADORES'!F550="BAJA"),"No Ingresa PVSA",IF('LISTA TRABAJADORES'!F550="MUY ALTA","Anualmente",IF('LISTA TRABAJADORES'!F550="MEDIA","Cada 3 años","Cada 2 años"))))))</f>
        <v/>
      </c>
      <c r="K561" s="76"/>
      <c r="L561" s="67"/>
      <c r="M561" s="68" t="str">
        <f t="shared" si="16"/>
        <v/>
      </c>
      <c r="N561" s="67"/>
      <c r="O561" s="63"/>
      <c r="P561" s="64"/>
      <c r="Q561" s="64"/>
      <c r="R561" s="2"/>
      <c r="S561" s="104">
        <f t="shared" si="17"/>
        <v>545</v>
      </c>
      <c r="T561" s="516">
        <f>IF('LISTA TRABAJADORES'!F550&lt;50,"",B561)</f>
        <v>0</v>
      </c>
      <c r="U561" s="517"/>
      <c r="V561" s="105">
        <f>IF('LISTA TRABAJADORES'!F550&lt;50,"",'LISTA TRABAJADORES'!D550)</f>
        <v>0</v>
      </c>
      <c r="W561" s="106">
        <f>IF('LISTA TRABAJADORES'!F550&lt;50,"",E561)</f>
        <v>0</v>
      </c>
      <c r="X561" s="83" t="s">
        <v>444</v>
      </c>
      <c r="Y561" s="518">
        <f>IF('LISTA TRABAJADORES'!F550&lt;50,"",G561)</f>
        <v>0</v>
      </c>
      <c r="Z561" s="519"/>
      <c r="AA561" s="83"/>
      <c r="AB561" s="65" t="e">
        <f>IF(#REF!="Sí","Cada 6 meses",IF('LISTA TRABAJADORES'!AW553&lt;&gt;"",'LISTA TRABAJADORES'!AW553,IF(OR(#REF!="",#REF!&lt;50),"",IF(#REF!&gt;=1000,"Anualmente",IF(#REF!&lt;=100,"Cada 3 años","Cada 2 años")))))</f>
        <v>#REF!</v>
      </c>
      <c r="AC561" s="65" t="e">
        <f>IF(#REF!="Sí","Cada 6 meses",IF('LISTA TRABAJADORES'!AX553&lt;&gt;"",'LISTA TRABAJADORES'!AX553,IF(OR(#REF!="",#REF!&lt;50),"",IF(#REF!&gt;=1000,"Anualmente",IF(#REF!&lt;=100,"Cada 3 años","Cada 2 años")))))</f>
        <v>#REF!</v>
      </c>
    </row>
    <row r="562" spans="1:29">
      <c r="A562" s="66">
        <v>546</v>
      </c>
      <c r="B562" s="516">
        <f>IF('LISTA TRABAJADORES'!F551&lt;50,"",'LISTA TRABAJADORES'!C551)</f>
        <v>0</v>
      </c>
      <c r="C562" s="517"/>
      <c r="D562" s="107">
        <f>IF('LISTA TRABAJADORES'!F551&lt;50,"",'LISTA TRABAJADORES'!D551)</f>
        <v>0</v>
      </c>
      <c r="E562" s="106">
        <f>IF('LISTA TRABAJADORES'!F551&lt;50,"",'LISTA TRABAJADORES'!E551)</f>
        <v>0</v>
      </c>
      <c r="F562" s="160"/>
      <c r="G562" s="518">
        <f>IF('LISTA TRABAJADORES'!F551&lt;50,"",'LISTA TRABAJADORES'!B551)</f>
        <v>0</v>
      </c>
      <c r="H562" s="519"/>
      <c r="I562" s="83"/>
      <c r="J562" s="65" t="str">
        <f>IF('LISTA TRABAJADORES'!F551="","",IF('LISTA TRABAJADORES'!G551="Sí","Cada 6 meses",IF(M562&lt;&gt;"",M562,IF(OR('LISTA TRABAJADORES'!H551="no ingresa",'LISTA TRABAJADORES'!F551="BAJA"),"No Ingresa PVSA",IF('LISTA TRABAJADORES'!F551="MUY ALTA","Anualmente",IF('LISTA TRABAJADORES'!F551="MEDIA","Cada 3 años","Cada 2 años"))))))</f>
        <v/>
      </c>
      <c r="K562" s="76"/>
      <c r="L562" s="67"/>
      <c r="M562" s="68" t="str">
        <f t="shared" si="16"/>
        <v/>
      </c>
      <c r="N562" s="67"/>
      <c r="O562" s="63"/>
      <c r="P562" s="64"/>
      <c r="Q562" s="64"/>
      <c r="R562" s="2"/>
      <c r="S562" s="104">
        <f t="shared" si="17"/>
        <v>546</v>
      </c>
      <c r="T562" s="516">
        <f>IF('LISTA TRABAJADORES'!F551&lt;50,"",B562)</f>
        <v>0</v>
      </c>
      <c r="U562" s="517"/>
      <c r="V562" s="105">
        <f>IF('LISTA TRABAJADORES'!F551&lt;50,"",'LISTA TRABAJADORES'!D551)</f>
        <v>0</v>
      </c>
      <c r="W562" s="106">
        <f>IF('LISTA TRABAJADORES'!F551&lt;50,"",E562)</f>
        <v>0</v>
      </c>
      <c r="X562" s="83" t="s">
        <v>444</v>
      </c>
      <c r="Y562" s="518">
        <f>IF('LISTA TRABAJADORES'!F551&lt;50,"",G562)</f>
        <v>0</v>
      </c>
      <c r="Z562" s="519"/>
      <c r="AA562" s="83"/>
      <c r="AB562" s="65" t="e">
        <f>IF(#REF!="Sí","Cada 6 meses",IF('LISTA TRABAJADORES'!AW554&lt;&gt;"",'LISTA TRABAJADORES'!AW554,IF(OR(#REF!="",#REF!&lt;50),"",IF(#REF!&gt;=1000,"Anualmente",IF(#REF!&lt;=100,"Cada 3 años","Cada 2 años")))))</f>
        <v>#REF!</v>
      </c>
      <c r="AC562" s="65" t="e">
        <f>IF(#REF!="Sí","Cada 6 meses",IF('LISTA TRABAJADORES'!AX554&lt;&gt;"",'LISTA TRABAJADORES'!AX554,IF(OR(#REF!="",#REF!&lt;50),"",IF(#REF!&gt;=1000,"Anualmente",IF(#REF!&lt;=100,"Cada 3 años","Cada 2 años")))))</f>
        <v>#REF!</v>
      </c>
    </row>
    <row r="563" spans="1:29">
      <c r="A563" s="66">
        <v>547</v>
      </c>
      <c r="B563" s="516">
        <f>IF('LISTA TRABAJADORES'!F552&lt;50,"",'LISTA TRABAJADORES'!C552)</f>
        <v>0</v>
      </c>
      <c r="C563" s="517"/>
      <c r="D563" s="107">
        <f>IF('LISTA TRABAJADORES'!F552&lt;50,"",'LISTA TRABAJADORES'!D552)</f>
        <v>0</v>
      </c>
      <c r="E563" s="106">
        <f>IF('LISTA TRABAJADORES'!F552&lt;50,"",'LISTA TRABAJADORES'!E552)</f>
        <v>0</v>
      </c>
      <c r="F563" s="160"/>
      <c r="G563" s="518">
        <f>IF('LISTA TRABAJADORES'!F552&lt;50,"",'LISTA TRABAJADORES'!B552)</f>
        <v>0</v>
      </c>
      <c r="H563" s="519"/>
      <c r="I563" s="83"/>
      <c r="J563" s="65" t="str">
        <f>IF('LISTA TRABAJADORES'!F552="","",IF('LISTA TRABAJADORES'!G552="Sí","Cada 6 meses",IF(M563&lt;&gt;"",M563,IF(OR('LISTA TRABAJADORES'!H552="no ingresa",'LISTA TRABAJADORES'!F552="BAJA"),"No Ingresa PVSA",IF('LISTA TRABAJADORES'!F552="MUY ALTA","Anualmente",IF('LISTA TRABAJADORES'!F552="MEDIA","Cada 3 años","Cada 2 años"))))))</f>
        <v/>
      </c>
      <c r="K563" s="76"/>
      <c r="L563" s="67"/>
      <c r="M563" s="68" t="str">
        <f t="shared" si="16"/>
        <v/>
      </c>
      <c r="N563" s="67"/>
      <c r="O563" s="63"/>
      <c r="P563" s="64"/>
      <c r="Q563" s="64"/>
      <c r="R563" s="2"/>
      <c r="S563" s="104">
        <f t="shared" si="17"/>
        <v>547</v>
      </c>
      <c r="T563" s="516">
        <f>IF('LISTA TRABAJADORES'!F552&lt;50,"",B563)</f>
        <v>0</v>
      </c>
      <c r="U563" s="517"/>
      <c r="V563" s="105">
        <f>IF('LISTA TRABAJADORES'!F552&lt;50,"",'LISTA TRABAJADORES'!D552)</f>
        <v>0</v>
      </c>
      <c r="W563" s="106">
        <f>IF('LISTA TRABAJADORES'!F552&lt;50,"",E563)</f>
        <v>0</v>
      </c>
      <c r="X563" s="83" t="s">
        <v>444</v>
      </c>
      <c r="Y563" s="518">
        <f>IF('LISTA TRABAJADORES'!F552&lt;50,"",G563)</f>
        <v>0</v>
      </c>
      <c r="Z563" s="519"/>
      <c r="AA563" s="83"/>
      <c r="AB563" s="65" t="e">
        <f>IF(#REF!="Sí","Cada 6 meses",IF('LISTA TRABAJADORES'!AW555&lt;&gt;"",'LISTA TRABAJADORES'!AW555,IF(OR(#REF!="",#REF!&lt;50),"",IF(#REF!&gt;=1000,"Anualmente",IF(#REF!&lt;=100,"Cada 3 años","Cada 2 años")))))</f>
        <v>#REF!</v>
      </c>
      <c r="AC563" s="65" t="e">
        <f>IF(#REF!="Sí","Cada 6 meses",IF('LISTA TRABAJADORES'!AX555&lt;&gt;"",'LISTA TRABAJADORES'!AX555,IF(OR(#REF!="",#REF!&lt;50),"",IF(#REF!&gt;=1000,"Anualmente",IF(#REF!&lt;=100,"Cada 3 años","Cada 2 años")))))</f>
        <v>#REF!</v>
      </c>
    </row>
    <row r="564" spans="1:29">
      <c r="A564" s="66">
        <v>548</v>
      </c>
      <c r="B564" s="516">
        <f>IF('LISTA TRABAJADORES'!F553&lt;50,"",'LISTA TRABAJADORES'!C553)</f>
        <v>0</v>
      </c>
      <c r="C564" s="517"/>
      <c r="D564" s="107">
        <f>IF('LISTA TRABAJADORES'!F553&lt;50,"",'LISTA TRABAJADORES'!D553)</f>
        <v>0</v>
      </c>
      <c r="E564" s="106">
        <f>IF('LISTA TRABAJADORES'!F553&lt;50,"",'LISTA TRABAJADORES'!E553)</f>
        <v>0</v>
      </c>
      <c r="F564" s="160"/>
      <c r="G564" s="518">
        <f>IF('LISTA TRABAJADORES'!F553&lt;50,"",'LISTA TRABAJADORES'!B553)</f>
        <v>0</v>
      </c>
      <c r="H564" s="519"/>
      <c r="I564" s="83"/>
      <c r="J564" s="65" t="str">
        <f>IF('LISTA TRABAJADORES'!F553="","",IF('LISTA TRABAJADORES'!G553="Sí","Cada 6 meses",IF(M564&lt;&gt;"",M564,IF(OR('LISTA TRABAJADORES'!H553="no ingresa",'LISTA TRABAJADORES'!F553="BAJA"),"No Ingresa PVSA",IF('LISTA TRABAJADORES'!F553="MUY ALTA","Anualmente",IF('LISTA TRABAJADORES'!F553="MEDIA","Cada 3 años","Cada 2 años"))))))</f>
        <v/>
      </c>
      <c r="K564" s="76"/>
      <c r="L564" s="67"/>
      <c r="M564" s="68" t="str">
        <f t="shared" si="16"/>
        <v/>
      </c>
      <c r="N564" s="67"/>
      <c r="O564" s="63"/>
      <c r="P564" s="64"/>
      <c r="Q564" s="64"/>
      <c r="R564" s="2"/>
      <c r="S564" s="104">
        <f t="shared" si="17"/>
        <v>548</v>
      </c>
      <c r="T564" s="516">
        <f>IF('LISTA TRABAJADORES'!F553&lt;50,"",B564)</f>
        <v>0</v>
      </c>
      <c r="U564" s="517"/>
      <c r="V564" s="105">
        <f>IF('LISTA TRABAJADORES'!F553&lt;50,"",'LISTA TRABAJADORES'!D553)</f>
        <v>0</v>
      </c>
      <c r="W564" s="106">
        <f>IF('LISTA TRABAJADORES'!F553&lt;50,"",E564)</f>
        <v>0</v>
      </c>
      <c r="X564" s="83" t="s">
        <v>444</v>
      </c>
      <c r="Y564" s="518">
        <f>IF('LISTA TRABAJADORES'!F553&lt;50,"",G564)</f>
        <v>0</v>
      </c>
      <c r="Z564" s="519"/>
      <c r="AA564" s="83"/>
      <c r="AB564" s="65" t="e">
        <f>IF(#REF!="Sí","Cada 6 meses",IF('LISTA TRABAJADORES'!AW556&lt;&gt;"",'LISTA TRABAJADORES'!AW556,IF(OR(#REF!="",#REF!&lt;50),"",IF(#REF!&gt;=1000,"Anualmente",IF(#REF!&lt;=100,"Cada 3 años","Cada 2 años")))))</f>
        <v>#REF!</v>
      </c>
      <c r="AC564" s="65" t="e">
        <f>IF(#REF!="Sí","Cada 6 meses",IF('LISTA TRABAJADORES'!AX556&lt;&gt;"",'LISTA TRABAJADORES'!AX556,IF(OR(#REF!="",#REF!&lt;50),"",IF(#REF!&gt;=1000,"Anualmente",IF(#REF!&lt;=100,"Cada 3 años","Cada 2 años")))))</f>
        <v>#REF!</v>
      </c>
    </row>
    <row r="565" spans="1:29">
      <c r="A565" s="66">
        <v>549</v>
      </c>
      <c r="B565" s="516">
        <f>IF('LISTA TRABAJADORES'!F554&lt;50,"",'LISTA TRABAJADORES'!C554)</f>
        <v>0</v>
      </c>
      <c r="C565" s="517"/>
      <c r="D565" s="107">
        <f>IF('LISTA TRABAJADORES'!F554&lt;50,"",'LISTA TRABAJADORES'!D554)</f>
        <v>0</v>
      </c>
      <c r="E565" s="106">
        <f>IF('LISTA TRABAJADORES'!F554&lt;50,"",'LISTA TRABAJADORES'!E554)</f>
        <v>0</v>
      </c>
      <c r="F565" s="160"/>
      <c r="G565" s="518">
        <f>IF('LISTA TRABAJADORES'!F554&lt;50,"",'LISTA TRABAJADORES'!B554)</f>
        <v>0</v>
      </c>
      <c r="H565" s="519"/>
      <c r="I565" s="83"/>
      <c r="J565" s="65" t="str">
        <f>IF('LISTA TRABAJADORES'!F554="","",IF('LISTA TRABAJADORES'!G554="Sí","Cada 6 meses",IF(M565&lt;&gt;"",M565,IF(OR('LISTA TRABAJADORES'!H554="no ingresa",'LISTA TRABAJADORES'!F554="BAJA"),"No Ingresa PVSA",IF('LISTA TRABAJADORES'!F554="MUY ALTA","Anualmente",IF('LISTA TRABAJADORES'!F554="MEDIA","Cada 3 años","Cada 2 años"))))))</f>
        <v/>
      </c>
      <c r="K565" s="76"/>
      <c r="L565" s="67"/>
      <c r="M565" s="68" t="str">
        <f t="shared" si="16"/>
        <v/>
      </c>
      <c r="N565" s="67"/>
      <c r="O565" s="63"/>
      <c r="P565" s="64"/>
      <c r="Q565" s="64"/>
      <c r="R565" s="2"/>
      <c r="S565" s="104">
        <f t="shared" si="17"/>
        <v>549</v>
      </c>
      <c r="T565" s="516">
        <f>IF('LISTA TRABAJADORES'!F554&lt;50,"",B565)</f>
        <v>0</v>
      </c>
      <c r="U565" s="517"/>
      <c r="V565" s="105">
        <f>IF('LISTA TRABAJADORES'!F554&lt;50,"",'LISTA TRABAJADORES'!D554)</f>
        <v>0</v>
      </c>
      <c r="W565" s="106">
        <f>IF('LISTA TRABAJADORES'!F554&lt;50,"",E565)</f>
        <v>0</v>
      </c>
      <c r="X565" s="83" t="s">
        <v>444</v>
      </c>
      <c r="Y565" s="518">
        <f>IF('LISTA TRABAJADORES'!F554&lt;50,"",G565)</f>
        <v>0</v>
      </c>
      <c r="Z565" s="519"/>
      <c r="AA565" s="83"/>
      <c r="AB565" s="65" t="e">
        <f>IF(#REF!="Sí","Cada 6 meses",IF('LISTA TRABAJADORES'!AW557&lt;&gt;"",'LISTA TRABAJADORES'!AW557,IF(OR(#REF!="",#REF!&lt;50),"",IF(#REF!&gt;=1000,"Anualmente",IF(#REF!&lt;=100,"Cada 3 años","Cada 2 años")))))</f>
        <v>#REF!</v>
      </c>
      <c r="AC565" s="65" t="e">
        <f>IF(#REF!="Sí","Cada 6 meses",IF('LISTA TRABAJADORES'!AX557&lt;&gt;"",'LISTA TRABAJADORES'!AX557,IF(OR(#REF!="",#REF!&lt;50),"",IF(#REF!&gt;=1000,"Anualmente",IF(#REF!&lt;=100,"Cada 3 años","Cada 2 años")))))</f>
        <v>#REF!</v>
      </c>
    </row>
    <row r="566" spans="1:29">
      <c r="A566" s="66">
        <v>550</v>
      </c>
      <c r="B566" s="516">
        <f>IF('LISTA TRABAJADORES'!F555&lt;50,"",'LISTA TRABAJADORES'!C555)</f>
        <v>0</v>
      </c>
      <c r="C566" s="517"/>
      <c r="D566" s="107">
        <f>IF('LISTA TRABAJADORES'!F555&lt;50,"",'LISTA TRABAJADORES'!D555)</f>
        <v>0</v>
      </c>
      <c r="E566" s="106">
        <f>IF('LISTA TRABAJADORES'!F555&lt;50,"",'LISTA TRABAJADORES'!E555)</f>
        <v>0</v>
      </c>
      <c r="F566" s="160"/>
      <c r="G566" s="518">
        <f>IF('LISTA TRABAJADORES'!F555&lt;50,"",'LISTA TRABAJADORES'!B555)</f>
        <v>0</v>
      </c>
      <c r="H566" s="519"/>
      <c r="I566" s="83"/>
      <c r="J566" s="65" t="str">
        <f>IF('LISTA TRABAJADORES'!F555="","",IF('LISTA TRABAJADORES'!G555="Sí","Cada 6 meses",IF(M566&lt;&gt;"",M566,IF(OR('LISTA TRABAJADORES'!H555="no ingresa",'LISTA TRABAJADORES'!F555="BAJA"),"No Ingresa PVSA",IF('LISTA TRABAJADORES'!F555="MUY ALTA","Anualmente",IF('LISTA TRABAJADORES'!F555="MEDIA","Cada 3 años","Cada 2 años"))))))</f>
        <v/>
      </c>
      <c r="K566" s="76"/>
      <c r="L566" s="67"/>
      <c r="M566" s="68" t="str">
        <f t="shared" si="16"/>
        <v/>
      </c>
      <c r="N566" s="67"/>
      <c r="O566" s="63"/>
      <c r="P566" s="64"/>
      <c r="Q566" s="64"/>
      <c r="R566" s="2"/>
      <c r="S566" s="104">
        <f t="shared" si="17"/>
        <v>550</v>
      </c>
      <c r="T566" s="516">
        <f>IF('LISTA TRABAJADORES'!F555&lt;50,"",B566)</f>
        <v>0</v>
      </c>
      <c r="U566" s="517"/>
      <c r="V566" s="105">
        <f>IF('LISTA TRABAJADORES'!F555&lt;50,"",'LISTA TRABAJADORES'!D555)</f>
        <v>0</v>
      </c>
      <c r="W566" s="106">
        <f>IF('LISTA TRABAJADORES'!F555&lt;50,"",E566)</f>
        <v>0</v>
      </c>
      <c r="X566" s="83" t="s">
        <v>444</v>
      </c>
      <c r="Y566" s="518">
        <f>IF('LISTA TRABAJADORES'!F555&lt;50,"",G566)</f>
        <v>0</v>
      </c>
      <c r="Z566" s="519"/>
      <c r="AA566" s="83"/>
      <c r="AB566" s="65" t="e">
        <f>IF(#REF!="Sí","Cada 6 meses",IF('LISTA TRABAJADORES'!AW558&lt;&gt;"",'LISTA TRABAJADORES'!AW558,IF(OR(#REF!="",#REF!&lt;50),"",IF(#REF!&gt;=1000,"Anualmente",IF(#REF!&lt;=100,"Cada 3 años","Cada 2 años")))))</f>
        <v>#REF!</v>
      </c>
      <c r="AC566" s="65" t="e">
        <f>IF(#REF!="Sí","Cada 6 meses",IF('LISTA TRABAJADORES'!AX558&lt;&gt;"",'LISTA TRABAJADORES'!AX558,IF(OR(#REF!="",#REF!&lt;50),"",IF(#REF!&gt;=1000,"Anualmente",IF(#REF!&lt;=100,"Cada 3 años","Cada 2 años")))))</f>
        <v>#REF!</v>
      </c>
    </row>
    <row r="567" spans="1:29">
      <c r="A567" s="66">
        <v>551</v>
      </c>
      <c r="B567" s="516">
        <f>IF('LISTA TRABAJADORES'!F556&lt;50,"",'LISTA TRABAJADORES'!C556)</f>
        <v>0</v>
      </c>
      <c r="C567" s="517"/>
      <c r="D567" s="107">
        <f>IF('LISTA TRABAJADORES'!F556&lt;50,"",'LISTA TRABAJADORES'!D556)</f>
        <v>0</v>
      </c>
      <c r="E567" s="106">
        <f>IF('LISTA TRABAJADORES'!F556&lt;50,"",'LISTA TRABAJADORES'!E556)</f>
        <v>0</v>
      </c>
      <c r="F567" s="160"/>
      <c r="G567" s="518">
        <f>IF('LISTA TRABAJADORES'!F556&lt;50,"",'LISTA TRABAJADORES'!B556)</f>
        <v>0</v>
      </c>
      <c r="H567" s="519"/>
      <c r="I567" s="83"/>
      <c r="J567" s="65" t="str">
        <f>IF('LISTA TRABAJADORES'!F556="","",IF('LISTA TRABAJADORES'!G556="Sí","Cada 6 meses",IF(M567&lt;&gt;"",M567,IF(OR('LISTA TRABAJADORES'!H556="no ingresa",'LISTA TRABAJADORES'!F556="BAJA"),"No Ingresa PVSA",IF('LISTA TRABAJADORES'!F556="MUY ALTA","Anualmente",IF('LISTA TRABAJADORES'!F556="MEDIA","Cada 3 años","Cada 2 años"))))))</f>
        <v/>
      </c>
      <c r="K567" s="76"/>
      <c r="L567" s="67"/>
      <c r="M567" s="68" t="str">
        <f t="shared" si="16"/>
        <v/>
      </c>
      <c r="N567" s="67"/>
      <c r="O567" s="63"/>
      <c r="P567" s="64"/>
      <c r="Q567" s="64"/>
      <c r="R567" s="2"/>
      <c r="S567" s="104">
        <f t="shared" si="17"/>
        <v>551</v>
      </c>
      <c r="T567" s="516">
        <f>IF('LISTA TRABAJADORES'!F556&lt;50,"",B567)</f>
        <v>0</v>
      </c>
      <c r="U567" s="517"/>
      <c r="V567" s="105">
        <f>IF('LISTA TRABAJADORES'!F556&lt;50,"",'LISTA TRABAJADORES'!D556)</f>
        <v>0</v>
      </c>
      <c r="W567" s="106">
        <f>IF('LISTA TRABAJADORES'!F556&lt;50,"",E567)</f>
        <v>0</v>
      </c>
      <c r="X567" s="83" t="s">
        <v>444</v>
      </c>
      <c r="Y567" s="518">
        <f>IF('LISTA TRABAJADORES'!F556&lt;50,"",G567)</f>
        <v>0</v>
      </c>
      <c r="Z567" s="519"/>
      <c r="AA567" s="83"/>
      <c r="AB567" s="65" t="e">
        <f>IF(#REF!="Sí","Cada 6 meses",IF('LISTA TRABAJADORES'!AW559&lt;&gt;"",'LISTA TRABAJADORES'!AW559,IF(OR(#REF!="",#REF!&lt;50),"",IF(#REF!&gt;=1000,"Anualmente",IF(#REF!&lt;=100,"Cada 3 años","Cada 2 años")))))</f>
        <v>#REF!</v>
      </c>
      <c r="AC567" s="65" t="e">
        <f>IF(#REF!="Sí","Cada 6 meses",IF('LISTA TRABAJADORES'!AX559&lt;&gt;"",'LISTA TRABAJADORES'!AX559,IF(OR(#REF!="",#REF!&lt;50),"",IF(#REF!&gt;=1000,"Anualmente",IF(#REF!&lt;=100,"Cada 3 años","Cada 2 años")))))</f>
        <v>#REF!</v>
      </c>
    </row>
    <row r="568" spans="1:29">
      <c r="A568" s="66">
        <v>552</v>
      </c>
      <c r="B568" s="516">
        <f>IF('LISTA TRABAJADORES'!F557&lt;50,"",'LISTA TRABAJADORES'!C557)</f>
        <v>0</v>
      </c>
      <c r="C568" s="517"/>
      <c r="D568" s="107">
        <f>IF('LISTA TRABAJADORES'!F557&lt;50,"",'LISTA TRABAJADORES'!D557)</f>
        <v>0</v>
      </c>
      <c r="E568" s="106">
        <f>IF('LISTA TRABAJADORES'!F557&lt;50,"",'LISTA TRABAJADORES'!E557)</f>
        <v>0</v>
      </c>
      <c r="F568" s="160"/>
      <c r="G568" s="518">
        <f>IF('LISTA TRABAJADORES'!F557&lt;50,"",'LISTA TRABAJADORES'!B557)</f>
        <v>0</v>
      </c>
      <c r="H568" s="519"/>
      <c r="I568" s="83"/>
      <c r="J568" s="65" t="str">
        <f>IF('LISTA TRABAJADORES'!F557="","",IF('LISTA TRABAJADORES'!G557="Sí","Cada 6 meses",IF(M568&lt;&gt;"",M568,IF(OR('LISTA TRABAJADORES'!H557="no ingresa",'LISTA TRABAJADORES'!F557="BAJA"),"No Ingresa PVSA",IF('LISTA TRABAJADORES'!F557="MUY ALTA","Anualmente",IF('LISTA TRABAJADORES'!F557="MEDIA","Cada 3 años","Cada 2 años"))))))</f>
        <v/>
      </c>
      <c r="K568" s="76"/>
      <c r="L568" s="67"/>
      <c r="M568" s="68" t="str">
        <f t="shared" si="16"/>
        <v/>
      </c>
      <c r="N568" s="67"/>
      <c r="O568" s="63"/>
      <c r="P568" s="64"/>
      <c r="Q568" s="64"/>
      <c r="R568" s="2"/>
      <c r="S568" s="104">
        <f t="shared" si="17"/>
        <v>552</v>
      </c>
      <c r="T568" s="516">
        <f>IF('LISTA TRABAJADORES'!F557&lt;50,"",B568)</f>
        <v>0</v>
      </c>
      <c r="U568" s="517"/>
      <c r="V568" s="105">
        <f>IF('LISTA TRABAJADORES'!F557&lt;50,"",'LISTA TRABAJADORES'!D557)</f>
        <v>0</v>
      </c>
      <c r="W568" s="106">
        <f>IF('LISTA TRABAJADORES'!F557&lt;50,"",E568)</f>
        <v>0</v>
      </c>
      <c r="X568" s="83" t="s">
        <v>444</v>
      </c>
      <c r="Y568" s="518">
        <f>IF('LISTA TRABAJADORES'!F557&lt;50,"",G568)</f>
        <v>0</v>
      </c>
      <c r="Z568" s="519"/>
      <c r="AA568" s="83"/>
      <c r="AB568" s="65" t="e">
        <f>IF(#REF!="Sí","Cada 6 meses",IF('LISTA TRABAJADORES'!AW560&lt;&gt;"",'LISTA TRABAJADORES'!AW560,IF(OR(#REF!="",#REF!&lt;50),"",IF(#REF!&gt;=1000,"Anualmente",IF(#REF!&lt;=100,"Cada 3 años","Cada 2 años")))))</f>
        <v>#REF!</v>
      </c>
      <c r="AC568" s="65" t="e">
        <f>IF(#REF!="Sí","Cada 6 meses",IF('LISTA TRABAJADORES'!AX560&lt;&gt;"",'LISTA TRABAJADORES'!AX560,IF(OR(#REF!="",#REF!&lt;50),"",IF(#REF!&gt;=1000,"Anualmente",IF(#REF!&lt;=100,"Cada 3 años","Cada 2 años")))))</f>
        <v>#REF!</v>
      </c>
    </row>
    <row r="569" spans="1:29">
      <c r="A569" s="66">
        <v>553</v>
      </c>
      <c r="B569" s="516">
        <f>IF('LISTA TRABAJADORES'!F558&lt;50,"",'LISTA TRABAJADORES'!C558)</f>
        <v>0</v>
      </c>
      <c r="C569" s="517"/>
      <c r="D569" s="107">
        <f>IF('LISTA TRABAJADORES'!F558&lt;50,"",'LISTA TRABAJADORES'!D558)</f>
        <v>0</v>
      </c>
      <c r="E569" s="106">
        <f>IF('LISTA TRABAJADORES'!F558&lt;50,"",'LISTA TRABAJADORES'!E558)</f>
        <v>0</v>
      </c>
      <c r="F569" s="160"/>
      <c r="G569" s="518">
        <f>IF('LISTA TRABAJADORES'!F558&lt;50,"",'LISTA TRABAJADORES'!B558)</f>
        <v>0</v>
      </c>
      <c r="H569" s="519"/>
      <c r="I569" s="83"/>
      <c r="J569" s="65" t="str">
        <f>IF('LISTA TRABAJADORES'!F558="","",IF('LISTA TRABAJADORES'!G558="Sí","Cada 6 meses",IF(M569&lt;&gt;"",M569,IF(OR('LISTA TRABAJADORES'!H558="no ingresa",'LISTA TRABAJADORES'!F558="BAJA"),"No Ingresa PVSA",IF('LISTA TRABAJADORES'!F558="MUY ALTA","Anualmente",IF('LISTA TRABAJADORES'!F558="MEDIA","Cada 3 años","Cada 2 años"))))))</f>
        <v/>
      </c>
      <c r="K569" s="76"/>
      <c r="L569" s="67"/>
      <c r="M569" s="68" t="str">
        <f t="shared" si="16"/>
        <v/>
      </c>
      <c r="N569" s="67"/>
      <c r="O569" s="63"/>
      <c r="P569" s="64"/>
      <c r="Q569" s="64"/>
      <c r="R569" s="2"/>
      <c r="S569" s="104">
        <f t="shared" si="17"/>
        <v>553</v>
      </c>
      <c r="T569" s="516">
        <f>IF('LISTA TRABAJADORES'!F558&lt;50,"",B569)</f>
        <v>0</v>
      </c>
      <c r="U569" s="517"/>
      <c r="V569" s="105">
        <f>IF('LISTA TRABAJADORES'!F558&lt;50,"",'LISTA TRABAJADORES'!D558)</f>
        <v>0</v>
      </c>
      <c r="W569" s="106">
        <f>IF('LISTA TRABAJADORES'!F558&lt;50,"",E569)</f>
        <v>0</v>
      </c>
      <c r="X569" s="83" t="s">
        <v>444</v>
      </c>
      <c r="Y569" s="518">
        <f>IF('LISTA TRABAJADORES'!F558&lt;50,"",G569)</f>
        <v>0</v>
      </c>
      <c r="Z569" s="519"/>
      <c r="AA569" s="83"/>
      <c r="AB569" s="65" t="e">
        <f>IF(#REF!="Sí","Cada 6 meses",IF('LISTA TRABAJADORES'!AW561&lt;&gt;"",'LISTA TRABAJADORES'!AW561,IF(OR(#REF!="",#REF!&lt;50),"",IF(#REF!&gt;=1000,"Anualmente",IF(#REF!&lt;=100,"Cada 3 años","Cada 2 años")))))</f>
        <v>#REF!</v>
      </c>
      <c r="AC569" s="65" t="e">
        <f>IF(#REF!="Sí","Cada 6 meses",IF('LISTA TRABAJADORES'!AX561&lt;&gt;"",'LISTA TRABAJADORES'!AX561,IF(OR(#REF!="",#REF!&lt;50),"",IF(#REF!&gt;=1000,"Anualmente",IF(#REF!&lt;=100,"Cada 3 años","Cada 2 años")))))</f>
        <v>#REF!</v>
      </c>
    </row>
    <row r="570" spans="1:29">
      <c r="A570" s="66">
        <v>554</v>
      </c>
      <c r="B570" s="516">
        <f>IF('LISTA TRABAJADORES'!F559&lt;50,"",'LISTA TRABAJADORES'!C559)</f>
        <v>0</v>
      </c>
      <c r="C570" s="517"/>
      <c r="D570" s="107">
        <f>IF('LISTA TRABAJADORES'!F559&lt;50,"",'LISTA TRABAJADORES'!D559)</f>
        <v>0</v>
      </c>
      <c r="E570" s="106">
        <f>IF('LISTA TRABAJADORES'!F559&lt;50,"",'LISTA TRABAJADORES'!E559)</f>
        <v>0</v>
      </c>
      <c r="F570" s="160"/>
      <c r="G570" s="518">
        <f>IF('LISTA TRABAJADORES'!F559&lt;50,"",'LISTA TRABAJADORES'!B559)</f>
        <v>0</v>
      </c>
      <c r="H570" s="519"/>
      <c r="I570" s="83"/>
      <c r="J570" s="65" t="str">
        <f>IF('LISTA TRABAJADORES'!F559="","",IF('LISTA TRABAJADORES'!G559="Sí","Cada 6 meses",IF(M570&lt;&gt;"",M570,IF(OR('LISTA TRABAJADORES'!H559="no ingresa",'LISTA TRABAJADORES'!F559="BAJA"),"No Ingresa PVSA",IF('LISTA TRABAJADORES'!F559="MUY ALTA","Anualmente",IF('LISTA TRABAJADORES'!F559="MEDIA","Cada 3 años","Cada 2 años"))))))</f>
        <v/>
      </c>
      <c r="K570" s="76"/>
      <c r="L570" s="67"/>
      <c r="M570" s="68" t="str">
        <f t="shared" si="16"/>
        <v/>
      </c>
      <c r="N570" s="67"/>
      <c r="O570" s="63"/>
      <c r="P570" s="64"/>
      <c r="Q570" s="64"/>
      <c r="R570" s="2"/>
      <c r="S570" s="104">
        <f t="shared" si="17"/>
        <v>554</v>
      </c>
      <c r="T570" s="516">
        <f>IF('LISTA TRABAJADORES'!F559&lt;50,"",B570)</f>
        <v>0</v>
      </c>
      <c r="U570" s="517"/>
      <c r="V570" s="105">
        <f>IF('LISTA TRABAJADORES'!F559&lt;50,"",'LISTA TRABAJADORES'!D559)</f>
        <v>0</v>
      </c>
      <c r="W570" s="106">
        <f>IF('LISTA TRABAJADORES'!F559&lt;50,"",E570)</f>
        <v>0</v>
      </c>
      <c r="X570" s="83" t="s">
        <v>444</v>
      </c>
      <c r="Y570" s="518">
        <f>IF('LISTA TRABAJADORES'!F559&lt;50,"",G570)</f>
        <v>0</v>
      </c>
      <c r="Z570" s="519"/>
      <c r="AA570" s="83"/>
      <c r="AB570" s="65" t="e">
        <f>IF(#REF!="Sí","Cada 6 meses",IF('LISTA TRABAJADORES'!AW562&lt;&gt;"",'LISTA TRABAJADORES'!AW562,IF(OR(#REF!="",#REF!&lt;50),"",IF(#REF!&gt;=1000,"Anualmente",IF(#REF!&lt;=100,"Cada 3 años","Cada 2 años")))))</f>
        <v>#REF!</v>
      </c>
      <c r="AC570" s="65" t="e">
        <f>IF(#REF!="Sí","Cada 6 meses",IF('LISTA TRABAJADORES'!AX562&lt;&gt;"",'LISTA TRABAJADORES'!AX562,IF(OR(#REF!="",#REF!&lt;50),"",IF(#REF!&gt;=1000,"Anualmente",IF(#REF!&lt;=100,"Cada 3 años","Cada 2 años")))))</f>
        <v>#REF!</v>
      </c>
    </row>
    <row r="571" spans="1:29">
      <c r="A571" s="66">
        <v>555</v>
      </c>
      <c r="B571" s="516">
        <f>IF('LISTA TRABAJADORES'!F560&lt;50,"",'LISTA TRABAJADORES'!C560)</f>
        <v>0</v>
      </c>
      <c r="C571" s="517"/>
      <c r="D571" s="107">
        <f>IF('LISTA TRABAJADORES'!F560&lt;50,"",'LISTA TRABAJADORES'!D560)</f>
        <v>0</v>
      </c>
      <c r="E571" s="106">
        <f>IF('LISTA TRABAJADORES'!F560&lt;50,"",'LISTA TRABAJADORES'!E560)</f>
        <v>0</v>
      </c>
      <c r="F571" s="160"/>
      <c r="G571" s="518">
        <f>IF('LISTA TRABAJADORES'!F560&lt;50,"",'LISTA TRABAJADORES'!B560)</f>
        <v>0</v>
      </c>
      <c r="H571" s="519"/>
      <c r="I571" s="83"/>
      <c r="J571" s="65" t="str">
        <f>IF('LISTA TRABAJADORES'!F560="","",IF('LISTA TRABAJADORES'!G560="Sí","Cada 6 meses",IF(M571&lt;&gt;"",M571,IF(OR('LISTA TRABAJADORES'!H560="no ingresa",'LISTA TRABAJADORES'!F560="BAJA"),"No Ingresa PVSA",IF('LISTA TRABAJADORES'!F560="MUY ALTA","Anualmente",IF('LISTA TRABAJADORES'!F560="MEDIA","Cada 3 años","Cada 2 años"))))))</f>
        <v/>
      </c>
      <c r="K571" s="76"/>
      <c r="L571" s="67"/>
      <c r="M571" s="68" t="str">
        <f t="shared" si="16"/>
        <v/>
      </c>
      <c r="N571" s="67"/>
      <c r="O571" s="63"/>
      <c r="P571" s="64"/>
      <c r="Q571" s="64"/>
      <c r="R571" s="2"/>
      <c r="S571" s="104">
        <f t="shared" si="17"/>
        <v>555</v>
      </c>
      <c r="T571" s="516">
        <f>IF('LISTA TRABAJADORES'!F560&lt;50,"",B571)</f>
        <v>0</v>
      </c>
      <c r="U571" s="517"/>
      <c r="V571" s="105">
        <f>IF('LISTA TRABAJADORES'!F560&lt;50,"",'LISTA TRABAJADORES'!D560)</f>
        <v>0</v>
      </c>
      <c r="W571" s="106">
        <f>IF('LISTA TRABAJADORES'!F560&lt;50,"",E571)</f>
        <v>0</v>
      </c>
      <c r="X571" s="83" t="s">
        <v>444</v>
      </c>
      <c r="Y571" s="518">
        <f>IF('LISTA TRABAJADORES'!F560&lt;50,"",G571)</f>
        <v>0</v>
      </c>
      <c r="Z571" s="519"/>
      <c r="AA571" s="83"/>
      <c r="AB571" s="65" t="e">
        <f>IF(#REF!="Sí","Cada 6 meses",IF('LISTA TRABAJADORES'!AW563&lt;&gt;"",'LISTA TRABAJADORES'!AW563,IF(OR(#REF!="",#REF!&lt;50),"",IF(#REF!&gt;=1000,"Anualmente",IF(#REF!&lt;=100,"Cada 3 años","Cada 2 años")))))</f>
        <v>#REF!</v>
      </c>
      <c r="AC571" s="65" t="e">
        <f>IF(#REF!="Sí","Cada 6 meses",IF('LISTA TRABAJADORES'!AX563&lt;&gt;"",'LISTA TRABAJADORES'!AX563,IF(OR(#REF!="",#REF!&lt;50),"",IF(#REF!&gt;=1000,"Anualmente",IF(#REF!&lt;=100,"Cada 3 años","Cada 2 años")))))</f>
        <v>#REF!</v>
      </c>
    </row>
    <row r="572" spans="1:29">
      <c r="A572" s="66">
        <v>556</v>
      </c>
      <c r="B572" s="516">
        <f>IF('LISTA TRABAJADORES'!F561&lt;50,"",'LISTA TRABAJADORES'!C561)</f>
        <v>0</v>
      </c>
      <c r="C572" s="517"/>
      <c r="D572" s="107">
        <f>IF('LISTA TRABAJADORES'!F561&lt;50,"",'LISTA TRABAJADORES'!D561)</f>
        <v>0</v>
      </c>
      <c r="E572" s="106">
        <f>IF('LISTA TRABAJADORES'!F561&lt;50,"",'LISTA TRABAJADORES'!E561)</f>
        <v>0</v>
      </c>
      <c r="F572" s="160"/>
      <c r="G572" s="518">
        <f>IF('LISTA TRABAJADORES'!F561&lt;50,"",'LISTA TRABAJADORES'!B561)</f>
        <v>0</v>
      </c>
      <c r="H572" s="519"/>
      <c r="I572" s="83"/>
      <c r="J572" s="65" t="str">
        <f>IF('LISTA TRABAJADORES'!F561="","",IF('LISTA TRABAJADORES'!G561="Sí","Cada 6 meses",IF(M572&lt;&gt;"",M572,IF(OR('LISTA TRABAJADORES'!H561="no ingresa",'LISTA TRABAJADORES'!F561="BAJA"),"No Ingresa PVSA",IF('LISTA TRABAJADORES'!F561="MUY ALTA","Anualmente",IF('LISTA TRABAJADORES'!F561="MEDIA","Cada 3 años","Cada 2 años"))))))</f>
        <v/>
      </c>
      <c r="K572" s="76"/>
      <c r="L572" s="67"/>
      <c r="M572" s="68" t="str">
        <f t="shared" si="16"/>
        <v/>
      </c>
      <c r="N572" s="67"/>
      <c r="O572" s="63"/>
      <c r="P572" s="64"/>
      <c r="Q572" s="64"/>
      <c r="R572" s="2"/>
      <c r="S572" s="104">
        <f t="shared" si="17"/>
        <v>556</v>
      </c>
      <c r="T572" s="516">
        <f>IF('LISTA TRABAJADORES'!F561&lt;50,"",B572)</f>
        <v>0</v>
      </c>
      <c r="U572" s="517"/>
      <c r="V572" s="105">
        <f>IF('LISTA TRABAJADORES'!F561&lt;50,"",'LISTA TRABAJADORES'!D561)</f>
        <v>0</v>
      </c>
      <c r="W572" s="106">
        <f>IF('LISTA TRABAJADORES'!F561&lt;50,"",E572)</f>
        <v>0</v>
      </c>
      <c r="X572" s="83" t="s">
        <v>444</v>
      </c>
      <c r="Y572" s="518">
        <f>IF('LISTA TRABAJADORES'!F561&lt;50,"",G572)</f>
        <v>0</v>
      </c>
      <c r="Z572" s="519"/>
      <c r="AA572" s="83"/>
      <c r="AB572" s="65" t="e">
        <f>IF(#REF!="Sí","Cada 6 meses",IF('LISTA TRABAJADORES'!AW564&lt;&gt;"",'LISTA TRABAJADORES'!AW564,IF(OR(#REF!="",#REF!&lt;50),"",IF(#REF!&gt;=1000,"Anualmente",IF(#REF!&lt;=100,"Cada 3 años","Cada 2 años")))))</f>
        <v>#REF!</v>
      </c>
      <c r="AC572" s="65" t="e">
        <f>IF(#REF!="Sí","Cada 6 meses",IF('LISTA TRABAJADORES'!AX564&lt;&gt;"",'LISTA TRABAJADORES'!AX564,IF(OR(#REF!="",#REF!&lt;50),"",IF(#REF!&gt;=1000,"Anualmente",IF(#REF!&lt;=100,"Cada 3 años","Cada 2 años")))))</f>
        <v>#REF!</v>
      </c>
    </row>
    <row r="573" spans="1:29">
      <c r="A573" s="66">
        <v>557</v>
      </c>
      <c r="B573" s="516">
        <f>IF('LISTA TRABAJADORES'!F562&lt;50,"",'LISTA TRABAJADORES'!C562)</f>
        <v>0</v>
      </c>
      <c r="C573" s="517"/>
      <c r="D573" s="107">
        <f>IF('LISTA TRABAJADORES'!F562&lt;50,"",'LISTA TRABAJADORES'!D562)</f>
        <v>0</v>
      </c>
      <c r="E573" s="106">
        <f>IF('LISTA TRABAJADORES'!F562&lt;50,"",'LISTA TRABAJADORES'!E562)</f>
        <v>0</v>
      </c>
      <c r="F573" s="160"/>
      <c r="G573" s="518">
        <f>IF('LISTA TRABAJADORES'!F562&lt;50,"",'LISTA TRABAJADORES'!B562)</f>
        <v>0</v>
      </c>
      <c r="H573" s="519"/>
      <c r="I573" s="83"/>
      <c r="J573" s="65" t="str">
        <f>IF('LISTA TRABAJADORES'!F562="","",IF('LISTA TRABAJADORES'!G562="Sí","Cada 6 meses",IF(M573&lt;&gt;"",M573,IF(OR('LISTA TRABAJADORES'!H562="no ingresa",'LISTA TRABAJADORES'!F562="BAJA"),"No Ingresa PVSA",IF('LISTA TRABAJADORES'!F562="MUY ALTA","Anualmente",IF('LISTA TRABAJADORES'!F562="MEDIA","Cada 3 años","Cada 2 años"))))))</f>
        <v/>
      </c>
      <c r="K573" s="76"/>
      <c r="L573" s="67"/>
      <c r="M573" s="68" t="str">
        <f t="shared" si="16"/>
        <v/>
      </c>
      <c r="N573" s="67"/>
      <c r="O573" s="63"/>
      <c r="P573" s="64"/>
      <c r="Q573" s="64"/>
      <c r="R573" s="2"/>
      <c r="S573" s="104">
        <f t="shared" si="17"/>
        <v>557</v>
      </c>
      <c r="T573" s="516">
        <f>IF('LISTA TRABAJADORES'!F562&lt;50,"",B573)</f>
        <v>0</v>
      </c>
      <c r="U573" s="517"/>
      <c r="V573" s="105">
        <f>IF('LISTA TRABAJADORES'!F562&lt;50,"",'LISTA TRABAJADORES'!D562)</f>
        <v>0</v>
      </c>
      <c r="W573" s="106">
        <f>IF('LISTA TRABAJADORES'!F562&lt;50,"",E573)</f>
        <v>0</v>
      </c>
      <c r="X573" s="83" t="s">
        <v>444</v>
      </c>
      <c r="Y573" s="518">
        <f>IF('LISTA TRABAJADORES'!F562&lt;50,"",G573)</f>
        <v>0</v>
      </c>
      <c r="Z573" s="519"/>
      <c r="AA573" s="83"/>
      <c r="AB573" s="65" t="e">
        <f>IF(#REF!="Sí","Cada 6 meses",IF('LISTA TRABAJADORES'!AW565&lt;&gt;"",'LISTA TRABAJADORES'!AW565,IF(OR(#REF!="",#REF!&lt;50),"",IF(#REF!&gt;=1000,"Anualmente",IF(#REF!&lt;=100,"Cada 3 años","Cada 2 años")))))</f>
        <v>#REF!</v>
      </c>
      <c r="AC573" s="65" t="e">
        <f>IF(#REF!="Sí","Cada 6 meses",IF('LISTA TRABAJADORES'!AX565&lt;&gt;"",'LISTA TRABAJADORES'!AX565,IF(OR(#REF!="",#REF!&lt;50),"",IF(#REF!&gt;=1000,"Anualmente",IF(#REF!&lt;=100,"Cada 3 años","Cada 2 años")))))</f>
        <v>#REF!</v>
      </c>
    </row>
    <row r="574" spans="1:29">
      <c r="A574" s="66">
        <v>558</v>
      </c>
      <c r="B574" s="516">
        <f>IF('LISTA TRABAJADORES'!F563&lt;50,"",'LISTA TRABAJADORES'!C563)</f>
        <v>0</v>
      </c>
      <c r="C574" s="517"/>
      <c r="D574" s="107">
        <f>IF('LISTA TRABAJADORES'!F563&lt;50,"",'LISTA TRABAJADORES'!D563)</f>
        <v>0</v>
      </c>
      <c r="E574" s="106">
        <f>IF('LISTA TRABAJADORES'!F563&lt;50,"",'LISTA TRABAJADORES'!E563)</f>
        <v>0</v>
      </c>
      <c r="F574" s="160"/>
      <c r="G574" s="518">
        <f>IF('LISTA TRABAJADORES'!F563&lt;50,"",'LISTA TRABAJADORES'!B563)</f>
        <v>0</v>
      </c>
      <c r="H574" s="519"/>
      <c r="I574" s="83"/>
      <c r="J574" s="65" t="str">
        <f>IF('LISTA TRABAJADORES'!F563="","",IF('LISTA TRABAJADORES'!G563="Sí","Cada 6 meses",IF(M574&lt;&gt;"",M574,IF(OR('LISTA TRABAJADORES'!H563="no ingresa",'LISTA TRABAJADORES'!F563="BAJA"),"No Ingresa PVSA",IF('LISTA TRABAJADORES'!F563="MUY ALTA","Anualmente",IF('LISTA TRABAJADORES'!F563="MEDIA","Cada 3 años","Cada 2 años"))))))</f>
        <v/>
      </c>
      <c r="K574" s="76"/>
      <c r="L574" s="67"/>
      <c r="M574" s="68" t="str">
        <f t="shared" si="16"/>
        <v/>
      </c>
      <c r="N574" s="67"/>
      <c r="O574" s="63"/>
      <c r="P574" s="64"/>
      <c r="Q574" s="64"/>
      <c r="R574" s="2"/>
      <c r="S574" s="104">
        <f t="shared" si="17"/>
        <v>558</v>
      </c>
      <c r="T574" s="516">
        <f>IF('LISTA TRABAJADORES'!F563&lt;50,"",B574)</f>
        <v>0</v>
      </c>
      <c r="U574" s="517"/>
      <c r="V574" s="105">
        <f>IF('LISTA TRABAJADORES'!F563&lt;50,"",'LISTA TRABAJADORES'!D563)</f>
        <v>0</v>
      </c>
      <c r="W574" s="106">
        <f>IF('LISTA TRABAJADORES'!F563&lt;50,"",E574)</f>
        <v>0</v>
      </c>
      <c r="X574" s="83" t="s">
        <v>444</v>
      </c>
      <c r="Y574" s="518">
        <f>IF('LISTA TRABAJADORES'!F563&lt;50,"",G574)</f>
        <v>0</v>
      </c>
      <c r="Z574" s="519"/>
      <c r="AA574" s="83"/>
      <c r="AB574" s="65" t="e">
        <f>IF(#REF!="Sí","Cada 6 meses",IF('LISTA TRABAJADORES'!AW566&lt;&gt;"",'LISTA TRABAJADORES'!AW566,IF(OR(#REF!="",#REF!&lt;50),"",IF(#REF!&gt;=1000,"Anualmente",IF(#REF!&lt;=100,"Cada 3 años","Cada 2 años")))))</f>
        <v>#REF!</v>
      </c>
      <c r="AC574" s="65" t="e">
        <f>IF(#REF!="Sí","Cada 6 meses",IF('LISTA TRABAJADORES'!AX566&lt;&gt;"",'LISTA TRABAJADORES'!AX566,IF(OR(#REF!="",#REF!&lt;50),"",IF(#REF!&gt;=1000,"Anualmente",IF(#REF!&lt;=100,"Cada 3 años","Cada 2 años")))))</f>
        <v>#REF!</v>
      </c>
    </row>
    <row r="575" spans="1:29">
      <c r="A575" s="66">
        <v>559</v>
      </c>
      <c r="B575" s="516">
        <f>IF('LISTA TRABAJADORES'!F564&lt;50,"",'LISTA TRABAJADORES'!C564)</f>
        <v>0</v>
      </c>
      <c r="C575" s="517"/>
      <c r="D575" s="107">
        <f>IF('LISTA TRABAJADORES'!F564&lt;50,"",'LISTA TRABAJADORES'!D564)</f>
        <v>0</v>
      </c>
      <c r="E575" s="106">
        <f>IF('LISTA TRABAJADORES'!F564&lt;50,"",'LISTA TRABAJADORES'!E564)</f>
        <v>0</v>
      </c>
      <c r="F575" s="160"/>
      <c r="G575" s="518">
        <f>IF('LISTA TRABAJADORES'!F564&lt;50,"",'LISTA TRABAJADORES'!B564)</f>
        <v>0</v>
      </c>
      <c r="H575" s="519"/>
      <c r="I575" s="83"/>
      <c r="J575" s="65" t="str">
        <f>IF('LISTA TRABAJADORES'!F564="","",IF('LISTA TRABAJADORES'!G564="Sí","Cada 6 meses",IF(M575&lt;&gt;"",M575,IF(OR('LISTA TRABAJADORES'!H564="no ingresa",'LISTA TRABAJADORES'!F564="BAJA"),"No Ingresa PVSA",IF('LISTA TRABAJADORES'!F564="MUY ALTA","Anualmente",IF('LISTA TRABAJADORES'!F564="MEDIA","Cada 3 años","Cada 2 años"))))))</f>
        <v/>
      </c>
      <c r="K575" s="76"/>
      <c r="L575" s="67"/>
      <c r="M575" s="68" t="str">
        <f t="shared" si="16"/>
        <v/>
      </c>
      <c r="N575" s="67"/>
      <c r="O575" s="63"/>
      <c r="P575" s="64"/>
      <c r="Q575" s="64"/>
      <c r="R575" s="2"/>
      <c r="S575" s="104">
        <f t="shared" si="17"/>
        <v>559</v>
      </c>
      <c r="T575" s="516">
        <f>IF('LISTA TRABAJADORES'!F564&lt;50,"",B575)</f>
        <v>0</v>
      </c>
      <c r="U575" s="517"/>
      <c r="V575" s="105">
        <f>IF('LISTA TRABAJADORES'!F564&lt;50,"",'LISTA TRABAJADORES'!D564)</f>
        <v>0</v>
      </c>
      <c r="W575" s="106">
        <f>IF('LISTA TRABAJADORES'!F564&lt;50,"",E575)</f>
        <v>0</v>
      </c>
      <c r="X575" s="83" t="s">
        <v>444</v>
      </c>
      <c r="Y575" s="518">
        <f>IF('LISTA TRABAJADORES'!F564&lt;50,"",G575)</f>
        <v>0</v>
      </c>
      <c r="Z575" s="519"/>
      <c r="AA575" s="83"/>
      <c r="AB575" s="65" t="e">
        <f>IF(#REF!="Sí","Cada 6 meses",IF('LISTA TRABAJADORES'!AW567&lt;&gt;"",'LISTA TRABAJADORES'!AW567,IF(OR(#REF!="",#REF!&lt;50),"",IF(#REF!&gt;=1000,"Anualmente",IF(#REF!&lt;=100,"Cada 3 años","Cada 2 años")))))</f>
        <v>#REF!</v>
      </c>
      <c r="AC575" s="65" t="e">
        <f>IF(#REF!="Sí","Cada 6 meses",IF('LISTA TRABAJADORES'!AX567&lt;&gt;"",'LISTA TRABAJADORES'!AX567,IF(OR(#REF!="",#REF!&lt;50),"",IF(#REF!&gt;=1000,"Anualmente",IF(#REF!&lt;=100,"Cada 3 años","Cada 2 años")))))</f>
        <v>#REF!</v>
      </c>
    </row>
    <row r="576" spans="1:29">
      <c r="A576" s="66">
        <v>560</v>
      </c>
      <c r="B576" s="516">
        <f>IF('LISTA TRABAJADORES'!F565&lt;50,"",'LISTA TRABAJADORES'!C565)</f>
        <v>0</v>
      </c>
      <c r="C576" s="517"/>
      <c r="D576" s="107">
        <f>IF('LISTA TRABAJADORES'!F565&lt;50,"",'LISTA TRABAJADORES'!D565)</f>
        <v>0</v>
      </c>
      <c r="E576" s="106">
        <f>IF('LISTA TRABAJADORES'!F565&lt;50,"",'LISTA TRABAJADORES'!E565)</f>
        <v>0</v>
      </c>
      <c r="F576" s="160"/>
      <c r="G576" s="518">
        <f>IF('LISTA TRABAJADORES'!F565&lt;50,"",'LISTA TRABAJADORES'!B565)</f>
        <v>0</v>
      </c>
      <c r="H576" s="519"/>
      <c r="I576" s="83"/>
      <c r="J576" s="65" t="str">
        <f>IF('LISTA TRABAJADORES'!F565="","",IF('LISTA TRABAJADORES'!G565="Sí","Cada 6 meses",IF(M576&lt;&gt;"",M576,IF(OR('LISTA TRABAJADORES'!H565="no ingresa",'LISTA TRABAJADORES'!F565="BAJA"),"No Ingresa PVSA",IF('LISTA TRABAJADORES'!F565="MUY ALTA","Anualmente",IF('LISTA TRABAJADORES'!F565="MEDIA","Cada 3 años","Cada 2 años"))))))</f>
        <v/>
      </c>
      <c r="K576" s="76"/>
      <c r="L576" s="67"/>
      <c r="M576" s="68" t="str">
        <f t="shared" si="16"/>
        <v/>
      </c>
      <c r="N576" s="67"/>
      <c r="O576" s="63"/>
      <c r="P576" s="64"/>
      <c r="Q576" s="64"/>
      <c r="R576" s="2"/>
      <c r="S576" s="104">
        <f t="shared" si="17"/>
        <v>560</v>
      </c>
      <c r="T576" s="516">
        <f>IF('LISTA TRABAJADORES'!F565&lt;50,"",B576)</f>
        <v>0</v>
      </c>
      <c r="U576" s="517"/>
      <c r="V576" s="105">
        <f>IF('LISTA TRABAJADORES'!F565&lt;50,"",'LISTA TRABAJADORES'!D565)</f>
        <v>0</v>
      </c>
      <c r="W576" s="106">
        <f>IF('LISTA TRABAJADORES'!F565&lt;50,"",E576)</f>
        <v>0</v>
      </c>
      <c r="X576" s="83" t="s">
        <v>444</v>
      </c>
      <c r="Y576" s="518">
        <f>IF('LISTA TRABAJADORES'!F565&lt;50,"",G576)</f>
        <v>0</v>
      </c>
      <c r="Z576" s="519"/>
      <c r="AA576" s="83"/>
      <c r="AB576" s="65" t="e">
        <f>IF(#REF!="Sí","Cada 6 meses",IF('LISTA TRABAJADORES'!AW568&lt;&gt;"",'LISTA TRABAJADORES'!AW568,IF(OR(#REF!="",#REF!&lt;50),"",IF(#REF!&gt;=1000,"Anualmente",IF(#REF!&lt;=100,"Cada 3 años","Cada 2 años")))))</f>
        <v>#REF!</v>
      </c>
      <c r="AC576" s="65" t="e">
        <f>IF(#REF!="Sí","Cada 6 meses",IF('LISTA TRABAJADORES'!AX568&lt;&gt;"",'LISTA TRABAJADORES'!AX568,IF(OR(#REF!="",#REF!&lt;50),"",IF(#REF!&gt;=1000,"Anualmente",IF(#REF!&lt;=100,"Cada 3 años","Cada 2 años")))))</f>
        <v>#REF!</v>
      </c>
    </row>
    <row r="577" spans="1:29">
      <c r="A577" s="66">
        <v>561</v>
      </c>
      <c r="B577" s="516">
        <f>IF('LISTA TRABAJADORES'!F566&lt;50,"",'LISTA TRABAJADORES'!C566)</f>
        <v>0</v>
      </c>
      <c r="C577" s="517"/>
      <c r="D577" s="107">
        <f>IF('LISTA TRABAJADORES'!F566&lt;50,"",'LISTA TRABAJADORES'!D566)</f>
        <v>0</v>
      </c>
      <c r="E577" s="106">
        <f>IF('LISTA TRABAJADORES'!F566&lt;50,"",'LISTA TRABAJADORES'!E566)</f>
        <v>0</v>
      </c>
      <c r="F577" s="160"/>
      <c r="G577" s="518">
        <f>IF('LISTA TRABAJADORES'!F566&lt;50,"",'LISTA TRABAJADORES'!B566)</f>
        <v>0</v>
      </c>
      <c r="H577" s="519"/>
      <c r="I577" s="83"/>
      <c r="J577" s="65" t="str">
        <f>IF('LISTA TRABAJADORES'!F566="","",IF('LISTA TRABAJADORES'!G566="Sí","Cada 6 meses",IF(M577&lt;&gt;"",M577,IF(OR('LISTA TRABAJADORES'!H566="no ingresa",'LISTA TRABAJADORES'!F566="BAJA"),"No Ingresa PVSA",IF('LISTA TRABAJADORES'!F566="MUY ALTA","Anualmente",IF('LISTA TRABAJADORES'!F566="MEDIA","Cada 3 años","Cada 2 años"))))))</f>
        <v/>
      </c>
      <c r="K577" s="76"/>
      <c r="L577" s="67"/>
      <c r="M577" s="68" t="str">
        <f t="shared" si="16"/>
        <v/>
      </c>
      <c r="N577" s="67"/>
      <c r="O577" s="63"/>
      <c r="P577" s="64"/>
      <c r="Q577" s="64"/>
      <c r="R577" s="2"/>
      <c r="S577" s="104">
        <f t="shared" si="17"/>
        <v>561</v>
      </c>
      <c r="T577" s="516">
        <f>IF('LISTA TRABAJADORES'!F566&lt;50,"",B577)</f>
        <v>0</v>
      </c>
      <c r="U577" s="517"/>
      <c r="V577" s="105">
        <f>IF('LISTA TRABAJADORES'!F566&lt;50,"",'LISTA TRABAJADORES'!D566)</f>
        <v>0</v>
      </c>
      <c r="W577" s="106">
        <f>IF('LISTA TRABAJADORES'!F566&lt;50,"",E577)</f>
        <v>0</v>
      </c>
      <c r="X577" s="83" t="s">
        <v>444</v>
      </c>
      <c r="Y577" s="518">
        <f>IF('LISTA TRABAJADORES'!F566&lt;50,"",G577)</f>
        <v>0</v>
      </c>
      <c r="Z577" s="519"/>
      <c r="AA577" s="83"/>
      <c r="AB577" s="65" t="e">
        <f>IF(#REF!="Sí","Cada 6 meses",IF('LISTA TRABAJADORES'!AW569&lt;&gt;"",'LISTA TRABAJADORES'!AW569,IF(OR(#REF!="",#REF!&lt;50),"",IF(#REF!&gt;=1000,"Anualmente",IF(#REF!&lt;=100,"Cada 3 años","Cada 2 años")))))</f>
        <v>#REF!</v>
      </c>
      <c r="AC577" s="65" t="e">
        <f>IF(#REF!="Sí","Cada 6 meses",IF('LISTA TRABAJADORES'!AX569&lt;&gt;"",'LISTA TRABAJADORES'!AX569,IF(OR(#REF!="",#REF!&lt;50),"",IF(#REF!&gt;=1000,"Anualmente",IF(#REF!&lt;=100,"Cada 3 años","Cada 2 años")))))</f>
        <v>#REF!</v>
      </c>
    </row>
    <row r="578" spans="1:29">
      <c r="A578" s="66">
        <v>562</v>
      </c>
      <c r="B578" s="516">
        <f>IF('LISTA TRABAJADORES'!F567&lt;50,"",'LISTA TRABAJADORES'!C567)</f>
        <v>0</v>
      </c>
      <c r="C578" s="517"/>
      <c r="D578" s="107">
        <f>IF('LISTA TRABAJADORES'!F567&lt;50,"",'LISTA TRABAJADORES'!D567)</f>
        <v>0</v>
      </c>
      <c r="E578" s="106">
        <f>IF('LISTA TRABAJADORES'!F567&lt;50,"",'LISTA TRABAJADORES'!E567)</f>
        <v>0</v>
      </c>
      <c r="F578" s="160"/>
      <c r="G578" s="518">
        <f>IF('LISTA TRABAJADORES'!F567&lt;50,"",'LISTA TRABAJADORES'!B567)</f>
        <v>0</v>
      </c>
      <c r="H578" s="519"/>
      <c r="I578" s="83"/>
      <c r="J578" s="65" t="str">
        <f>IF('LISTA TRABAJADORES'!F567="","",IF('LISTA TRABAJADORES'!G567="Sí","Cada 6 meses",IF(M578&lt;&gt;"",M578,IF(OR('LISTA TRABAJADORES'!H567="no ingresa",'LISTA TRABAJADORES'!F567="BAJA"),"No Ingresa PVSA",IF('LISTA TRABAJADORES'!F567="MUY ALTA","Anualmente",IF('LISTA TRABAJADORES'!F567="MEDIA","Cada 3 años","Cada 2 años"))))))</f>
        <v/>
      </c>
      <c r="K578" s="76"/>
      <c r="L578" s="67"/>
      <c r="M578" s="68" t="str">
        <f t="shared" si="16"/>
        <v/>
      </c>
      <c r="N578" s="67"/>
      <c r="O578" s="63"/>
      <c r="P578" s="64"/>
      <c r="Q578" s="64"/>
      <c r="R578" s="2"/>
      <c r="S578" s="104">
        <f t="shared" si="17"/>
        <v>562</v>
      </c>
      <c r="T578" s="516">
        <f>IF('LISTA TRABAJADORES'!F567&lt;50,"",B578)</f>
        <v>0</v>
      </c>
      <c r="U578" s="517"/>
      <c r="V578" s="105">
        <f>IF('LISTA TRABAJADORES'!F567&lt;50,"",'LISTA TRABAJADORES'!D567)</f>
        <v>0</v>
      </c>
      <c r="W578" s="106">
        <f>IF('LISTA TRABAJADORES'!F567&lt;50,"",E578)</f>
        <v>0</v>
      </c>
      <c r="X578" s="83" t="s">
        <v>444</v>
      </c>
      <c r="Y578" s="518">
        <f>IF('LISTA TRABAJADORES'!F567&lt;50,"",G578)</f>
        <v>0</v>
      </c>
      <c r="Z578" s="519"/>
      <c r="AA578" s="83"/>
      <c r="AB578" s="65" t="e">
        <f>IF(#REF!="Sí","Cada 6 meses",IF('LISTA TRABAJADORES'!AW570&lt;&gt;"",'LISTA TRABAJADORES'!AW570,IF(OR(#REF!="",#REF!&lt;50),"",IF(#REF!&gt;=1000,"Anualmente",IF(#REF!&lt;=100,"Cada 3 años","Cada 2 años")))))</f>
        <v>#REF!</v>
      </c>
      <c r="AC578" s="65" t="e">
        <f>IF(#REF!="Sí","Cada 6 meses",IF('LISTA TRABAJADORES'!AX570&lt;&gt;"",'LISTA TRABAJADORES'!AX570,IF(OR(#REF!="",#REF!&lt;50),"",IF(#REF!&gt;=1000,"Anualmente",IF(#REF!&lt;=100,"Cada 3 años","Cada 2 años")))))</f>
        <v>#REF!</v>
      </c>
    </row>
    <row r="579" spans="1:29">
      <c r="A579" s="66">
        <v>563</v>
      </c>
      <c r="B579" s="516">
        <f>IF('LISTA TRABAJADORES'!F568&lt;50,"",'LISTA TRABAJADORES'!C568)</f>
        <v>0</v>
      </c>
      <c r="C579" s="517"/>
      <c r="D579" s="107">
        <f>IF('LISTA TRABAJADORES'!F568&lt;50,"",'LISTA TRABAJADORES'!D568)</f>
        <v>0</v>
      </c>
      <c r="E579" s="106">
        <f>IF('LISTA TRABAJADORES'!F568&lt;50,"",'LISTA TRABAJADORES'!E568)</f>
        <v>0</v>
      </c>
      <c r="F579" s="160"/>
      <c r="G579" s="518">
        <f>IF('LISTA TRABAJADORES'!F568&lt;50,"",'LISTA TRABAJADORES'!B568)</f>
        <v>0</v>
      </c>
      <c r="H579" s="519"/>
      <c r="I579" s="83"/>
      <c r="J579" s="65" t="str">
        <f>IF('LISTA TRABAJADORES'!F568="","",IF('LISTA TRABAJADORES'!G568="Sí","Cada 6 meses",IF(M579&lt;&gt;"",M579,IF(OR('LISTA TRABAJADORES'!H568="no ingresa",'LISTA TRABAJADORES'!F568="BAJA"),"No Ingresa PVSA",IF('LISTA TRABAJADORES'!F568="MUY ALTA","Anualmente",IF('LISTA TRABAJADORES'!F568="MEDIA","Cada 3 años","Cada 2 años"))))))</f>
        <v/>
      </c>
      <c r="K579" s="76"/>
      <c r="L579" s="67"/>
      <c r="M579" s="68" t="str">
        <f t="shared" si="16"/>
        <v/>
      </c>
      <c r="N579" s="67"/>
      <c r="O579" s="63"/>
      <c r="P579" s="64"/>
      <c r="Q579" s="64"/>
      <c r="R579" s="2"/>
      <c r="S579" s="104">
        <f t="shared" si="17"/>
        <v>563</v>
      </c>
      <c r="T579" s="516">
        <f>IF('LISTA TRABAJADORES'!F568&lt;50,"",B579)</f>
        <v>0</v>
      </c>
      <c r="U579" s="517"/>
      <c r="V579" s="105">
        <f>IF('LISTA TRABAJADORES'!F568&lt;50,"",'LISTA TRABAJADORES'!D568)</f>
        <v>0</v>
      </c>
      <c r="W579" s="106">
        <f>IF('LISTA TRABAJADORES'!F568&lt;50,"",E579)</f>
        <v>0</v>
      </c>
      <c r="X579" s="83" t="s">
        <v>444</v>
      </c>
      <c r="Y579" s="518">
        <f>IF('LISTA TRABAJADORES'!F568&lt;50,"",G579)</f>
        <v>0</v>
      </c>
      <c r="Z579" s="519"/>
      <c r="AA579" s="83"/>
      <c r="AB579" s="65" t="e">
        <f>IF(#REF!="Sí","Cada 6 meses",IF('LISTA TRABAJADORES'!AW571&lt;&gt;"",'LISTA TRABAJADORES'!AW571,IF(OR(#REF!="",#REF!&lt;50),"",IF(#REF!&gt;=1000,"Anualmente",IF(#REF!&lt;=100,"Cada 3 años","Cada 2 años")))))</f>
        <v>#REF!</v>
      </c>
      <c r="AC579" s="65" t="e">
        <f>IF(#REF!="Sí","Cada 6 meses",IF('LISTA TRABAJADORES'!AX571&lt;&gt;"",'LISTA TRABAJADORES'!AX571,IF(OR(#REF!="",#REF!&lt;50),"",IF(#REF!&gt;=1000,"Anualmente",IF(#REF!&lt;=100,"Cada 3 años","Cada 2 años")))))</f>
        <v>#REF!</v>
      </c>
    </row>
    <row r="580" spans="1:29">
      <c r="A580" s="66">
        <v>564</v>
      </c>
      <c r="B580" s="516">
        <f>IF('LISTA TRABAJADORES'!F569&lt;50,"",'LISTA TRABAJADORES'!C569)</f>
        <v>0</v>
      </c>
      <c r="C580" s="517"/>
      <c r="D580" s="107">
        <f>IF('LISTA TRABAJADORES'!F569&lt;50,"",'LISTA TRABAJADORES'!D569)</f>
        <v>0</v>
      </c>
      <c r="E580" s="106">
        <f>IF('LISTA TRABAJADORES'!F569&lt;50,"",'LISTA TRABAJADORES'!E569)</f>
        <v>0</v>
      </c>
      <c r="F580" s="160"/>
      <c r="G580" s="518">
        <f>IF('LISTA TRABAJADORES'!F569&lt;50,"",'LISTA TRABAJADORES'!B569)</f>
        <v>0</v>
      </c>
      <c r="H580" s="519"/>
      <c r="I580" s="83"/>
      <c r="J580" s="65" t="str">
        <f>IF('LISTA TRABAJADORES'!F569="","",IF('LISTA TRABAJADORES'!G569="Sí","Cada 6 meses",IF(M580&lt;&gt;"",M580,IF(OR('LISTA TRABAJADORES'!H569="no ingresa",'LISTA TRABAJADORES'!F569="BAJA"),"No Ingresa PVSA",IF('LISTA TRABAJADORES'!F569="MUY ALTA","Anualmente",IF('LISTA TRABAJADORES'!F569="MEDIA","Cada 3 años","Cada 2 años"))))))</f>
        <v/>
      </c>
      <c r="K580" s="76"/>
      <c r="L580" s="67"/>
      <c r="M580" s="68" t="str">
        <f t="shared" si="16"/>
        <v/>
      </c>
      <c r="N580" s="67"/>
      <c r="O580" s="63"/>
      <c r="P580" s="64"/>
      <c r="Q580" s="64"/>
      <c r="R580" s="2"/>
      <c r="S580" s="104">
        <f t="shared" si="17"/>
        <v>564</v>
      </c>
      <c r="T580" s="516">
        <f>IF('LISTA TRABAJADORES'!F569&lt;50,"",B580)</f>
        <v>0</v>
      </c>
      <c r="U580" s="517"/>
      <c r="V580" s="105">
        <f>IF('LISTA TRABAJADORES'!F569&lt;50,"",'LISTA TRABAJADORES'!D569)</f>
        <v>0</v>
      </c>
      <c r="W580" s="106">
        <f>IF('LISTA TRABAJADORES'!F569&lt;50,"",E580)</f>
        <v>0</v>
      </c>
      <c r="X580" s="83" t="s">
        <v>444</v>
      </c>
      <c r="Y580" s="518">
        <f>IF('LISTA TRABAJADORES'!F569&lt;50,"",G580)</f>
        <v>0</v>
      </c>
      <c r="Z580" s="519"/>
      <c r="AA580" s="83"/>
      <c r="AB580" s="65" t="e">
        <f>IF(#REF!="Sí","Cada 6 meses",IF('LISTA TRABAJADORES'!AW572&lt;&gt;"",'LISTA TRABAJADORES'!AW572,IF(OR(#REF!="",#REF!&lt;50),"",IF(#REF!&gt;=1000,"Anualmente",IF(#REF!&lt;=100,"Cada 3 años","Cada 2 años")))))</f>
        <v>#REF!</v>
      </c>
      <c r="AC580" s="65" t="e">
        <f>IF(#REF!="Sí","Cada 6 meses",IF('LISTA TRABAJADORES'!AX572&lt;&gt;"",'LISTA TRABAJADORES'!AX572,IF(OR(#REF!="",#REF!&lt;50),"",IF(#REF!&gt;=1000,"Anualmente",IF(#REF!&lt;=100,"Cada 3 años","Cada 2 años")))))</f>
        <v>#REF!</v>
      </c>
    </row>
    <row r="581" spans="1:29">
      <c r="A581" s="66">
        <v>565</v>
      </c>
      <c r="B581" s="516">
        <f>IF('LISTA TRABAJADORES'!F570&lt;50,"",'LISTA TRABAJADORES'!C570)</f>
        <v>0</v>
      </c>
      <c r="C581" s="517"/>
      <c r="D581" s="107">
        <f>IF('LISTA TRABAJADORES'!F570&lt;50,"",'LISTA TRABAJADORES'!D570)</f>
        <v>0</v>
      </c>
      <c r="E581" s="106">
        <f>IF('LISTA TRABAJADORES'!F570&lt;50,"",'LISTA TRABAJADORES'!E570)</f>
        <v>0</v>
      </c>
      <c r="F581" s="160"/>
      <c r="G581" s="518">
        <f>IF('LISTA TRABAJADORES'!F570&lt;50,"",'LISTA TRABAJADORES'!B570)</f>
        <v>0</v>
      </c>
      <c r="H581" s="519"/>
      <c r="I581" s="83"/>
      <c r="J581" s="65" t="str">
        <f>IF('LISTA TRABAJADORES'!F570="","",IF('LISTA TRABAJADORES'!G570="Sí","Cada 6 meses",IF(M581&lt;&gt;"",M581,IF(OR('LISTA TRABAJADORES'!H570="no ingresa",'LISTA TRABAJADORES'!F570="BAJA"),"No Ingresa PVSA",IF('LISTA TRABAJADORES'!F570="MUY ALTA","Anualmente",IF('LISTA TRABAJADORES'!F570="MEDIA","Cada 3 años","Cada 2 años"))))))</f>
        <v/>
      </c>
      <c r="K581" s="76"/>
      <c r="L581" s="67"/>
      <c r="M581" s="68" t="str">
        <f t="shared" si="16"/>
        <v/>
      </c>
      <c r="N581" s="67"/>
      <c r="O581" s="63"/>
      <c r="P581" s="64"/>
      <c r="Q581" s="64"/>
      <c r="R581" s="2"/>
      <c r="S581" s="104">
        <f t="shared" si="17"/>
        <v>565</v>
      </c>
      <c r="T581" s="516">
        <f>IF('LISTA TRABAJADORES'!F570&lt;50,"",B581)</f>
        <v>0</v>
      </c>
      <c r="U581" s="517"/>
      <c r="V581" s="105">
        <f>IF('LISTA TRABAJADORES'!F570&lt;50,"",'LISTA TRABAJADORES'!D570)</f>
        <v>0</v>
      </c>
      <c r="W581" s="106">
        <f>IF('LISTA TRABAJADORES'!F570&lt;50,"",E581)</f>
        <v>0</v>
      </c>
      <c r="X581" s="83" t="s">
        <v>444</v>
      </c>
      <c r="Y581" s="518">
        <f>IF('LISTA TRABAJADORES'!F570&lt;50,"",G581)</f>
        <v>0</v>
      </c>
      <c r="Z581" s="519"/>
      <c r="AA581" s="83"/>
      <c r="AB581" s="65" t="e">
        <f>IF(#REF!="Sí","Cada 6 meses",IF('LISTA TRABAJADORES'!AW573&lt;&gt;"",'LISTA TRABAJADORES'!AW573,IF(OR(#REF!="",#REF!&lt;50),"",IF(#REF!&gt;=1000,"Anualmente",IF(#REF!&lt;=100,"Cada 3 años","Cada 2 años")))))</f>
        <v>#REF!</v>
      </c>
      <c r="AC581" s="65" t="e">
        <f>IF(#REF!="Sí","Cada 6 meses",IF('LISTA TRABAJADORES'!AX573&lt;&gt;"",'LISTA TRABAJADORES'!AX573,IF(OR(#REF!="",#REF!&lt;50),"",IF(#REF!&gt;=1000,"Anualmente",IF(#REF!&lt;=100,"Cada 3 años","Cada 2 años")))))</f>
        <v>#REF!</v>
      </c>
    </row>
    <row r="582" spans="1:29">
      <c r="A582" s="66">
        <v>566</v>
      </c>
      <c r="B582" s="516">
        <f>IF('LISTA TRABAJADORES'!F571&lt;50,"",'LISTA TRABAJADORES'!C571)</f>
        <v>0</v>
      </c>
      <c r="C582" s="517"/>
      <c r="D582" s="107">
        <f>IF('LISTA TRABAJADORES'!F571&lt;50,"",'LISTA TRABAJADORES'!D571)</f>
        <v>0</v>
      </c>
      <c r="E582" s="106">
        <f>IF('LISTA TRABAJADORES'!F571&lt;50,"",'LISTA TRABAJADORES'!E571)</f>
        <v>0</v>
      </c>
      <c r="F582" s="160"/>
      <c r="G582" s="518">
        <f>IF('LISTA TRABAJADORES'!F571&lt;50,"",'LISTA TRABAJADORES'!B571)</f>
        <v>0</v>
      </c>
      <c r="H582" s="519"/>
      <c r="I582" s="83"/>
      <c r="J582" s="65" t="str">
        <f>IF('LISTA TRABAJADORES'!F571="","",IF('LISTA TRABAJADORES'!G571="Sí","Cada 6 meses",IF(M582&lt;&gt;"",M582,IF(OR('LISTA TRABAJADORES'!H571="no ingresa",'LISTA TRABAJADORES'!F571="BAJA"),"No Ingresa PVSA",IF('LISTA TRABAJADORES'!F571="MUY ALTA","Anualmente",IF('LISTA TRABAJADORES'!F571="MEDIA","Cada 3 años","Cada 2 años"))))))</f>
        <v/>
      </c>
      <c r="K582" s="76"/>
      <c r="L582" s="67"/>
      <c r="M582" s="68" t="str">
        <f t="shared" si="16"/>
        <v/>
      </c>
      <c r="N582" s="67"/>
      <c r="O582" s="63"/>
      <c r="P582" s="64"/>
      <c r="Q582" s="64"/>
      <c r="R582" s="2"/>
      <c r="S582" s="104">
        <f t="shared" si="17"/>
        <v>566</v>
      </c>
      <c r="T582" s="516">
        <f>IF('LISTA TRABAJADORES'!F571&lt;50,"",B582)</f>
        <v>0</v>
      </c>
      <c r="U582" s="517"/>
      <c r="V582" s="105">
        <f>IF('LISTA TRABAJADORES'!F571&lt;50,"",'LISTA TRABAJADORES'!D571)</f>
        <v>0</v>
      </c>
      <c r="W582" s="106">
        <f>IF('LISTA TRABAJADORES'!F571&lt;50,"",E582)</f>
        <v>0</v>
      </c>
      <c r="X582" s="83" t="s">
        <v>444</v>
      </c>
      <c r="Y582" s="518">
        <f>IF('LISTA TRABAJADORES'!F571&lt;50,"",G582)</f>
        <v>0</v>
      </c>
      <c r="Z582" s="519"/>
      <c r="AA582" s="83"/>
      <c r="AB582" s="65" t="e">
        <f>IF(#REF!="Sí","Cada 6 meses",IF('LISTA TRABAJADORES'!AW574&lt;&gt;"",'LISTA TRABAJADORES'!AW574,IF(OR(#REF!="",#REF!&lt;50),"",IF(#REF!&gt;=1000,"Anualmente",IF(#REF!&lt;=100,"Cada 3 años","Cada 2 años")))))</f>
        <v>#REF!</v>
      </c>
      <c r="AC582" s="65" t="e">
        <f>IF(#REF!="Sí","Cada 6 meses",IF('LISTA TRABAJADORES'!AX574&lt;&gt;"",'LISTA TRABAJADORES'!AX574,IF(OR(#REF!="",#REF!&lt;50),"",IF(#REF!&gt;=1000,"Anualmente",IF(#REF!&lt;=100,"Cada 3 años","Cada 2 años")))))</f>
        <v>#REF!</v>
      </c>
    </row>
    <row r="583" spans="1:29">
      <c r="A583" s="66">
        <v>567</v>
      </c>
      <c r="B583" s="516">
        <f>IF('LISTA TRABAJADORES'!F572&lt;50,"",'LISTA TRABAJADORES'!C572)</f>
        <v>0</v>
      </c>
      <c r="C583" s="517"/>
      <c r="D583" s="107">
        <f>IF('LISTA TRABAJADORES'!F572&lt;50,"",'LISTA TRABAJADORES'!D572)</f>
        <v>0</v>
      </c>
      <c r="E583" s="106">
        <f>IF('LISTA TRABAJADORES'!F572&lt;50,"",'LISTA TRABAJADORES'!E572)</f>
        <v>0</v>
      </c>
      <c r="F583" s="160"/>
      <c r="G583" s="518">
        <f>IF('LISTA TRABAJADORES'!F572&lt;50,"",'LISTA TRABAJADORES'!B572)</f>
        <v>0</v>
      </c>
      <c r="H583" s="519"/>
      <c r="I583" s="83"/>
      <c r="J583" s="65" t="str">
        <f>IF('LISTA TRABAJADORES'!F572="","",IF('LISTA TRABAJADORES'!G572="Sí","Cada 6 meses",IF(M583&lt;&gt;"",M583,IF(OR('LISTA TRABAJADORES'!H572="no ingresa",'LISTA TRABAJADORES'!F572="BAJA"),"No Ingresa PVSA",IF('LISTA TRABAJADORES'!F572="MUY ALTA","Anualmente",IF('LISTA TRABAJADORES'!F572="MEDIA","Cada 3 años","Cada 2 años"))))))</f>
        <v/>
      </c>
      <c r="K583" s="76"/>
      <c r="L583" s="67"/>
      <c r="M583" s="68" t="str">
        <f t="shared" si="16"/>
        <v/>
      </c>
      <c r="N583" s="67"/>
      <c r="O583" s="63"/>
      <c r="P583" s="64"/>
      <c r="Q583" s="64"/>
      <c r="R583" s="2"/>
      <c r="S583" s="104">
        <f t="shared" si="17"/>
        <v>567</v>
      </c>
      <c r="T583" s="516">
        <f>IF('LISTA TRABAJADORES'!F572&lt;50,"",B583)</f>
        <v>0</v>
      </c>
      <c r="U583" s="517"/>
      <c r="V583" s="105">
        <f>IF('LISTA TRABAJADORES'!F572&lt;50,"",'LISTA TRABAJADORES'!D572)</f>
        <v>0</v>
      </c>
      <c r="W583" s="106">
        <f>IF('LISTA TRABAJADORES'!F572&lt;50,"",E583)</f>
        <v>0</v>
      </c>
      <c r="X583" s="83" t="s">
        <v>444</v>
      </c>
      <c r="Y583" s="518">
        <f>IF('LISTA TRABAJADORES'!F572&lt;50,"",G583)</f>
        <v>0</v>
      </c>
      <c r="Z583" s="519"/>
      <c r="AA583" s="83"/>
      <c r="AB583" s="65" t="e">
        <f>IF(#REF!="Sí","Cada 6 meses",IF('LISTA TRABAJADORES'!AW575&lt;&gt;"",'LISTA TRABAJADORES'!AW575,IF(OR(#REF!="",#REF!&lt;50),"",IF(#REF!&gt;=1000,"Anualmente",IF(#REF!&lt;=100,"Cada 3 años","Cada 2 años")))))</f>
        <v>#REF!</v>
      </c>
      <c r="AC583" s="65" t="e">
        <f>IF(#REF!="Sí","Cada 6 meses",IF('LISTA TRABAJADORES'!AX575&lt;&gt;"",'LISTA TRABAJADORES'!AX575,IF(OR(#REF!="",#REF!&lt;50),"",IF(#REF!&gt;=1000,"Anualmente",IF(#REF!&lt;=100,"Cada 3 años","Cada 2 años")))))</f>
        <v>#REF!</v>
      </c>
    </row>
    <row r="584" spans="1:29">
      <c r="A584" s="66">
        <v>568</v>
      </c>
      <c r="B584" s="516">
        <f>IF('LISTA TRABAJADORES'!F573&lt;50,"",'LISTA TRABAJADORES'!C573)</f>
        <v>0</v>
      </c>
      <c r="C584" s="517"/>
      <c r="D584" s="107">
        <f>IF('LISTA TRABAJADORES'!F573&lt;50,"",'LISTA TRABAJADORES'!D573)</f>
        <v>0</v>
      </c>
      <c r="E584" s="106">
        <f>IF('LISTA TRABAJADORES'!F573&lt;50,"",'LISTA TRABAJADORES'!E573)</f>
        <v>0</v>
      </c>
      <c r="F584" s="160"/>
      <c r="G584" s="518">
        <f>IF('LISTA TRABAJADORES'!F573&lt;50,"",'LISTA TRABAJADORES'!B573)</f>
        <v>0</v>
      </c>
      <c r="H584" s="519"/>
      <c r="I584" s="83"/>
      <c r="J584" s="65" t="str">
        <f>IF('LISTA TRABAJADORES'!F573="","",IF('LISTA TRABAJADORES'!G573="Sí","Cada 6 meses",IF(M584&lt;&gt;"",M584,IF(OR('LISTA TRABAJADORES'!H573="no ingresa",'LISTA TRABAJADORES'!F573="BAJA"),"No Ingresa PVSA",IF('LISTA TRABAJADORES'!F573="MUY ALTA","Anualmente",IF('LISTA TRABAJADORES'!F573="MEDIA","Cada 3 años","Cada 2 años"))))))</f>
        <v/>
      </c>
      <c r="K584" s="76"/>
      <c r="L584" s="67"/>
      <c r="M584" s="68" t="str">
        <f t="shared" si="16"/>
        <v/>
      </c>
      <c r="N584" s="67"/>
      <c r="O584" s="63"/>
      <c r="P584" s="64"/>
      <c r="Q584" s="64"/>
      <c r="R584" s="2"/>
      <c r="S584" s="104">
        <f t="shared" si="17"/>
        <v>568</v>
      </c>
      <c r="T584" s="516">
        <f>IF('LISTA TRABAJADORES'!F573&lt;50,"",B584)</f>
        <v>0</v>
      </c>
      <c r="U584" s="517"/>
      <c r="V584" s="105">
        <f>IF('LISTA TRABAJADORES'!F573&lt;50,"",'LISTA TRABAJADORES'!D573)</f>
        <v>0</v>
      </c>
      <c r="W584" s="106">
        <f>IF('LISTA TRABAJADORES'!F573&lt;50,"",E584)</f>
        <v>0</v>
      </c>
      <c r="X584" s="83" t="s">
        <v>444</v>
      </c>
      <c r="Y584" s="518">
        <f>IF('LISTA TRABAJADORES'!F573&lt;50,"",G584)</f>
        <v>0</v>
      </c>
      <c r="Z584" s="519"/>
      <c r="AA584" s="83"/>
      <c r="AB584" s="65" t="e">
        <f>IF(#REF!="Sí","Cada 6 meses",IF('LISTA TRABAJADORES'!AW576&lt;&gt;"",'LISTA TRABAJADORES'!AW576,IF(OR(#REF!="",#REF!&lt;50),"",IF(#REF!&gt;=1000,"Anualmente",IF(#REF!&lt;=100,"Cada 3 años","Cada 2 años")))))</f>
        <v>#REF!</v>
      </c>
      <c r="AC584" s="65" t="e">
        <f>IF(#REF!="Sí","Cada 6 meses",IF('LISTA TRABAJADORES'!AX576&lt;&gt;"",'LISTA TRABAJADORES'!AX576,IF(OR(#REF!="",#REF!&lt;50),"",IF(#REF!&gt;=1000,"Anualmente",IF(#REF!&lt;=100,"Cada 3 años","Cada 2 años")))))</f>
        <v>#REF!</v>
      </c>
    </row>
    <row r="585" spans="1:29">
      <c r="A585" s="66">
        <v>569</v>
      </c>
      <c r="B585" s="516">
        <f>IF('LISTA TRABAJADORES'!F574&lt;50,"",'LISTA TRABAJADORES'!C574)</f>
        <v>0</v>
      </c>
      <c r="C585" s="517"/>
      <c r="D585" s="107">
        <f>IF('LISTA TRABAJADORES'!F574&lt;50,"",'LISTA TRABAJADORES'!D574)</f>
        <v>0</v>
      </c>
      <c r="E585" s="106">
        <f>IF('LISTA TRABAJADORES'!F574&lt;50,"",'LISTA TRABAJADORES'!E574)</f>
        <v>0</v>
      </c>
      <c r="F585" s="160"/>
      <c r="G585" s="518">
        <f>IF('LISTA TRABAJADORES'!F574&lt;50,"",'LISTA TRABAJADORES'!B574)</f>
        <v>0</v>
      </c>
      <c r="H585" s="519"/>
      <c r="I585" s="83"/>
      <c r="J585" s="65" t="str">
        <f>IF('LISTA TRABAJADORES'!F574="","",IF('LISTA TRABAJADORES'!G574="Sí","Cada 6 meses",IF(M585&lt;&gt;"",M585,IF(OR('LISTA TRABAJADORES'!H574="no ingresa",'LISTA TRABAJADORES'!F574="BAJA"),"No Ingresa PVSA",IF('LISTA TRABAJADORES'!F574="MUY ALTA","Anualmente",IF('LISTA TRABAJADORES'!F574="MEDIA","Cada 3 años","Cada 2 años"))))))</f>
        <v/>
      </c>
      <c r="K585" s="76"/>
      <c r="L585" s="67"/>
      <c r="M585" s="68" t="str">
        <f t="shared" si="16"/>
        <v/>
      </c>
      <c r="N585" s="67"/>
      <c r="O585" s="63"/>
      <c r="P585" s="64"/>
      <c r="Q585" s="64"/>
      <c r="R585" s="2"/>
      <c r="S585" s="104">
        <f t="shared" si="17"/>
        <v>569</v>
      </c>
      <c r="T585" s="516">
        <f>IF('LISTA TRABAJADORES'!F574&lt;50,"",B585)</f>
        <v>0</v>
      </c>
      <c r="U585" s="517"/>
      <c r="V585" s="105">
        <f>IF('LISTA TRABAJADORES'!F574&lt;50,"",'LISTA TRABAJADORES'!D574)</f>
        <v>0</v>
      </c>
      <c r="W585" s="106">
        <f>IF('LISTA TRABAJADORES'!F574&lt;50,"",E585)</f>
        <v>0</v>
      </c>
      <c r="X585" s="83" t="s">
        <v>444</v>
      </c>
      <c r="Y585" s="518">
        <f>IF('LISTA TRABAJADORES'!F574&lt;50,"",G585)</f>
        <v>0</v>
      </c>
      <c r="Z585" s="519"/>
      <c r="AA585" s="83"/>
      <c r="AB585" s="65" t="e">
        <f>IF(#REF!="Sí","Cada 6 meses",IF('LISTA TRABAJADORES'!AW577&lt;&gt;"",'LISTA TRABAJADORES'!AW577,IF(OR(#REF!="",#REF!&lt;50),"",IF(#REF!&gt;=1000,"Anualmente",IF(#REF!&lt;=100,"Cada 3 años","Cada 2 años")))))</f>
        <v>#REF!</v>
      </c>
      <c r="AC585" s="65" t="e">
        <f>IF(#REF!="Sí","Cada 6 meses",IF('LISTA TRABAJADORES'!AX577&lt;&gt;"",'LISTA TRABAJADORES'!AX577,IF(OR(#REF!="",#REF!&lt;50),"",IF(#REF!&gt;=1000,"Anualmente",IF(#REF!&lt;=100,"Cada 3 años","Cada 2 años")))))</f>
        <v>#REF!</v>
      </c>
    </row>
    <row r="586" spans="1:29">
      <c r="A586" s="66">
        <v>570</v>
      </c>
      <c r="B586" s="516">
        <f>IF('LISTA TRABAJADORES'!F575&lt;50,"",'LISTA TRABAJADORES'!C575)</f>
        <v>0</v>
      </c>
      <c r="C586" s="517"/>
      <c r="D586" s="107">
        <f>IF('LISTA TRABAJADORES'!F575&lt;50,"",'LISTA TRABAJADORES'!D575)</f>
        <v>0</v>
      </c>
      <c r="E586" s="106">
        <f>IF('LISTA TRABAJADORES'!F575&lt;50,"",'LISTA TRABAJADORES'!E575)</f>
        <v>0</v>
      </c>
      <c r="F586" s="160"/>
      <c r="G586" s="518">
        <f>IF('LISTA TRABAJADORES'!F575&lt;50,"",'LISTA TRABAJADORES'!B575)</f>
        <v>0</v>
      </c>
      <c r="H586" s="519"/>
      <c r="I586" s="83"/>
      <c r="J586" s="65" t="str">
        <f>IF('LISTA TRABAJADORES'!F575="","",IF('LISTA TRABAJADORES'!G575="Sí","Cada 6 meses",IF(M586&lt;&gt;"",M586,IF(OR('LISTA TRABAJADORES'!H575="no ingresa",'LISTA TRABAJADORES'!F575="BAJA"),"No Ingresa PVSA",IF('LISTA TRABAJADORES'!F575="MUY ALTA","Anualmente",IF('LISTA TRABAJADORES'!F575="MEDIA","Cada 3 años","Cada 2 años"))))))</f>
        <v/>
      </c>
      <c r="K586" s="76"/>
      <c r="L586" s="67"/>
      <c r="M586" s="68" t="str">
        <f t="shared" si="16"/>
        <v/>
      </c>
      <c r="N586" s="67"/>
      <c r="O586" s="63"/>
      <c r="P586" s="64"/>
      <c r="Q586" s="64"/>
      <c r="R586" s="2"/>
      <c r="S586" s="104">
        <f t="shared" si="17"/>
        <v>570</v>
      </c>
      <c r="T586" s="516">
        <f>IF('LISTA TRABAJADORES'!F575&lt;50,"",B586)</f>
        <v>0</v>
      </c>
      <c r="U586" s="517"/>
      <c r="V586" s="105">
        <f>IF('LISTA TRABAJADORES'!F575&lt;50,"",'LISTA TRABAJADORES'!D575)</f>
        <v>0</v>
      </c>
      <c r="W586" s="106">
        <f>IF('LISTA TRABAJADORES'!F575&lt;50,"",E586)</f>
        <v>0</v>
      </c>
      <c r="X586" s="83" t="s">
        <v>444</v>
      </c>
      <c r="Y586" s="518">
        <f>IF('LISTA TRABAJADORES'!F575&lt;50,"",G586)</f>
        <v>0</v>
      </c>
      <c r="Z586" s="519"/>
      <c r="AA586" s="83"/>
      <c r="AB586" s="65" t="e">
        <f>IF(#REF!="Sí","Cada 6 meses",IF('LISTA TRABAJADORES'!AW578&lt;&gt;"",'LISTA TRABAJADORES'!AW578,IF(OR(#REF!="",#REF!&lt;50),"",IF(#REF!&gt;=1000,"Anualmente",IF(#REF!&lt;=100,"Cada 3 años","Cada 2 años")))))</f>
        <v>#REF!</v>
      </c>
      <c r="AC586" s="65" t="e">
        <f>IF(#REF!="Sí","Cada 6 meses",IF('LISTA TRABAJADORES'!AX578&lt;&gt;"",'LISTA TRABAJADORES'!AX578,IF(OR(#REF!="",#REF!&lt;50),"",IF(#REF!&gt;=1000,"Anualmente",IF(#REF!&lt;=100,"Cada 3 años","Cada 2 años")))))</f>
        <v>#REF!</v>
      </c>
    </row>
    <row r="587" spans="1:29">
      <c r="A587" s="66">
        <v>571</v>
      </c>
      <c r="B587" s="516">
        <f>IF('LISTA TRABAJADORES'!F576&lt;50,"",'LISTA TRABAJADORES'!C576)</f>
        <v>0</v>
      </c>
      <c r="C587" s="517"/>
      <c r="D587" s="107">
        <f>IF('LISTA TRABAJADORES'!F576&lt;50,"",'LISTA TRABAJADORES'!D576)</f>
        <v>0</v>
      </c>
      <c r="E587" s="106">
        <f>IF('LISTA TRABAJADORES'!F576&lt;50,"",'LISTA TRABAJADORES'!E576)</f>
        <v>0</v>
      </c>
      <c r="F587" s="160"/>
      <c r="G587" s="518">
        <f>IF('LISTA TRABAJADORES'!F576&lt;50,"",'LISTA TRABAJADORES'!B576)</f>
        <v>0</v>
      </c>
      <c r="H587" s="519"/>
      <c r="I587" s="83"/>
      <c r="J587" s="65" t="str">
        <f>IF('LISTA TRABAJADORES'!F576="","",IF('LISTA TRABAJADORES'!G576="Sí","Cada 6 meses",IF(M587&lt;&gt;"",M587,IF(OR('LISTA TRABAJADORES'!H576="no ingresa",'LISTA TRABAJADORES'!F576="BAJA"),"No Ingresa PVSA",IF('LISTA TRABAJADORES'!F576="MUY ALTA","Anualmente",IF('LISTA TRABAJADORES'!F576="MEDIA","Cada 3 años","Cada 2 años"))))))</f>
        <v/>
      </c>
      <c r="K587" s="76"/>
      <c r="L587" s="67"/>
      <c r="M587" s="68" t="str">
        <f t="shared" si="16"/>
        <v/>
      </c>
      <c r="N587" s="67"/>
      <c r="O587" s="63"/>
      <c r="P587" s="64"/>
      <c r="Q587" s="64"/>
      <c r="R587" s="2"/>
      <c r="S587" s="104">
        <f t="shared" si="17"/>
        <v>571</v>
      </c>
      <c r="T587" s="516">
        <f>IF('LISTA TRABAJADORES'!F576&lt;50,"",B587)</f>
        <v>0</v>
      </c>
      <c r="U587" s="517"/>
      <c r="V587" s="105">
        <f>IF('LISTA TRABAJADORES'!F576&lt;50,"",'LISTA TRABAJADORES'!D576)</f>
        <v>0</v>
      </c>
      <c r="W587" s="106">
        <f>IF('LISTA TRABAJADORES'!F576&lt;50,"",E587)</f>
        <v>0</v>
      </c>
      <c r="X587" s="83" t="s">
        <v>444</v>
      </c>
      <c r="Y587" s="518">
        <f>IF('LISTA TRABAJADORES'!F576&lt;50,"",G587)</f>
        <v>0</v>
      </c>
      <c r="Z587" s="519"/>
      <c r="AA587" s="83"/>
      <c r="AB587" s="65" t="e">
        <f>IF(#REF!="Sí","Cada 6 meses",IF('LISTA TRABAJADORES'!AW579&lt;&gt;"",'LISTA TRABAJADORES'!AW579,IF(OR(#REF!="",#REF!&lt;50),"",IF(#REF!&gt;=1000,"Anualmente",IF(#REF!&lt;=100,"Cada 3 años","Cada 2 años")))))</f>
        <v>#REF!</v>
      </c>
      <c r="AC587" s="65" t="e">
        <f>IF(#REF!="Sí","Cada 6 meses",IF('LISTA TRABAJADORES'!AX579&lt;&gt;"",'LISTA TRABAJADORES'!AX579,IF(OR(#REF!="",#REF!&lt;50),"",IF(#REF!&gt;=1000,"Anualmente",IF(#REF!&lt;=100,"Cada 3 años","Cada 2 años")))))</f>
        <v>#REF!</v>
      </c>
    </row>
    <row r="588" spans="1:29">
      <c r="A588" s="66">
        <v>572</v>
      </c>
      <c r="B588" s="516">
        <f>IF('LISTA TRABAJADORES'!F577&lt;50,"",'LISTA TRABAJADORES'!C577)</f>
        <v>0</v>
      </c>
      <c r="C588" s="517"/>
      <c r="D588" s="107">
        <f>IF('LISTA TRABAJADORES'!F577&lt;50,"",'LISTA TRABAJADORES'!D577)</f>
        <v>0</v>
      </c>
      <c r="E588" s="106">
        <f>IF('LISTA TRABAJADORES'!F577&lt;50,"",'LISTA TRABAJADORES'!E577)</f>
        <v>0</v>
      </c>
      <c r="F588" s="160"/>
      <c r="G588" s="518">
        <f>IF('LISTA TRABAJADORES'!F577&lt;50,"",'LISTA TRABAJADORES'!B577)</f>
        <v>0</v>
      </c>
      <c r="H588" s="519"/>
      <c r="I588" s="83"/>
      <c r="J588" s="65" t="str">
        <f>IF('LISTA TRABAJADORES'!F577="","",IF('LISTA TRABAJADORES'!G577="Sí","Cada 6 meses",IF(M588&lt;&gt;"",M588,IF(OR('LISTA TRABAJADORES'!H577="no ingresa",'LISTA TRABAJADORES'!F577="BAJA"),"No Ingresa PVSA",IF('LISTA TRABAJADORES'!F577="MUY ALTA","Anualmente",IF('LISTA TRABAJADORES'!F577="MEDIA","Cada 3 años","Cada 2 años"))))))</f>
        <v/>
      </c>
      <c r="K588" s="76"/>
      <c r="L588" s="67"/>
      <c r="M588" s="68" t="str">
        <f t="shared" si="16"/>
        <v/>
      </c>
      <c r="N588" s="67"/>
      <c r="O588" s="63"/>
      <c r="P588" s="64"/>
      <c r="Q588" s="64"/>
      <c r="R588" s="2"/>
      <c r="S588" s="104">
        <f t="shared" si="17"/>
        <v>572</v>
      </c>
      <c r="T588" s="516">
        <f>IF('LISTA TRABAJADORES'!F577&lt;50,"",B588)</f>
        <v>0</v>
      </c>
      <c r="U588" s="517"/>
      <c r="V588" s="105">
        <f>IF('LISTA TRABAJADORES'!F577&lt;50,"",'LISTA TRABAJADORES'!D577)</f>
        <v>0</v>
      </c>
      <c r="W588" s="106">
        <f>IF('LISTA TRABAJADORES'!F577&lt;50,"",E588)</f>
        <v>0</v>
      </c>
      <c r="X588" s="83" t="s">
        <v>444</v>
      </c>
      <c r="Y588" s="518">
        <f>IF('LISTA TRABAJADORES'!F577&lt;50,"",G588)</f>
        <v>0</v>
      </c>
      <c r="Z588" s="519"/>
      <c r="AA588" s="83"/>
      <c r="AB588" s="65" t="e">
        <f>IF(#REF!="Sí","Cada 6 meses",IF('LISTA TRABAJADORES'!AW580&lt;&gt;"",'LISTA TRABAJADORES'!AW580,IF(OR(#REF!="",#REF!&lt;50),"",IF(#REF!&gt;=1000,"Anualmente",IF(#REF!&lt;=100,"Cada 3 años","Cada 2 años")))))</f>
        <v>#REF!</v>
      </c>
      <c r="AC588" s="65" t="e">
        <f>IF(#REF!="Sí","Cada 6 meses",IF('LISTA TRABAJADORES'!AX580&lt;&gt;"",'LISTA TRABAJADORES'!AX580,IF(OR(#REF!="",#REF!&lt;50),"",IF(#REF!&gt;=1000,"Anualmente",IF(#REF!&lt;=100,"Cada 3 años","Cada 2 años")))))</f>
        <v>#REF!</v>
      </c>
    </row>
    <row r="589" spans="1:29">
      <c r="A589" s="66">
        <v>573</v>
      </c>
      <c r="B589" s="516">
        <f>IF('LISTA TRABAJADORES'!F578&lt;50,"",'LISTA TRABAJADORES'!C578)</f>
        <v>0</v>
      </c>
      <c r="C589" s="517"/>
      <c r="D589" s="107">
        <f>IF('LISTA TRABAJADORES'!F578&lt;50,"",'LISTA TRABAJADORES'!D578)</f>
        <v>0</v>
      </c>
      <c r="E589" s="106">
        <f>IF('LISTA TRABAJADORES'!F578&lt;50,"",'LISTA TRABAJADORES'!E578)</f>
        <v>0</v>
      </c>
      <c r="F589" s="160"/>
      <c r="G589" s="518">
        <f>IF('LISTA TRABAJADORES'!F578&lt;50,"",'LISTA TRABAJADORES'!B578)</f>
        <v>0</v>
      </c>
      <c r="H589" s="519"/>
      <c r="I589" s="83"/>
      <c r="J589" s="65" t="str">
        <f>IF('LISTA TRABAJADORES'!F578="","",IF('LISTA TRABAJADORES'!G578="Sí","Cada 6 meses",IF(M589&lt;&gt;"",M589,IF(OR('LISTA TRABAJADORES'!H578="no ingresa",'LISTA TRABAJADORES'!F578="BAJA"),"No Ingresa PVSA",IF('LISTA TRABAJADORES'!F578="MUY ALTA","Anualmente",IF('LISTA TRABAJADORES'!F578="MEDIA","Cada 3 años","Cada 2 años"))))))</f>
        <v/>
      </c>
      <c r="K589" s="76"/>
      <c r="L589" s="67"/>
      <c r="M589" s="68" t="str">
        <f t="shared" si="16"/>
        <v/>
      </c>
      <c r="N589" s="67"/>
      <c r="O589" s="63"/>
      <c r="P589" s="64"/>
      <c r="Q589" s="64"/>
      <c r="R589" s="2"/>
      <c r="S589" s="104">
        <f t="shared" si="17"/>
        <v>573</v>
      </c>
      <c r="T589" s="516">
        <f>IF('LISTA TRABAJADORES'!F578&lt;50,"",B589)</f>
        <v>0</v>
      </c>
      <c r="U589" s="517"/>
      <c r="V589" s="105">
        <f>IF('LISTA TRABAJADORES'!F578&lt;50,"",'LISTA TRABAJADORES'!D578)</f>
        <v>0</v>
      </c>
      <c r="W589" s="106">
        <f>IF('LISTA TRABAJADORES'!F578&lt;50,"",E589)</f>
        <v>0</v>
      </c>
      <c r="X589" s="83" t="s">
        <v>444</v>
      </c>
      <c r="Y589" s="518">
        <f>IF('LISTA TRABAJADORES'!F578&lt;50,"",G589)</f>
        <v>0</v>
      </c>
      <c r="Z589" s="519"/>
      <c r="AA589" s="83"/>
      <c r="AB589" s="65" t="e">
        <f>IF(#REF!="Sí","Cada 6 meses",IF('LISTA TRABAJADORES'!AW581&lt;&gt;"",'LISTA TRABAJADORES'!AW581,IF(OR(#REF!="",#REF!&lt;50),"",IF(#REF!&gt;=1000,"Anualmente",IF(#REF!&lt;=100,"Cada 3 años","Cada 2 años")))))</f>
        <v>#REF!</v>
      </c>
      <c r="AC589" s="65" t="e">
        <f>IF(#REF!="Sí","Cada 6 meses",IF('LISTA TRABAJADORES'!AX581&lt;&gt;"",'LISTA TRABAJADORES'!AX581,IF(OR(#REF!="",#REF!&lt;50),"",IF(#REF!&gt;=1000,"Anualmente",IF(#REF!&lt;=100,"Cada 3 años","Cada 2 años")))))</f>
        <v>#REF!</v>
      </c>
    </row>
    <row r="590" spans="1:29">
      <c r="A590" s="66">
        <v>574</v>
      </c>
      <c r="B590" s="516">
        <f>IF('LISTA TRABAJADORES'!F579&lt;50,"",'LISTA TRABAJADORES'!C579)</f>
        <v>0</v>
      </c>
      <c r="C590" s="517"/>
      <c r="D590" s="107">
        <f>IF('LISTA TRABAJADORES'!F579&lt;50,"",'LISTA TRABAJADORES'!D579)</f>
        <v>0</v>
      </c>
      <c r="E590" s="106">
        <f>IF('LISTA TRABAJADORES'!F579&lt;50,"",'LISTA TRABAJADORES'!E579)</f>
        <v>0</v>
      </c>
      <c r="F590" s="160"/>
      <c r="G590" s="518">
        <f>IF('LISTA TRABAJADORES'!F579&lt;50,"",'LISTA TRABAJADORES'!B579)</f>
        <v>0</v>
      </c>
      <c r="H590" s="519"/>
      <c r="I590" s="83"/>
      <c r="J590" s="65" t="str">
        <f>IF('LISTA TRABAJADORES'!F579="","",IF('LISTA TRABAJADORES'!G579="Sí","Cada 6 meses",IF(M590&lt;&gt;"",M590,IF(OR('LISTA TRABAJADORES'!H579="no ingresa",'LISTA TRABAJADORES'!F579="BAJA"),"No Ingresa PVSA",IF('LISTA TRABAJADORES'!F579="MUY ALTA","Anualmente",IF('LISTA TRABAJADORES'!F579="MEDIA","Cada 3 años","Cada 2 años"))))))</f>
        <v/>
      </c>
      <c r="K590" s="76"/>
      <c r="L590" s="67"/>
      <c r="M590" s="68" t="str">
        <f t="shared" si="16"/>
        <v/>
      </c>
      <c r="N590" s="67"/>
      <c r="O590" s="63"/>
      <c r="P590" s="64"/>
      <c r="Q590" s="64"/>
      <c r="R590" s="2"/>
      <c r="S590" s="104">
        <f t="shared" si="17"/>
        <v>574</v>
      </c>
      <c r="T590" s="516">
        <f>IF('LISTA TRABAJADORES'!F579&lt;50,"",B590)</f>
        <v>0</v>
      </c>
      <c r="U590" s="517"/>
      <c r="V590" s="105">
        <f>IF('LISTA TRABAJADORES'!F579&lt;50,"",'LISTA TRABAJADORES'!D579)</f>
        <v>0</v>
      </c>
      <c r="W590" s="106">
        <f>IF('LISTA TRABAJADORES'!F579&lt;50,"",E590)</f>
        <v>0</v>
      </c>
      <c r="X590" s="83" t="s">
        <v>444</v>
      </c>
      <c r="Y590" s="518">
        <f>IF('LISTA TRABAJADORES'!F579&lt;50,"",G590)</f>
        <v>0</v>
      </c>
      <c r="Z590" s="519"/>
      <c r="AA590" s="83"/>
      <c r="AB590" s="65" t="e">
        <f>IF(#REF!="Sí","Cada 6 meses",IF('LISTA TRABAJADORES'!AW582&lt;&gt;"",'LISTA TRABAJADORES'!AW582,IF(OR(#REF!="",#REF!&lt;50),"",IF(#REF!&gt;=1000,"Anualmente",IF(#REF!&lt;=100,"Cada 3 años","Cada 2 años")))))</f>
        <v>#REF!</v>
      </c>
      <c r="AC590" s="65" t="e">
        <f>IF(#REF!="Sí","Cada 6 meses",IF('LISTA TRABAJADORES'!AX582&lt;&gt;"",'LISTA TRABAJADORES'!AX582,IF(OR(#REF!="",#REF!&lt;50),"",IF(#REF!&gt;=1000,"Anualmente",IF(#REF!&lt;=100,"Cada 3 años","Cada 2 años")))))</f>
        <v>#REF!</v>
      </c>
    </row>
    <row r="591" spans="1:29">
      <c r="A591" s="66">
        <v>575</v>
      </c>
      <c r="B591" s="516">
        <f>IF('LISTA TRABAJADORES'!F580&lt;50,"",'LISTA TRABAJADORES'!C580)</f>
        <v>0</v>
      </c>
      <c r="C591" s="517"/>
      <c r="D591" s="107">
        <f>IF('LISTA TRABAJADORES'!F580&lt;50,"",'LISTA TRABAJADORES'!D580)</f>
        <v>0</v>
      </c>
      <c r="E591" s="106">
        <f>IF('LISTA TRABAJADORES'!F580&lt;50,"",'LISTA TRABAJADORES'!E580)</f>
        <v>0</v>
      </c>
      <c r="F591" s="160"/>
      <c r="G591" s="518">
        <f>IF('LISTA TRABAJADORES'!F580&lt;50,"",'LISTA TRABAJADORES'!B580)</f>
        <v>0</v>
      </c>
      <c r="H591" s="519"/>
      <c r="I591" s="83"/>
      <c r="J591" s="65" t="str">
        <f>IF('LISTA TRABAJADORES'!F580="","",IF('LISTA TRABAJADORES'!G580="Sí","Cada 6 meses",IF(M591&lt;&gt;"",M591,IF(OR('LISTA TRABAJADORES'!H580="no ingresa",'LISTA TRABAJADORES'!F580="BAJA"),"No Ingresa PVSA",IF('LISTA TRABAJADORES'!F580="MUY ALTA","Anualmente",IF('LISTA TRABAJADORES'!F580="MEDIA","Cada 3 años","Cada 2 años"))))))</f>
        <v/>
      </c>
      <c r="K591" s="76"/>
      <c r="L591" s="67"/>
      <c r="M591" s="68" t="str">
        <f t="shared" si="16"/>
        <v/>
      </c>
      <c r="N591" s="67"/>
      <c r="O591" s="63"/>
      <c r="P591" s="64"/>
      <c r="Q591" s="64"/>
      <c r="R591" s="2"/>
      <c r="S591" s="104">
        <f t="shared" si="17"/>
        <v>575</v>
      </c>
      <c r="T591" s="516">
        <f>IF('LISTA TRABAJADORES'!F580&lt;50,"",B591)</f>
        <v>0</v>
      </c>
      <c r="U591" s="517"/>
      <c r="V591" s="105">
        <f>IF('LISTA TRABAJADORES'!F580&lt;50,"",'LISTA TRABAJADORES'!D580)</f>
        <v>0</v>
      </c>
      <c r="W591" s="106">
        <f>IF('LISTA TRABAJADORES'!F580&lt;50,"",E591)</f>
        <v>0</v>
      </c>
      <c r="X591" s="83" t="s">
        <v>444</v>
      </c>
      <c r="Y591" s="518">
        <f>IF('LISTA TRABAJADORES'!F580&lt;50,"",G591)</f>
        <v>0</v>
      </c>
      <c r="Z591" s="519"/>
      <c r="AA591" s="83"/>
      <c r="AB591" s="65" t="e">
        <f>IF(#REF!="Sí","Cada 6 meses",IF('LISTA TRABAJADORES'!AW583&lt;&gt;"",'LISTA TRABAJADORES'!AW583,IF(OR(#REF!="",#REF!&lt;50),"",IF(#REF!&gt;=1000,"Anualmente",IF(#REF!&lt;=100,"Cada 3 años","Cada 2 años")))))</f>
        <v>#REF!</v>
      </c>
      <c r="AC591" s="65" t="e">
        <f>IF(#REF!="Sí","Cada 6 meses",IF('LISTA TRABAJADORES'!AX583&lt;&gt;"",'LISTA TRABAJADORES'!AX583,IF(OR(#REF!="",#REF!&lt;50),"",IF(#REF!&gt;=1000,"Anualmente",IF(#REF!&lt;=100,"Cada 3 años","Cada 2 años")))))</f>
        <v>#REF!</v>
      </c>
    </row>
    <row r="592" spans="1:29">
      <c r="A592" s="66">
        <v>576</v>
      </c>
      <c r="B592" s="516">
        <f>IF('LISTA TRABAJADORES'!F581&lt;50,"",'LISTA TRABAJADORES'!C581)</f>
        <v>0</v>
      </c>
      <c r="C592" s="517"/>
      <c r="D592" s="107">
        <f>IF('LISTA TRABAJADORES'!F581&lt;50,"",'LISTA TRABAJADORES'!D581)</f>
        <v>0</v>
      </c>
      <c r="E592" s="106">
        <f>IF('LISTA TRABAJADORES'!F581&lt;50,"",'LISTA TRABAJADORES'!E581)</f>
        <v>0</v>
      </c>
      <c r="F592" s="160"/>
      <c r="G592" s="518">
        <f>IF('LISTA TRABAJADORES'!F581&lt;50,"",'LISTA TRABAJADORES'!B581)</f>
        <v>0</v>
      </c>
      <c r="H592" s="519"/>
      <c r="I592" s="83"/>
      <c r="J592" s="65" t="str">
        <f>IF('LISTA TRABAJADORES'!F581="","",IF('LISTA TRABAJADORES'!G581="Sí","Cada 6 meses",IF(M592&lt;&gt;"",M592,IF(OR('LISTA TRABAJADORES'!H581="no ingresa",'LISTA TRABAJADORES'!F581="BAJA"),"No Ingresa PVSA",IF('LISTA TRABAJADORES'!F581="MUY ALTA","Anualmente",IF('LISTA TRABAJADORES'!F581="MEDIA","Cada 3 años","Cada 2 años"))))))</f>
        <v/>
      </c>
      <c r="K592" s="76"/>
      <c r="L592" s="67"/>
      <c r="M592" s="68" t="str">
        <f t="shared" si="16"/>
        <v/>
      </c>
      <c r="N592" s="67"/>
      <c r="O592" s="63"/>
      <c r="P592" s="64"/>
      <c r="Q592" s="64"/>
      <c r="R592" s="2"/>
      <c r="S592" s="104">
        <f t="shared" si="17"/>
        <v>576</v>
      </c>
      <c r="T592" s="516">
        <f>IF('LISTA TRABAJADORES'!F581&lt;50,"",B592)</f>
        <v>0</v>
      </c>
      <c r="U592" s="517"/>
      <c r="V592" s="105">
        <f>IF('LISTA TRABAJADORES'!F581&lt;50,"",'LISTA TRABAJADORES'!D581)</f>
        <v>0</v>
      </c>
      <c r="W592" s="106">
        <f>IF('LISTA TRABAJADORES'!F581&lt;50,"",E592)</f>
        <v>0</v>
      </c>
      <c r="X592" s="83" t="s">
        <v>444</v>
      </c>
      <c r="Y592" s="518">
        <f>IF('LISTA TRABAJADORES'!F581&lt;50,"",G592)</f>
        <v>0</v>
      </c>
      <c r="Z592" s="519"/>
      <c r="AA592" s="83"/>
      <c r="AB592" s="65" t="e">
        <f>IF(#REF!="Sí","Cada 6 meses",IF('LISTA TRABAJADORES'!AW584&lt;&gt;"",'LISTA TRABAJADORES'!AW584,IF(OR(#REF!="",#REF!&lt;50),"",IF(#REF!&gt;=1000,"Anualmente",IF(#REF!&lt;=100,"Cada 3 años","Cada 2 años")))))</f>
        <v>#REF!</v>
      </c>
      <c r="AC592" s="65" t="e">
        <f>IF(#REF!="Sí","Cada 6 meses",IF('LISTA TRABAJADORES'!AX584&lt;&gt;"",'LISTA TRABAJADORES'!AX584,IF(OR(#REF!="",#REF!&lt;50),"",IF(#REF!&gt;=1000,"Anualmente",IF(#REF!&lt;=100,"Cada 3 años","Cada 2 años")))))</f>
        <v>#REF!</v>
      </c>
    </row>
    <row r="593" spans="1:29">
      <c r="A593" s="66">
        <v>577</v>
      </c>
      <c r="B593" s="516">
        <f>IF('LISTA TRABAJADORES'!F582&lt;50,"",'LISTA TRABAJADORES'!C582)</f>
        <v>0</v>
      </c>
      <c r="C593" s="517"/>
      <c r="D593" s="107">
        <f>IF('LISTA TRABAJADORES'!F582&lt;50,"",'LISTA TRABAJADORES'!D582)</f>
        <v>0</v>
      </c>
      <c r="E593" s="106">
        <f>IF('LISTA TRABAJADORES'!F582&lt;50,"",'LISTA TRABAJADORES'!E582)</f>
        <v>0</v>
      </c>
      <c r="F593" s="160"/>
      <c r="G593" s="518">
        <f>IF('LISTA TRABAJADORES'!F582&lt;50,"",'LISTA TRABAJADORES'!B582)</f>
        <v>0</v>
      </c>
      <c r="H593" s="519"/>
      <c r="I593" s="83"/>
      <c r="J593" s="65" t="str">
        <f>IF('LISTA TRABAJADORES'!F582="","",IF('LISTA TRABAJADORES'!G582="Sí","Cada 6 meses",IF(M593&lt;&gt;"",M593,IF(OR('LISTA TRABAJADORES'!H582="no ingresa",'LISTA TRABAJADORES'!F582="BAJA"),"No Ingresa PVSA",IF('LISTA TRABAJADORES'!F582="MUY ALTA","Anualmente",IF('LISTA TRABAJADORES'!F582="MEDIA","Cada 3 años","Cada 2 años"))))))</f>
        <v/>
      </c>
      <c r="K593" s="76"/>
      <c r="L593" s="67"/>
      <c r="M593" s="68" t="str">
        <f t="shared" ref="M593:M656" si="18">IF(L593="","",VLOOKUP(L593,$Q$12:$R$13,2,FALSE))</f>
        <v/>
      </c>
      <c r="N593" s="67"/>
      <c r="O593" s="63"/>
      <c r="P593" s="64"/>
      <c r="Q593" s="64"/>
      <c r="R593" s="2"/>
      <c r="S593" s="104">
        <f t="shared" ref="S593:S656" si="19">A593</f>
        <v>577</v>
      </c>
      <c r="T593" s="516">
        <f>IF('LISTA TRABAJADORES'!F582&lt;50,"",B593)</f>
        <v>0</v>
      </c>
      <c r="U593" s="517"/>
      <c r="V593" s="105">
        <f>IF('LISTA TRABAJADORES'!F582&lt;50,"",'LISTA TRABAJADORES'!D582)</f>
        <v>0</v>
      </c>
      <c r="W593" s="106">
        <f>IF('LISTA TRABAJADORES'!F582&lt;50,"",E593)</f>
        <v>0</v>
      </c>
      <c r="X593" s="83" t="s">
        <v>444</v>
      </c>
      <c r="Y593" s="518">
        <f>IF('LISTA TRABAJADORES'!F582&lt;50,"",G593)</f>
        <v>0</v>
      </c>
      <c r="Z593" s="519"/>
      <c r="AA593" s="83"/>
      <c r="AB593" s="65" t="e">
        <f>IF(#REF!="Sí","Cada 6 meses",IF('LISTA TRABAJADORES'!AW585&lt;&gt;"",'LISTA TRABAJADORES'!AW585,IF(OR(#REF!="",#REF!&lt;50),"",IF(#REF!&gt;=1000,"Anualmente",IF(#REF!&lt;=100,"Cada 3 años","Cada 2 años")))))</f>
        <v>#REF!</v>
      </c>
      <c r="AC593" s="65" t="e">
        <f>IF(#REF!="Sí","Cada 6 meses",IF('LISTA TRABAJADORES'!AX585&lt;&gt;"",'LISTA TRABAJADORES'!AX585,IF(OR(#REF!="",#REF!&lt;50),"",IF(#REF!&gt;=1000,"Anualmente",IF(#REF!&lt;=100,"Cada 3 años","Cada 2 años")))))</f>
        <v>#REF!</v>
      </c>
    </row>
    <row r="594" spans="1:29">
      <c r="A594" s="66">
        <v>578</v>
      </c>
      <c r="B594" s="516">
        <f>IF('LISTA TRABAJADORES'!F583&lt;50,"",'LISTA TRABAJADORES'!C583)</f>
        <v>0</v>
      </c>
      <c r="C594" s="517"/>
      <c r="D594" s="107">
        <f>IF('LISTA TRABAJADORES'!F583&lt;50,"",'LISTA TRABAJADORES'!D583)</f>
        <v>0</v>
      </c>
      <c r="E594" s="106">
        <f>IF('LISTA TRABAJADORES'!F583&lt;50,"",'LISTA TRABAJADORES'!E583)</f>
        <v>0</v>
      </c>
      <c r="F594" s="160"/>
      <c r="G594" s="518">
        <f>IF('LISTA TRABAJADORES'!F583&lt;50,"",'LISTA TRABAJADORES'!B583)</f>
        <v>0</v>
      </c>
      <c r="H594" s="519"/>
      <c r="I594" s="83"/>
      <c r="J594" s="65" t="str">
        <f>IF('LISTA TRABAJADORES'!F583="","",IF('LISTA TRABAJADORES'!G583="Sí","Cada 6 meses",IF(M594&lt;&gt;"",M594,IF(OR('LISTA TRABAJADORES'!H583="no ingresa",'LISTA TRABAJADORES'!F583="BAJA"),"No Ingresa PVSA",IF('LISTA TRABAJADORES'!F583="MUY ALTA","Anualmente",IF('LISTA TRABAJADORES'!F583="MEDIA","Cada 3 años","Cada 2 años"))))))</f>
        <v/>
      </c>
      <c r="K594" s="76"/>
      <c r="L594" s="67"/>
      <c r="M594" s="68" t="str">
        <f t="shared" si="18"/>
        <v/>
      </c>
      <c r="N594" s="67"/>
      <c r="O594" s="63"/>
      <c r="P594" s="64"/>
      <c r="Q594" s="64"/>
      <c r="R594" s="2"/>
      <c r="S594" s="104">
        <f t="shared" si="19"/>
        <v>578</v>
      </c>
      <c r="T594" s="516">
        <f>IF('LISTA TRABAJADORES'!F583&lt;50,"",B594)</f>
        <v>0</v>
      </c>
      <c r="U594" s="517"/>
      <c r="V594" s="105">
        <f>IF('LISTA TRABAJADORES'!F583&lt;50,"",'LISTA TRABAJADORES'!D583)</f>
        <v>0</v>
      </c>
      <c r="W594" s="106">
        <f>IF('LISTA TRABAJADORES'!F583&lt;50,"",E594)</f>
        <v>0</v>
      </c>
      <c r="X594" s="83" t="s">
        <v>444</v>
      </c>
      <c r="Y594" s="518">
        <f>IF('LISTA TRABAJADORES'!F583&lt;50,"",G594)</f>
        <v>0</v>
      </c>
      <c r="Z594" s="519"/>
      <c r="AA594" s="83"/>
      <c r="AB594" s="65" t="e">
        <f>IF(#REF!="Sí","Cada 6 meses",IF('LISTA TRABAJADORES'!AW586&lt;&gt;"",'LISTA TRABAJADORES'!AW586,IF(OR(#REF!="",#REF!&lt;50),"",IF(#REF!&gt;=1000,"Anualmente",IF(#REF!&lt;=100,"Cada 3 años","Cada 2 años")))))</f>
        <v>#REF!</v>
      </c>
      <c r="AC594" s="65" t="e">
        <f>IF(#REF!="Sí","Cada 6 meses",IF('LISTA TRABAJADORES'!AX586&lt;&gt;"",'LISTA TRABAJADORES'!AX586,IF(OR(#REF!="",#REF!&lt;50),"",IF(#REF!&gt;=1000,"Anualmente",IF(#REF!&lt;=100,"Cada 3 años","Cada 2 años")))))</f>
        <v>#REF!</v>
      </c>
    </row>
    <row r="595" spans="1:29">
      <c r="A595" s="66">
        <v>579</v>
      </c>
      <c r="B595" s="516">
        <f>IF('LISTA TRABAJADORES'!F584&lt;50,"",'LISTA TRABAJADORES'!C584)</f>
        <v>0</v>
      </c>
      <c r="C595" s="517"/>
      <c r="D595" s="107">
        <f>IF('LISTA TRABAJADORES'!F584&lt;50,"",'LISTA TRABAJADORES'!D584)</f>
        <v>0</v>
      </c>
      <c r="E595" s="106">
        <f>IF('LISTA TRABAJADORES'!F584&lt;50,"",'LISTA TRABAJADORES'!E584)</f>
        <v>0</v>
      </c>
      <c r="F595" s="160"/>
      <c r="G595" s="518">
        <f>IF('LISTA TRABAJADORES'!F584&lt;50,"",'LISTA TRABAJADORES'!B584)</f>
        <v>0</v>
      </c>
      <c r="H595" s="519"/>
      <c r="I595" s="83"/>
      <c r="J595" s="65" t="str">
        <f>IF('LISTA TRABAJADORES'!F584="","",IF('LISTA TRABAJADORES'!G584="Sí","Cada 6 meses",IF(M595&lt;&gt;"",M595,IF(OR('LISTA TRABAJADORES'!H584="no ingresa",'LISTA TRABAJADORES'!F584="BAJA"),"No Ingresa PVSA",IF('LISTA TRABAJADORES'!F584="MUY ALTA","Anualmente",IF('LISTA TRABAJADORES'!F584="MEDIA","Cada 3 años","Cada 2 años"))))))</f>
        <v/>
      </c>
      <c r="K595" s="76"/>
      <c r="L595" s="67"/>
      <c r="M595" s="68" t="str">
        <f t="shared" si="18"/>
        <v/>
      </c>
      <c r="N595" s="67"/>
      <c r="O595" s="63"/>
      <c r="P595" s="64"/>
      <c r="Q595" s="64"/>
      <c r="R595" s="2"/>
      <c r="S595" s="104">
        <f t="shared" si="19"/>
        <v>579</v>
      </c>
      <c r="T595" s="516">
        <f>IF('LISTA TRABAJADORES'!F584&lt;50,"",B595)</f>
        <v>0</v>
      </c>
      <c r="U595" s="517"/>
      <c r="V595" s="105">
        <f>IF('LISTA TRABAJADORES'!F584&lt;50,"",'LISTA TRABAJADORES'!D584)</f>
        <v>0</v>
      </c>
      <c r="W595" s="106">
        <f>IF('LISTA TRABAJADORES'!F584&lt;50,"",E595)</f>
        <v>0</v>
      </c>
      <c r="X595" s="83" t="s">
        <v>444</v>
      </c>
      <c r="Y595" s="518">
        <f>IF('LISTA TRABAJADORES'!F584&lt;50,"",G595)</f>
        <v>0</v>
      </c>
      <c r="Z595" s="519"/>
      <c r="AA595" s="83"/>
      <c r="AB595" s="65" t="e">
        <f>IF(#REF!="Sí","Cada 6 meses",IF('LISTA TRABAJADORES'!AW587&lt;&gt;"",'LISTA TRABAJADORES'!AW587,IF(OR(#REF!="",#REF!&lt;50),"",IF(#REF!&gt;=1000,"Anualmente",IF(#REF!&lt;=100,"Cada 3 años","Cada 2 años")))))</f>
        <v>#REF!</v>
      </c>
      <c r="AC595" s="65" t="e">
        <f>IF(#REF!="Sí","Cada 6 meses",IF('LISTA TRABAJADORES'!AX587&lt;&gt;"",'LISTA TRABAJADORES'!AX587,IF(OR(#REF!="",#REF!&lt;50),"",IF(#REF!&gt;=1000,"Anualmente",IF(#REF!&lt;=100,"Cada 3 años","Cada 2 años")))))</f>
        <v>#REF!</v>
      </c>
    </row>
    <row r="596" spans="1:29">
      <c r="A596" s="66">
        <v>580</v>
      </c>
      <c r="B596" s="516">
        <f>IF('LISTA TRABAJADORES'!F585&lt;50,"",'LISTA TRABAJADORES'!C585)</f>
        <v>0</v>
      </c>
      <c r="C596" s="517"/>
      <c r="D596" s="107">
        <f>IF('LISTA TRABAJADORES'!F585&lt;50,"",'LISTA TRABAJADORES'!D585)</f>
        <v>0</v>
      </c>
      <c r="E596" s="106">
        <f>IF('LISTA TRABAJADORES'!F585&lt;50,"",'LISTA TRABAJADORES'!E585)</f>
        <v>0</v>
      </c>
      <c r="F596" s="160"/>
      <c r="G596" s="518">
        <f>IF('LISTA TRABAJADORES'!F585&lt;50,"",'LISTA TRABAJADORES'!B585)</f>
        <v>0</v>
      </c>
      <c r="H596" s="519"/>
      <c r="I596" s="83"/>
      <c r="J596" s="65" t="str">
        <f>IF('LISTA TRABAJADORES'!F585="","",IF('LISTA TRABAJADORES'!G585="Sí","Cada 6 meses",IF(M596&lt;&gt;"",M596,IF(OR('LISTA TRABAJADORES'!H585="no ingresa",'LISTA TRABAJADORES'!F585="BAJA"),"No Ingresa PVSA",IF('LISTA TRABAJADORES'!F585="MUY ALTA","Anualmente",IF('LISTA TRABAJADORES'!F585="MEDIA","Cada 3 años","Cada 2 años"))))))</f>
        <v/>
      </c>
      <c r="K596" s="76"/>
      <c r="L596" s="67"/>
      <c r="M596" s="68" t="str">
        <f t="shared" si="18"/>
        <v/>
      </c>
      <c r="N596" s="67"/>
      <c r="O596" s="63"/>
      <c r="P596" s="64"/>
      <c r="Q596" s="64"/>
      <c r="R596" s="2"/>
      <c r="S596" s="104">
        <f t="shared" si="19"/>
        <v>580</v>
      </c>
      <c r="T596" s="516">
        <f>IF('LISTA TRABAJADORES'!F585&lt;50,"",B596)</f>
        <v>0</v>
      </c>
      <c r="U596" s="517"/>
      <c r="V596" s="105">
        <f>IF('LISTA TRABAJADORES'!F585&lt;50,"",'LISTA TRABAJADORES'!D585)</f>
        <v>0</v>
      </c>
      <c r="W596" s="106">
        <f>IF('LISTA TRABAJADORES'!F585&lt;50,"",E596)</f>
        <v>0</v>
      </c>
      <c r="X596" s="83" t="s">
        <v>444</v>
      </c>
      <c r="Y596" s="518">
        <f>IF('LISTA TRABAJADORES'!F585&lt;50,"",G596)</f>
        <v>0</v>
      </c>
      <c r="Z596" s="519"/>
      <c r="AA596" s="83"/>
      <c r="AB596" s="65" t="e">
        <f>IF(#REF!="Sí","Cada 6 meses",IF('LISTA TRABAJADORES'!AW588&lt;&gt;"",'LISTA TRABAJADORES'!AW588,IF(OR(#REF!="",#REF!&lt;50),"",IF(#REF!&gt;=1000,"Anualmente",IF(#REF!&lt;=100,"Cada 3 años","Cada 2 años")))))</f>
        <v>#REF!</v>
      </c>
      <c r="AC596" s="65" t="e">
        <f>IF(#REF!="Sí","Cada 6 meses",IF('LISTA TRABAJADORES'!AX588&lt;&gt;"",'LISTA TRABAJADORES'!AX588,IF(OR(#REF!="",#REF!&lt;50),"",IF(#REF!&gt;=1000,"Anualmente",IF(#REF!&lt;=100,"Cada 3 años","Cada 2 años")))))</f>
        <v>#REF!</v>
      </c>
    </row>
    <row r="597" spans="1:29">
      <c r="A597" s="66">
        <v>581</v>
      </c>
      <c r="B597" s="516">
        <f>IF('LISTA TRABAJADORES'!F586&lt;50,"",'LISTA TRABAJADORES'!C586)</f>
        <v>0</v>
      </c>
      <c r="C597" s="517"/>
      <c r="D597" s="107">
        <f>IF('LISTA TRABAJADORES'!F586&lt;50,"",'LISTA TRABAJADORES'!D586)</f>
        <v>0</v>
      </c>
      <c r="E597" s="106">
        <f>IF('LISTA TRABAJADORES'!F586&lt;50,"",'LISTA TRABAJADORES'!E586)</f>
        <v>0</v>
      </c>
      <c r="F597" s="160"/>
      <c r="G597" s="518">
        <f>IF('LISTA TRABAJADORES'!F586&lt;50,"",'LISTA TRABAJADORES'!B586)</f>
        <v>0</v>
      </c>
      <c r="H597" s="519"/>
      <c r="I597" s="83"/>
      <c r="J597" s="65" t="str">
        <f>IF('LISTA TRABAJADORES'!F586="","",IF('LISTA TRABAJADORES'!G586="Sí","Cada 6 meses",IF(M597&lt;&gt;"",M597,IF(OR('LISTA TRABAJADORES'!H586="no ingresa",'LISTA TRABAJADORES'!F586="BAJA"),"No Ingresa PVSA",IF('LISTA TRABAJADORES'!F586="MUY ALTA","Anualmente",IF('LISTA TRABAJADORES'!F586="MEDIA","Cada 3 años","Cada 2 años"))))))</f>
        <v/>
      </c>
      <c r="K597" s="76"/>
      <c r="L597" s="67"/>
      <c r="M597" s="68" t="str">
        <f t="shared" si="18"/>
        <v/>
      </c>
      <c r="N597" s="67"/>
      <c r="O597" s="63"/>
      <c r="P597" s="64"/>
      <c r="Q597" s="64"/>
      <c r="R597" s="2"/>
      <c r="S597" s="104">
        <f t="shared" si="19"/>
        <v>581</v>
      </c>
      <c r="T597" s="516">
        <f>IF('LISTA TRABAJADORES'!F586&lt;50,"",B597)</f>
        <v>0</v>
      </c>
      <c r="U597" s="517"/>
      <c r="V597" s="105">
        <f>IF('LISTA TRABAJADORES'!F586&lt;50,"",'LISTA TRABAJADORES'!D586)</f>
        <v>0</v>
      </c>
      <c r="W597" s="106">
        <f>IF('LISTA TRABAJADORES'!F586&lt;50,"",E597)</f>
        <v>0</v>
      </c>
      <c r="X597" s="83" t="s">
        <v>444</v>
      </c>
      <c r="Y597" s="518">
        <f>IF('LISTA TRABAJADORES'!F586&lt;50,"",G597)</f>
        <v>0</v>
      </c>
      <c r="Z597" s="519"/>
      <c r="AA597" s="83"/>
      <c r="AB597" s="65" t="e">
        <f>IF(#REF!="Sí","Cada 6 meses",IF('LISTA TRABAJADORES'!AW589&lt;&gt;"",'LISTA TRABAJADORES'!AW589,IF(OR(#REF!="",#REF!&lt;50),"",IF(#REF!&gt;=1000,"Anualmente",IF(#REF!&lt;=100,"Cada 3 años","Cada 2 años")))))</f>
        <v>#REF!</v>
      </c>
      <c r="AC597" s="65" t="e">
        <f>IF(#REF!="Sí","Cada 6 meses",IF('LISTA TRABAJADORES'!AX589&lt;&gt;"",'LISTA TRABAJADORES'!AX589,IF(OR(#REF!="",#REF!&lt;50),"",IF(#REF!&gt;=1000,"Anualmente",IF(#REF!&lt;=100,"Cada 3 años","Cada 2 años")))))</f>
        <v>#REF!</v>
      </c>
    </row>
    <row r="598" spans="1:29">
      <c r="A598" s="66">
        <v>582</v>
      </c>
      <c r="B598" s="516">
        <f>IF('LISTA TRABAJADORES'!F587&lt;50,"",'LISTA TRABAJADORES'!C587)</f>
        <v>0</v>
      </c>
      <c r="C598" s="517"/>
      <c r="D598" s="107">
        <f>IF('LISTA TRABAJADORES'!F587&lt;50,"",'LISTA TRABAJADORES'!D587)</f>
        <v>0</v>
      </c>
      <c r="E598" s="106">
        <f>IF('LISTA TRABAJADORES'!F587&lt;50,"",'LISTA TRABAJADORES'!E587)</f>
        <v>0</v>
      </c>
      <c r="F598" s="160"/>
      <c r="G598" s="518">
        <f>IF('LISTA TRABAJADORES'!F587&lt;50,"",'LISTA TRABAJADORES'!B587)</f>
        <v>0</v>
      </c>
      <c r="H598" s="519"/>
      <c r="I598" s="83"/>
      <c r="J598" s="65" t="str">
        <f>IF('LISTA TRABAJADORES'!F587="","",IF('LISTA TRABAJADORES'!G587="Sí","Cada 6 meses",IF(M598&lt;&gt;"",M598,IF(OR('LISTA TRABAJADORES'!H587="no ingresa",'LISTA TRABAJADORES'!F587="BAJA"),"No Ingresa PVSA",IF('LISTA TRABAJADORES'!F587="MUY ALTA","Anualmente",IF('LISTA TRABAJADORES'!F587="MEDIA","Cada 3 años","Cada 2 años"))))))</f>
        <v/>
      </c>
      <c r="K598" s="76"/>
      <c r="L598" s="67"/>
      <c r="M598" s="68" t="str">
        <f t="shared" si="18"/>
        <v/>
      </c>
      <c r="N598" s="67"/>
      <c r="O598" s="63"/>
      <c r="P598" s="64"/>
      <c r="Q598" s="64"/>
      <c r="R598" s="2"/>
      <c r="S598" s="104">
        <f t="shared" si="19"/>
        <v>582</v>
      </c>
      <c r="T598" s="516">
        <f>IF('LISTA TRABAJADORES'!F587&lt;50,"",B598)</f>
        <v>0</v>
      </c>
      <c r="U598" s="517"/>
      <c r="V598" s="105">
        <f>IF('LISTA TRABAJADORES'!F587&lt;50,"",'LISTA TRABAJADORES'!D587)</f>
        <v>0</v>
      </c>
      <c r="W598" s="106">
        <f>IF('LISTA TRABAJADORES'!F587&lt;50,"",E598)</f>
        <v>0</v>
      </c>
      <c r="X598" s="83" t="s">
        <v>444</v>
      </c>
      <c r="Y598" s="518">
        <f>IF('LISTA TRABAJADORES'!F587&lt;50,"",G598)</f>
        <v>0</v>
      </c>
      <c r="Z598" s="519"/>
      <c r="AA598" s="83"/>
      <c r="AB598" s="65" t="e">
        <f>IF(#REF!="Sí","Cada 6 meses",IF('LISTA TRABAJADORES'!AW590&lt;&gt;"",'LISTA TRABAJADORES'!AW590,IF(OR(#REF!="",#REF!&lt;50),"",IF(#REF!&gt;=1000,"Anualmente",IF(#REF!&lt;=100,"Cada 3 años","Cada 2 años")))))</f>
        <v>#REF!</v>
      </c>
      <c r="AC598" s="65" t="e">
        <f>IF(#REF!="Sí","Cada 6 meses",IF('LISTA TRABAJADORES'!AX590&lt;&gt;"",'LISTA TRABAJADORES'!AX590,IF(OR(#REF!="",#REF!&lt;50),"",IF(#REF!&gt;=1000,"Anualmente",IF(#REF!&lt;=100,"Cada 3 años","Cada 2 años")))))</f>
        <v>#REF!</v>
      </c>
    </row>
    <row r="599" spans="1:29">
      <c r="A599" s="66">
        <v>583</v>
      </c>
      <c r="B599" s="516">
        <f>IF('LISTA TRABAJADORES'!F588&lt;50,"",'LISTA TRABAJADORES'!C588)</f>
        <v>0</v>
      </c>
      <c r="C599" s="517"/>
      <c r="D599" s="107">
        <f>IF('LISTA TRABAJADORES'!F588&lt;50,"",'LISTA TRABAJADORES'!D588)</f>
        <v>0</v>
      </c>
      <c r="E599" s="106">
        <f>IF('LISTA TRABAJADORES'!F588&lt;50,"",'LISTA TRABAJADORES'!E588)</f>
        <v>0</v>
      </c>
      <c r="F599" s="160"/>
      <c r="G599" s="518">
        <f>IF('LISTA TRABAJADORES'!F588&lt;50,"",'LISTA TRABAJADORES'!B588)</f>
        <v>0</v>
      </c>
      <c r="H599" s="519"/>
      <c r="I599" s="83"/>
      <c r="J599" s="65" t="str">
        <f>IF('LISTA TRABAJADORES'!F588="","",IF('LISTA TRABAJADORES'!G588="Sí","Cada 6 meses",IF(M599&lt;&gt;"",M599,IF(OR('LISTA TRABAJADORES'!H588="no ingresa",'LISTA TRABAJADORES'!F588="BAJA"),"No Ingresa PVSA",IF('LISTA TRABAJADORES'!F588="MUY ALTA","Anualmente",IF('LISTA TRABAJADORES'!F588="MEDIA","Cada 3 años","Cada 2 años"))))))</f>
        <v/>
      </c>
      <c r="K599" s="76"/>
      <c r="L599" s="67"/>
      <c r="M599" s="68" t="str">
        <f t="shared" si="18"/>
        <v/>
      </c>
      <c r="N599" s="67"/>
      <c r="O599" s="63"/>
      <c r="P599" s="64"/>
      <c r="Q599" s="64"/>
      <c r="R599" s="2"/>
      <c r="S599" s="104">
        <f t="shared" si="19"/>
        <v>583</v>
      </c>
      <c r="T599" s="516">
        <f>IF('LISTA TRABAJADORES'!F588&lt;50,"",B599)</f>
        <v>0</v>
      </c>
      <c r="U599" s="517"/>
      <c r="V599" s="105">
        <f>IF('LISTA TRABAJADORES'!F588&lt;50,"",'LISTA TRABAJADORES'!D588)</f>
        <v>0</v>
      </c>
      <c r="W599" s="106">
        <f>IF('LISTA TRABAJADORES'!F588&lt;50,"",E599)</f>
        <v>0</v>
      </c>
      <c r="X599" s="83" t="s">
        <v>444</v>
      </c>
      <c r="Y599" s="518">
        <f>IF('LISTA TRABAJADORES'!F588&lt;50,"",G599)</f>
        <v>0</v>
      </c>
      <c r="Z599" s="519"/>
      <c r="AA599" s="83"/>
      <c r="AB599" s="65" t="e">
        <f>IF(#REF!="Sí","Cada 6 meses",IF('LISTA TRABAJADORES'!AW591&lt;&gt;"",'LISTA TRABAJADORES'!AW591,IF(OR(#REF!="",#REF!&lt;50),"",IF(#REF!&gt;=1000,"Anualmente",IF(#REF!&lt;=100,"Cada 3 años","Cada 2 años")))))</f>
        <v>#REF!</v>
      </c>
      <c r="AC599" s="65" t="e">
        <f>IF(#REF!="Sí","Cada 6 meses",IF('LISTA TRABAJADORES'!AX591&lt;&gt;"",'LISTA TRABAJADORES'!AX591,IF(OR(#REF!="",#REF!&lt;50),"",IF(#REF!&gt;=1000,"Anualmente",IF(#REF!&lt;=100,"Cada 3 años","Cada 2 años")))))</f>
        <v>#REF!</v>
      </c>
    </row>
    <row r="600" spans="1:29">
      <c r="A600" s="66">
        <v>584</v>
      </c>
      <c r="B600" s="516">
        <f>IF('LISTA TRABAJADORES'!F589&lt;50,"",'LISTA TRABAJADORES'!C589)</f>
        <v>0</v>
      </c>
      <c r="C600" s="517"/>
      <c r="D600" s="107">
        <f>IF('LISTA TRABAJADORES'!F589&lt;50,"",'LISTA TRABAJADORES'!D589)</f>
        <v>0</v>
      </c>
      <c r="E600" s="106">
        <f>IF('LISTA TRABAJADORES'!F589&lt;50,"",'LISTA TRABAJADORES'!E589)</f>
        <v>0</v>
      </c>
      <c r="F600" s="160"/>
      <c r="G600" s="518">
        <f>IF('LISTA TRABAJADORES'!F589&lt;50,"",'LISTA TRABAJADORES'!B589)</f>
        <v>0</v>
      </c>
      <c r="H600" s="519"/>
      <c r="I600" s="83"/>
      <c r="J600" s="65" t="str">
        <f>IF('LISTA TRABAJADORES'!F589="","",IF('LISTA TRABAJADORES'!G589="Sí","Cada 6 meses",IF(M600&lt;&gt;"",M600,IF(OR('LISTA TRABAJADORES'!H589="no ingresa",'LISTA TRABAJADORES'!F589="BAJA"),"No Ingresa PVSA",IF('LISTA TRABAJADORES'!F589="MUY ALTA","Anualmente",IF('LISTA TRABAJADORES'!F589="MEDIA","Cada 3 años","Cada 2 años"))))))</f>
        <v/>
      </c>
      <c r="K600" s="76"/>
      <c r="L600" s="67"/>
      <c r="M600" s="68" t="str">
        <f t="shared" si="18"/>
        <v/>
      </c>
      <c r="N600" s="67"/>
      <c r="O600" s="63"/>
      <c r="P600" s="64"/>
      <c r="Q600" s="64"/>
      <c r="R600" s="2"/>
      <c r="S600" s="104">
        <f t="shared" si="19"/>
        <v>584</v>
      </c>
      <c r="T600" s="516">
        <f>IF('LISTA TRABAJADORES'!F589&lt;50,"",B600)</f>
        <v>0</v>
      </c>
      <c r="U600" s="517"/>
      <c r="V600" s="105">
        <f>IF('LISTA TRABAJADORES'!F589&lt;50,"",'LISTA TRABAJADORES'!D589)</f>
        <v>0</v>
      </c>
      <c r="W600" s="106">
        <f>IF('LISTA TRABAJADORES'!F589&lt;50,"",E600)</f>
        <v>0</v>
      </c>
      <c r="X600" s="83" t="s">
        <v>444</v>
      </c>
      <c r="Y600" s="518">
        <f>IF('LISTA TRABAJADORES'!F589&lt;50,"",G600)</f>
        <v>0</v>
      </c>
      <c r="Z600" s="519"/>
      <c r="AA600" s="83"/>
      <c r="AB600" s="65" t="e">
        <f>IF(#REF!="Sí","Cada 6 meses",IF('LISTA TRABAJADORES'!AW592&lt;&gt;"",'LISTA TRABAJADORES'!AW592,IF(OR(#REF!="",#REF!&lt;50),"",IF(#REF!&gt;=1000,"Anualmente",IF(#REF!&lt;=100,"Cada 3 años","Cada 2 años")))))</f>
        <v>#REF!</v>
      </c>
      <c r="AC600" s="65" t="e">
        <f>IF(#REF!="Sí","Cada 6 meses",IF('LISTA TRABAJADORES'!AX592&lt;&gt;"",'LISTA TRABAJADORES'!AX592,IF(OR(#REF!="",#REF!&lt;50),"",IF(#REF!&gt;=1000,"Anualmente",IF(#REF!&lt;=100,"Cada 3 años","Cada 2 años")))))</f>
        <v>#REF!</v>
      </c>
    </row>
    <row r="601" spans="1:29">
      <c r="A601" s="66">
        <v>585</v>
      </c>
      <c r="B601" s="516">
        <f>IF('LISTA TRABAJADORES'!F590&lt;50,"",'LISTA TRABAJADORES'!C590)</f>
        <v>0</v>
      </c>
      <c r="C601" s="517"/>
      <c r="D601" s="107">
        <f>IF('LISTA TRABAJADORES'!F590&lt;50,"",'LISTA TRABAJADORES'!D590)</f>
        <v>0</v>
      </c>
      <c r="E601" s="106">
        <f>IF('LISTA TRABAJADORES'!F590&lt;50,"",'LISTA TRABAJADORES'!E590)</f>
        <v>0</v>
      </c>
      <c r="F601" s="160"/>
      <c r="G601" s="518">
        <f>IF('LISTA TRABAJADORES'!F590&lt;50,"",'LISTA TRABAJADORES'!B590)</f>
        <v>0</v>
      </c>
      <c r="H601" s="519"/>
      <c r="I601" s="83"/>
      <c r="J601" s="65" t="str">
        <f>IF('LISTA TRABAJADORES'!F590="","",IF('LISTA TRABAJADORES'!G590="Sí","Cada 6 meses",IF(M601&lt;&gt;"",M601,IF(OR('LISTA TRABAJADORES'!H590="no ingresa",'LISTA TRABAJADORES'!F590="BAJA"),"No Ingresa PVSA",IF('LISTA TRABAJADORES'!F590="MUY ALTA","Anualmente",IF('LISTA TRABAJADORES'!F590="MEDIA","Cada 3 años","Cada 2 años"))))))</f>
        <v/>
      </c>
      <c r="K601" s="76"/>
      <c r="L601" s="67"/>
      <c r="M601" s="68" t="str">
        <f t="shared" si="18"/>
        <v/>
      </c>
      <c r="N601" s="67"/>
      <c r="O601" s="63"/>
      <c r="P601" s="64"/>
      <c r="Q601" s="64"/>
      <c r="R601" s="2"/>
      <c r="S601" s="104">
        <f t="shared" si="19"/>
        <v>585</v>
      </c>
      <c r="T601" s="516">
        <f>IF('LISTA TRABAJADORES'!F590&lt;50,"",B601)</f>
        <v>0</v>
      </c>
      <c r="U601" s="517"/>
      <c r="V601" s="105">
        <f>IF('LISTA TRABAJADORES'!F590&lt;50,"",'LISTA TRABAJADORES'!D590)</f>
        <v>0</v>
      </c>
      <c r="W601" s="106">
        <f>IF('LISTA TRABAJADORES'!F590&lt;50,"",E601)</f>
        <v>0</v>
      </c>
      <c r="X601" s="83" t="s">
        <v>444</v>
      </c>
      <c r="Y601" s="518">
        <f>IF('LISTA TRABAJADORES'!F590&lt;50,"",G601)</f>
        <v>0</v>
      </c>
      <c r="Z601" s="519"/>
      <c r="AA601" s="83"/>
      <c r="AB601" s="65" t="e">
        <f>IF(#REF!="Sí","Cada 6 meses",IF('LISTA TRABAJADORES'!AW593&lt;&gt;"",'LISTA TRABAJADORES'!AW593,IF(OR(#REF!="",#REF!&lt;50),"",IF(#REF!&gt;=1000,"Anualmente",IF(#REF!&lt;=100,"Cada 3 años","Cada 2 años")))))</f>
        <v>#REF!</v>
      </c>
      <c r="AC601" s="65" t="e">
        <f>IF(#REF!="Sí","Cada 6 meses",IF('LISTA TRABAJADORES'!AX593&lt;&gt;"",'LISTA TRABAJADORES'!AX593,IF(OR(#REF!="",#REF!&lt;50),"",IF(#REF!&gt;=1000,"Anualmente",IF(#REF!&lt;=100,"Cada 3 años","Cada 2 años")))))</f>
        <v>#REF!</v>
      </c>
    </row>
    <row r="602" spans="1:29">
      <c r="A602" s="66">
        <v>586</v>
      </c>
      <c r="B602" s="516">
        <f>IF('LISTA TRABAJADORES'!F591&lt;50,"",'LISTA TRABAJADORES'!C591)</f>
        <v>0</v>
      </c>
      <c r="C602" s="517"/>
      <c r="D602" s="107">
        <f>IF('LISTA TRABAJADORES'!F591&lt;50,"",'LISTA TRABAJADORES'!D591)</f>
        <v>0</v>
      </c>
      <c r="E602" s="106">
        <f>IF('LISTA TRABAJADORES'!F591&lt;50,"",'LISTA TRABAJADORES'!E591)</f>
        <v>0</v>
      </c>
      <c r="F602" s="160"/>
      <c r="G602" s="518">
        <f>IF('LISTA TRABAJADORES'!F591&lt;50,"",'LISTA TRABAJADORES'!B591)</f>
        <v>0</v>
      </c>
      <c r="H602" s="519"/>
      <c r="I602" s="83"/>
      <c r="J602" s="65" t="str">
        <f>IF('LISTA TRABAJADORES'!F591="","",IF('LISTA TRABAJADORES'!G591="Sí","Cada 6 meses",IF(M602&lt;&gt;"",M602,IF(OR('LISTA TRABAJADORES'!H591="no ingresa",'LISTA TRABAJADORES'!F591="BAJA"),"No Ingresa PVSA",IF('LISTA TRABAJADORES'!F591="MUY ALTA","Anualmente",IF('LISTA TRABAJADORES'!F591="MEDIA","Cada 3 años","Cada 2 años"))))))</f>
        <v/>
      </c>
      <c r="K602" s="76"/>
      <c r="L602" s="67"/>
      <c r="M602" s="68" t="str">
        <f t="shared" si="18"/>
        <v/>
      </c>
      <c r="N602" s="67"/>
      <c r="O602" s="63"/>
      <c r="P602" s="64"/>
      <c r="Q602" s="64"/>
      <c r="R602" s="2"/>
      <c r="S602" s="104">
        <f t="shared" si="19"/>
        <v>586</v>
      </c>
      <c r="T602" s="516">
        <f>IF('LISTA TRABAJADORES'!F591&lt;50,"",B602)</f>
        <v>0</v>
      </c>
      <c r="U602" s="517"/>
      <c r="V602" s="105">
        <f>IF('LISTA TRABAJADORES'!F591&lt;50,"",'LISTA TRABAJADORES'!D591)</f>
        <v>0</v>
      </c>
      <c r="W602" s="106">
        <f>IF('LISTA TRABAJADORES'!F591&lt;50,"",E602)</f>
        <v>0</v>
      </c>
      <c r="X602" s="83" t="s">
        <v>444</v>
      </c>
      <c r="Y602" s="518">
        <f>IF('LISTA TRABAJADORES'!F591&lt;50,"",G602)</f>
        <v>0</v>
      </c>
      <c r="Z602" s="519"/>
      <c r="AA602" s="83"/>
      <c r="AB602" s="65" t="e">
        <f>IF(#REF!="Sí","Cada 6 meses",IF('LISTA TRABAJADORES'!AW594&lt;&gt;"",'LISTA TRABAJADORES'!AW594,IF(OR(#REF!="",#REF!&lt;50),"",IF(#REF!&gt;=1000,"Anualmente",IF(#REF!&lt;=100,"Cada 3 años","Cada 2 años")))))</f>
        <v>#REF!</v>
      </c>
      <c r="AC602" s="65" t="e">
        <f>IF(#REF!="Sí","Cada 6 meses",IF('LISTA TRABAJADORES'!AX594&lt;&gt;"",'LISTA TRABAJADORES'!AX594,IF(OR(#REF!="",#REF!&lt;50),"",IF(#REF!&gt;=1000,"Anualmente",IF(#REF!&lt;=100,"Cada 3 años","Cada 2 años")))))</f>
        <v>#REF!</v>
      </c>
    </row>
    <row r="603" spans="1:29">
      <c r="A603" s="66">
        <v>587</v>
      </c>
      <c r="B603" s="516">
        <f>IF('LISTA TRABAJADORES'!F592&lt;50,"",'LISTA TRABAJADORES'!C592)</f>
        <v>0</v>
      </c>
      <c r="C603" s="517"/>
      <c r="D603" s="107">
        <f>IF('LISTA TRABAJADORES'!F592&lt;50,"",'LISTA TRABAJADORES'!D592)</f>
        <v>0</v>
      </c>
      <c r="E603" s="106">
        <f>IF('LISTA TRABAJADORES'!F592&lt;50,"",'LISTA TRABAJADORES'!E592)</f>
        <v>0</v>
      </c>
      <c r="F603" s="160"/>
      <c r="G603" s="518">
        <f>IF('LISTA TRABAJADORES'!F592&lt;50,"",'LISTA TRABAJADORES'!B592)</f>
        <v>0</v>
      </c>
      <c r="H603" s="519"/>
      <c r="I603" s="83"/>
      <c r="J603" s="65" t="str">
        <f>IF('LISTA TRABAJADORES'!F592="","",IF('LISTA TRABAJADORES'!G592="Sí","Cada 6 meses",IF(M603&lt;&gt;"",M603,IF(OR('LISTA TRABAJADORES'!H592="no ingresa",'LISTA TRABAJADORES'!F592="BAJA"),"No Ingresa PVSA",IF('LISTA TRABAJADORES'!F592="MUY ALTA","Anualmente",IF('LISTA TRABAJADORES'!F592="MEDIA","Cada 3 años","Cada 2 años"))))))</f>
        <v/>
      </c>
      <c r="K603" s="76"/>
      <c r="L603" s="67"/>
      <c r="M603" s="68" t="str">
        <f t="shared" si="18"/>
        <v/>
      </c>
      <c r="N603" s="67"/>
      <c r="O603" s="63"/>
      <c r="P603" s="64"/>
      <c r="Q603" s="64"/>
      <c r="R603" s="2"/>
      <c r="S603" s="104">
        <f t="shared" si="19"/>
        <v>587</v>
      </c>
      <c r="T603" s="516">
        <f>IF('LISTA TRABAJADORES'!F592&lt;50,"",B603)</f>
        <v>0</v>
      </c>
      <c r="U603" s="517"/>
      <c r="V603" s="105">
        <f>IF('LISTA TRABAJADORES'!F592&lt;50,"",'LISTA TRABAJADORES'!D592)</f>
        <v>0</v>
      </c>
      <c r="W603" s="106">
        <f>IF('LISTA TRABAJADORES'!F592&lt;50,"",E603)</f>
        <v>0</v>
      </c>
      <c r="X603" s="83" t="s">
        <v>444</v>
      </c>
      <c r="Y603" s="518">
        <f>IF('LISTA TRABAJADORES'!F592&lt;50,"",G603)</f>
        <v>0</v>
      </c>
      <c r="Z603" s="519"/>
      <c r="AA603" s="83"/>
      <c r="AB603" s="65" t="e">
        <f>IF(#REF!="Sí","Cada 6 meses",IF('LISTA TRABAJADORES'!AW595&lt;&gt;"",'LISTA TRABAJADORES'!AW595,IF(OR(#REF!="",#REF!&lt;50),"",IF(#REF!&gt;=1000,"Anualmente",IF(#REF!&lt;=100,"Cada 3 años","Cada 2 años")))))</f>
        <v>#REF!</v>
      </c>
      <c r="AC603" s="65" t="e">
        <f>IF(#REF!="Sí","Cada 6 meses",IF('LISTA TRABAJADORES'!AX595&lt;&gt;"",'LISTA TRABAJADORES'!AX595,IF(OR(#REF!="",#REF!&lt;50),"",IF(#REF!&gt;=1000,"Anualmente",IF(#REF!&lt;=100,"Cada 3 años","Cada 2 años")))))</f>
        <v>#REF!</v>
      </c>
    </row>
    <row r="604" spans="1:29">
      <c r="A604" s="66">
        <v>588</v>
      </c>
      <c r="B604" s="516">
        <f>IF('LISTA TRABAJADORES'!F593&lt;50,"",'LISTA TRABAJADORES'!C593)</f>
        <v>0</v>
      </c>
      <c r="C604" s="517"/>
      <c r="D604" s="107">
        <f>IF('LISTA TRABAJADORES'!F593&lt;50,"",'LISTA TRABAJADORES'!D593)</f>
        <v>0</v>
      </c>
      <c r="E604" s="106">
        <f>IF('LISTA TRABAJADORES'!F593&lt;50,"",'LISTA TRABAJADORES'!E593)</f>
        <v>0</v>
      </c>
      <c r="F604" s="160"/>
      <c r="G604" s="518">
        <f>IF('LISTA TRABAJADORES'!F593&lt;50,"",'LISTA TRABAJADORES'!B593)</f>
        <v>0</v>
      </c>
      <c r="H604" s="519"/>
      <c r="I604" s="83"/>
      <c r="J604" s="65" t="str">
        <f>IF('LISTA TRABAJADORES'!F593="","",IF('LISTA TRABAJADORES'!G593="Sí","Cada 6 meses",IF(M604&lt;&gt;"",M604,IF(OR('LISTA TRABAJADORES'!H593="no ingresa",'LISTA TRABAJADORES'!F593="BAJA"),"No Ingresa PVSA",IF('LISTA TRABAJADORES'!F593="MUY ALTA","Anualmente",IF('LISTA TRABAJADORES'!F593="MEDIA","Cada 3 años","Cada 2 años"))))))</f>
        <v/>
      </c>
      <c r="K604" s="76"/>
      <c r="L604" s="67"/>
      <c r="M604" s="68" t="str">
        <f t="shared" si="18"/>
        <v/>
      </c>
      <c r="N604" s="67"/>
      <c r="O604" s="63"/>
      <c r="P604" s="64"/>
      <c r="Q604" s="64"/>
      <c r="R604" s="2"/>
      <c r="S604" s="104">
        <f t="shared" si="19"/>
        <v>588</v>
      </c>
      <c r="T604" s="516">
        <f>IF('LISTA TRABAJADORES'!F593&lt;50,"",B604)</f>
        <v>0</v>
      </c>
      <c r="U604" s="517"/>
      <c r="V604" s="105">
        <f>IF('LISTA TRABAJADORES'!F593&lt;50,"",'LISTA TRABAJADORES'!D593)</f>
        <v>0</v>
      </c>
      <c r="W604" s="106">
        <f>IF('LISTA TRABAJADORES'!F593&lt;50,"",E604)</f>
        <v>0</v>
      </c>
      <c r="X604" s="83" t="s">
        <v>444</v>
      </c>
      <c r="Y604" s="518">
        <f>IF('LISTA TRABAJADORES'!F593&lt;50,"",G604)</f>
        <v>0</v>
      </c>
      <c r="Z604" s="519"/>
      <c r="AA604" s="83"/>
      <c r="AB604" s="65" t="e">
        <f>IF(#REF!="Sí","Cada 6 meses",IF('LISTA TRABAJADORES'!AW596&lt;&gt;"",'LISTA TRABAJADORES'!AW596,IF(OR(#REF!="",#REF!&lt;50),"",IF(#REF!&gt;=1000,"Anualmente",IF(#REF!&lt;=100,"Cada 3 años","Cada 2 años")))))</f>
        <v>#REF!</v>
      </c>
      <c r="AC604" s="65" t="e">
        <f>IF(#REF!="Sí","Cada 6 meses",IF('LISTA TRABAJADORES'!AX596&lt;&gt;"",'LISTA TRABAJADORES'!AX596,IF(OR(#REF!="",#REF!&lt;50),"",IF(#REF!&gt;=1000,"Anualmente",IF(#REF!&lt;=100,"Cada 3 años","Cada 2 años")))))</f>
        <v>#REF!</v>
      </c>
    </row>
    <row r="605" spans="1:29">
      <c r="A605" s="66">
        <v>589</v>
      </c>
      <c r="B605" s="516">
        <f>IF('LISTA TRABAJADORES'!F594&lt;50,"",'LISTA TRABAJADORES'!C594)</f>
        <v>0</v>
      </c>
      <c r="C605" s="517"/>
      <c r="D605" s="107">
        <f>IF('LISTA TRABAJADORES'!F594&lt;50,"",'LISTA TRABAJADORES'!D594)</f>
        <v>0</v>
      </c>
      <c r="E605" s="106">
        <f>IF('LISTA TRABAJADORES'!F594&lt;50,"",'LISTA TRABAJADORES'!E594)</f>
        <v>0</v>
      </c>
      <c r="F605" s="160"/>
      <c r="G605" s="518">
        <f>IF('LISTA TRABAJADORES'!F594&lt;50,"",'LISTA TRABAJADORES'!B594)</f>
        <v>0</v>
      </c>
      <c r="H605" s="519"/>
      <c r="I605" s="83"/>
      <c r="J605" s="65" t="str">
        <f>IF('LISTA TRABAJADORES'!F594="","",IF('LISTA TRABAJADORES'!G594="Sí","Cada 6 meses",IF(M605&lt;&gt;"",M605,IF(OR('LISTA TRABAJADORES'!H594="no ingresa",'LISTA TRABAJADORES'!F594="BAJA"),"No Ingresa PVSA",IF('LISTA TRABAJADORES'!F594="MUY ALTA","Anualmente",IF('LISTA TRABAJADORES'!F594="MEDIA","Cada 3 años","Cada 2 años"))))))</f>
        <v/>
      </c>
      <c r="K605" s="76"/>
      <c r="L605" s="67"/>
      <c r="M605" s="68" t="str">
        <f t="shared" si="18"/>
        <v/>
      </c>
      <c r="N605" s="67"/>
      <c r="O605" s="63"/>
      <c r="P605" s="64"/>
      <c r="Q605" s="64"/>
      <c r="R605" s="2"/>
      <c r="S605" s="104">
        <f t="shared" si="19"/>
        <v>589</v>
      </c>
      <c r="T605" s="516">
        <f>IF('LISTA TRABAJADORES'!F594&lt;50,"",B605)</f>
        <v>0</v>
      </c>
      <c r="U605" s="517"/>
      <c r="V605" s="105">
        <f>IF('LISTA TRABAJADORES'!F594&lt;50,"",'LISTA TRABAJADORES'!D594)</f>
        <v>0</v>
      </c>
      <c r="W605" s="106">
        <f>IF('LISTA TRABAJADORES'!F594&lt;50,"",E605)</f>
        <v>0</v>
      </c>
      <c r="X605" s="83" t="s">
        <v>444</v>
      </c>
      <c r="Y605" s="518">
        <f>IF('LISTA TRABAJADORES'!F594&lt;50,"",G605)</f>
        <v>0</v>
      </c>
      <c r="Z605" s="519"/>
      <c r="AA605" s="83"/>
      <c r="AB605" s="65" t="e">
        <f>IF(#REF!="Sí","Cada 6 meses",IF('LISTA TRABAJADORES'!AW597&lt;&gt;"",'LISTA TRABAJADORES'!AW597,IF(OR(#REF!="",#REF!&lt;50),"",IF(#REF!&gt;=1000,"Anualmente",IF(#REF!&lt;=100,"Cada 3 años","Cada 2 años")))))</f>
        <v>#REF!</v>
      </c>
      <c r="AC605" s="65" t="e">
        <f>IF(#REF!="Sí","Cada 6 meses",IF('LISTA TRABAJADORES'!AX597&lt;&gt;"",'LISTA TRABAJADORES'!AX597,IF(OR(#REF!="",#REF!&lt;50),"",IF(#REF!&gt;=1000,"Anualmente",IF(#REF!&lt;=100,"Cada 3 años","Cada 2 años")))))</f>
        <v>#REF!</v>
      </c>
    </row>
    <row r="606" spans="1:29">
      <c r="A606" s="66">
        <v>590</v>
      </c>
      <c r="B606" s="516">
        <f>IF('LISTA TRABAJADORES'!F595&lt;50,"",'LISTA TRABAJADORES'!C595)</f>
        <v>0</v>
      </c>
      <c r="C606" s="517"/>
      <c r="D606" s="107">
        <f>IF('LISTA TRABAJADORES'!F595&lt;50,"",'LISTA TRABAJADORES'!D595)</f>
        <v>0</v>
      </c>
      <c r="E606" s="106">
        <f>IF('LISTA TRABAJADORES'!F595&lt;50,"",'LISTA TRABAJADORES'!E595)</f>
        <v>0</v>
      </c>
      <c r="F606" s="160"/>
      <c r="G606" s="518">
        <f>IF('LISTA TRABAJADORES'!F595&lt;50,"",'LISTA TRABAJADORES'!B595)</f>
        <v>0</v>
      </c>
      <c r="H606" s="519"/>
      <c r="I606" s="83"/>
      <c r="J606" s="65" t="str">
        <f>IF('LISTA TRABAJADORES'!F595="","",IF('LISTA TRABAJADORES'!G595="Sí","Cada 6 meses",IF(M606&lt;&gt;"",M606,IF(OR('LISTA TRABAJADORES'!H595="no ingresa",'LISTA TRABAJADORES'!F595="BAJA"),"No Ingresa PVSA",IF('LISTA TRABAJADORES'!F595="MUY ALTA","Anualmente",IF('LISTA TRABAJADORES'!F595="MEDIA","Cada 3 años","Cada 2 años"))))))</f>
        <v/>
      </c>
      <c r="K606" s="76"/>
      <c r="L606" s="67"/>
      <c r="M606" s="68" t="str">
        <f t="shared" si="18"/>
        <v/>
      </c>
      <c r="N606" s="67"/>
      <c r="O606" s="63"/>
      <c r="P606" s="64"/>
      <c r="Q606" s="64"/>
      <c r="R606" s="2"/>
      <c r="S606" s="104">
        <f t="shared" si="19"/>
        <v>590</v>
      </c>
      <c r="T606" s="516">
        <f>IF('LISTA TRABAJADORES'!F595&lt;50,"",B606)</f>
        <v>0</v>
      </c>
      <c r="U606" s="517"/>
      <c r="V606" s="105">
        <f>IF('LISTA TRABAJADORES'!F595&lt;50,"",'LISTA TRABAJADORES'!D595)</f>
        <v>0</v>
      </c>
      <c r="W606" s="106">
        <f>IF('LISTA TRABAJADORES'!F595&lt;50,"",E606)</f>
        <v>0</v>
      </c>
      <c r="X606" s="83" t="s">
        <v>444</v>
      </c>
      <c r="Y606" s="518">
        <f>IF('LISTA TRABAJADORES'!F595&lt;50,"",G606)</f>
        <v>0</v>
      </c>
      <c r="Z606" s="519"/>
      <c r="AA606" s="83"/>
      <c r="AB606" s="65" t="e">
        <f>IF(#REF!="Sí","Cada 6 meses",IF('LISTA TRABAJADORES'!AW598&lt;&gt;"",'LISTA TRABAJADORES'!AW598,IF(OR(#REF!="",#REF!&lt;50),"",IF(#REF!&gt;=1000,"Anualmente",IF(#REF!&lt;=100,"Cada 3 años","Cada 2 años")))))</f>
        <v>#REF!</v>
      </c>
      <c r="AC606" s="65" t="e">
        <f>IF(#REF!="Sí","Cada 6 meses",IF('LISTA TRABAJADORES'!AX598&lt;&gt;"",'LISTA TRABAJADORES'!AX598,IF(OR(#REF!="",#REF!&lt;50),"",IF(#REF!&gt;=1000,"Anualmente",IF(#REF!&lt;=100,"Cada 3 años","Cada 2 años")))))</f>
        <v>#REF!</v>
      </c>
    </row>
    <row r="607" spans="1:29">
      <c r="A607" s="66">
        <v>591</v>
      </c>
      <c r="B607" s="516">
        <f>IF('LISTA TRABAJADORES'!F596&lt;50,"",'LISTA TRABAJADORES'!C596)</f>
        <v>0</v>
      </c>
      <c r="C607" s="517"/>
      <c r="D607" s="107">
        <f>IF('LISTA TRABAJADORES'!F596&lt;50,"",'LISTA TRABAJADORES'!D596)</f>
        <v>0</v>
      </c>
      <c r="E607" s="106">
        <f>IF('LISTA TRABAJADORES'!F596&lt;50,"",'LISTA TRABAJADORES'!E596)</f>
        <v>0</v>
      </c>
      <c r="F607" s="160"/>
      <c r="G607" s="518">
        <f>IF('LISTA TRABAJADORES'!F596&lt;50,"",'LISTA TRABAJADORES'!B596)</f>
        <v>0</v>
      </c>
      <c r="H607" s="519"/>
      <c r="I607" s="83"/>
      <c r="J607" s="65" t="str">
        <f>IF('LISTA TRABAJADORES'!F596="","",IF('LISTA TRABAJADORES'!G596="Sí","Cada 6 meses",IF(M607&lt;&gt;"",M607,IF(OR('LISTA TRABAJADORES'!H596="no ingresa",'LISTA TRABAJADORES'!F596="BAJA"),"No Ingresa PVSA",IF('LISTA TRABAJADORES'!F596="MUY ALTA","Anualmente",IF('LISTA TRABAJADORES'!F596="MEDIA","Cada 3 años","Cada 2 años"))))))</f>
        <v/>
      </c>
      <c r="K607" s="76"/>
      <c r="L607" s="67"/>
      <c r="M607" s="68" t="str">
        <f t="shared" si="18"/>
        <v/>
      </c>
      <c r="N607" s="67"/>
      <c r="O607" s="63"/>
      <c r="P607" s="64"/>
      <c r="Q607" s="64"/>
      <c r="R607" s="2"/>
      <c r="S607" s="104">
        <f t="shared" si="19"/>
        <v>591</v>
      </c>
      <c r="T607" s="516">
        <f>IF('LISTA TRABAJADORES'!F596&lt;50,"",B607)</f>
        <v>0</v>
      </c>
      <c r="U607" s="517"/>
      <c r="V607" s="105">
        <f>IF('LISTA TRABAJADORES'!F596&lt;50,"",'LISTA TRABAJADORES'!D596)</f>
        <v>0</v>
      </c>
      <c r="W607" s="106">
        <f>IF('LISTA TRABAJADORES'!F596&lt;50,"",E607)</f>
        <v>0</v>
      </c>
      <c r="X607" s="83" t="s">
        <v>444</v>
      </c>
      <c r="Y607" s="518">
        <f>IF('LISTA TRABAJADORES'!F596&lt;50,"",G607)</f>
        <v>0</v>
      </c>
      <c r="Z607" s="519"/>
      <c r="AA607" s="83"/>
      <c r="AB607" s="65" t="e">
        <f>IF(#REF!="Sí","Cada 6 meses",IF('LISTA TRABAJADORES'!AW599&lt;&gt;"",'LISTA TRABAJADORES'!AW599,IF(OR(#REF!="",#REF!&lt;50),"",IF(#REF!&gt;=1000,"Anualmente",IF(#REF!&lt;=100,"Cada 3 años","Cada 2 años")))))</f>
        <v>#REF!</v>
      </c>
      <c r="AC607" s="65" t="e">
        <f>IF(#REF!="Sí","Cada 6 meses",IF('LISTA TRABAJADORES'!AX599&lt;&gt;"",'LISTA TRABAJADORES'!AX599,IF(OR(#REF!="",#REF!&lt;50),"",IF(#REF!&gt;=1000,"Anualmente",IF(#REF!&lt;=100,"Cada 3 años","Cada 2 años")))))</f>
        <v>#REF!</v>
      </c>
    </row>
    <row r="608" spans="1:29">
      <c r="A608" s="66">
        <v>592</v>
      </c>
      <c r="B608" s="516">
        <f>IF('LISTA TRABAJADORES'!F597&lt;50,"",'LISTA TRABAJADORES'!C597)</f>
        <v>0</v>
      </c>
      <c r="C608" s="517"/>
      <c r="D608" s="107">
        <f>IF('LISTA TRABAJADORES'!F597&lt;50,"",'LISTA TRABAJADORES'!D597)</f>
        <v>0</v>
      </c>
      <c r="E608" s="106">
        <f>IF('LISTA TRABAJADORES'!F597&lt;50,"",'LISTA TRABAJADORES'!E597)</f>
        <v>0</v>
      </c>
      <c r="F608" s="160"/>
      <c r="G608" s="518">
        <f>IF('LISTA TRABAJADORES'!F597&lt;50,"",'LISTA TRABAJADORES'!B597)</f>
        <v>0</v>
      </c>
      <c r="H608" s="519"/>
      <c r="I608" s="83"/>
      <c r="J608" s="65" t="str">
        <f>IF('LISTA TRABAJADORES'!F597="","",IF('LISTA TRABAJADORES'!G597="Sí","Cada 6 meses",IF(M608&lt;&gt;"",M608,IF(OR('LISTA TRABAJADORES'!H597="no ingresa",'LISTA TRABAJADORES'!F597="BAJA"),"No Ingresa PVSA",IF('LISTA TRABAJADORES'!F597="MUY ALTA","Anualmente",IF('LISTA TRABAJADORES'!F597="MEDIA","Cada 3 años","Cada 2 años"))))))</f>
        <v/>
      </c>
      <c r="K608" s="76"/>
      <c r="L608" s="67"/>
      <c r="M608" s="68" t="str">
        <f t="shared" si="18"/>
        <v/>
      </c>
      <c r="N608" s="67"/>
      <c r="O608" s="63"/>
      <c r="P608" s="64"/>
      <c r="Q608" s="64"/>
      <c r="R608" s="2"/>
      <c r="S608" s="104">
        <f t="shared" si="19"/>
        <v>592</v>
      </c>
      <c r="T608" s="516">
        <f>IF('LISTA TRABAJADORES'!F597&lt;50,"",B608)</f>
        <v>0</v>
      </c>
      <c r="U608" s="517"/>
      <c r="V608" s="105">
        <f>IF('LISTA TRABAJADORES'!F597&lt;50,"",'LISTA TRABAJADORES'!D597)</f>
        <v>0</v>
      </c>
      <c r="W608" s="106">
        <f>IF('LISTA TRABAJADORES'!F597&lt;50,"",E608)</f>
        <v>0</v>
      </c>
      <c r="X608" s="83" t="s">
        <v>444</v>
      </c>
      <c r="Y608" s="518">
        <f>IF('LISTA TRABAJADORES'!F597&lt;50,"",G608)</f>
        <v>0</v>
      </c>
      <c r="Z608" s="519"/>
      <c r="AA608" s="83"/>
      <c r="AB608" s="65" t="e">
        <f>IF(#REF!="Sí","Cada 6 meses",IF('LISTA TRABAJADORES'!AW600&lt;&gt;"",'LISTA TRABAJADORES'!AW600,IF(OR(#REF!="",#REF!&lt;50),"",IF(#REF!&gt;=1000,"Anualmente",IF(#REF!&lt;=100,"Cada 3 años","Cada 2 años")))))</f>
        <v>#REF!</v>
      </c>
      <c r="AC608" s="65" t="e">
        <f>IF(#REF!="Sí","Cada 6 meses",IF('LISTA TRABAJADORES'!AX600&lt;&gt;"",'LISTA TRABAJADORES'!AX600,IF(OR(#REF!="",#REF!&lt;50),"",IF(#REF!&gt;=1000,"Anualmente",IF(#REF!&lt;=100,"Cada 3 años","Cada 2 años")))))</f>
        <v>#REF!</v>
      </c>
    </row>
    <row r="609" spans="1:29">
      <c r="A609" s="66">
        <v>593</v>
      </c>
      <c r="B609" s="516">
        <f>IF('LISTA TRABAJADORES'!F598&lt;50,"",'LISTA TRABAJADORES'!C598)</f>
        <v>0</v>
      </c>
      <c r="C609" s="517"/>
      <c r="D609" s="107">
        <f>IF('LISTA TRABAJADORES'!F598&lt;50,"",'LISTA TRABAJADORES'!D598)</f>
        <v>0</v>
      </c>
      <c r="E609" s="106">
        <f>IF('LISTA TRABAJADORES'!F598&lt;50,"",'LISTA TRABAJADORES'!E598)</f>
        <v>0</v>
      </c>
      <c r="F609" s="160"/>
      <c r="G609" s="518">
        <f>IF('LISTA TRABAJADORES'!F598&lt;50,"",'LISTA TRABAJADORES'!B598)</f>
        <v>0</v>
      </c>
      <c r="H609" s="519"/>
      <c r="I609" s="83"/>
      <c r="J609" s="65" t="str">
        <f>IF('LISTA TRABAJADORES'!F598="","",IF('LISTA TRABAJADORES'!G598="Sí","Cada 6 meses",IF(M609&lt;&gt;"",M609,IF(OR('LISTA TRABAJADORES'!H598="no ingresa",'LISTA TRABAJADORES'!F598="BAJA"),"No Ingresa PVSA",IF('LISTA TRABAJADORES'!F598="MUY ALTA","Anualmente",IF('LISTA TRABAJADORES'!F598="MEDIA","Cada 3 años","Cada 2 años"))))))</f>
        <v/>
      </c>
      <c r="K609" s="76"/>
      <c r="L609" s="67"/>
      <c r="M609" s="68" t="str">
        <f t="shared" si="18"/>
        <v/>
      </c>
      <c r="N609" s="67"/>
      <c r="O609" s="63"/>
      <c r="P609" s="64"/>
      <c r="Q609" s="64"/>
      <c r="R609" s="2"/>
      <c r="S609" s="104">
        <f t="shared" si="19"/>
        <v>593</v>
      </c>
      <c r="T609" s="516">
        <f>IF('LISTA TRABAJADORES'!F598&lt;50,"",B609)</f>
        <v>0</v>
      </c>
      <c r="U609" s="517"/>
      <c r="V609" s="105">
        <f>IF('LISTA TRABAJADORES'!F598&lt;50,"",'LISTA TRABAJADORES'!D598)</f>
        <v>0</v>
      </c>
      <c r="W609" s="106">
        <f>IF('LISTA TRABAJADORES'!F598&lt;50,"",E609)</f>
        <v>0</v>
      </c>
      <c r="X609" s="83" t="s">
        <v>444</v>
      </c>
      <c r="Y609" s="518">
        <f>IF('LISTA TRABAJADORES'!F598&lt;50,"",G609)</f>
        <v>0</v>
      </c>
      <c r="Z609" s="519"/>
      <c r="AA609" s="83"/>
      <c r="AB609" s="65" t="e">
        <f>IF(#REF!="Sí","Cada 6 meses",IF('LISTA TRABAJADORES'!AW601&lt;&gt;"",'LISTA TRABAJADORES'!AW601,IF(OR(#REF!="",#REF!&lt;50),"",IF(#REF!&gt;=1000,"Anualmente",IF(#REF!&lt;=100,"Cada 3 años","Cada 2 años")))))</f>
        <v>#REF!</v>
      </c>
      <c r="AC609" s="65" t="e">
        <f>IF(#REF!="Sí","Cada 6 meses",IF('LISTA TRABAJADORES'!AX601&lt;&gt;"",'LISTA TRABAJADORES'!AX601,IF(OR(#REF!="",#REF!&lt;50),"",IF(#REF!&gt;=1000,"Anualmente",IF(#REF!&lt;=100,"Cada 3 años","Cada 2 años")))))</f>
        <v>#REF!</v>
      </c>
    </row>
    <row r="610" spans="1:29">
      <c r="A610" s="66">
        <v>594</v>
      </c>
      <c r="B610" s="516">
        <f>IF('LISTA TRABAJADORES'!F599&lt;50,"",'LISTA TRABAJADORES'!C599)</f>
        <v>0</v>
      </c>
      <c r="C610" s="517"/>
      <c r="D610" s="107">
        <f>IF('LISTA TRABAJADORES'!F599&lt;50,"",'LISTA TRABAJADORES'!D599)</f>
        <v>0</v>
      </c>
      <c r="E610" s="106">
        <f>IF('LISTA TRABAJADORES'!F599&lt;50,"",'LISTA TRABAJADORES'!E599)</f>
        <v>0</v>
      </c>
      <c r="F610" s="160"/>
      <c r="G610" s="518">
        <f>IF('LISTA TRABAJADORES'!F599&lt;50,"",'LISTA TRABAJADORES'!B599)</f>
        <v>0</v>
      </c>
      <c r="H610" s="519"/>
      <c r="I610" s="83"/>
      <c r="J610" s="65" t="str">
        <f>IF('LISTA TRABAJADORES'!F599="","",IF('LISTA TRABAJADORES'!G599="Sí","Cada 6 meses",IF(M610&lt;&gt;"",M610,IF(OR('LISTA TRABAJADORES'!H599="no ingresa",'LISTA TRABAJADORES'!F599="BAJA"),"No Ingresa PVSA",IF('LISTA TRABAJADORES'!F599="MUY ALTA","Anualmente",IF('LISTA TRABAJADORES'!F599="MEDIA","Cada 3 años","Cada 2 años"))))))</f>
        <v/>
      </c>
      <c r="K610" s="76"/>
      <c r="L610" s="67"/>
      <c r="M610" s="68" t="str">
        <f t="shared" si="18"/>
        <v/>
      </c>
      <c r="N610" s="67"/>
      <c r="O610" s="63"/>
      <c r="P610" s="64"/>
      <c r="Q610" s="64"/>
      <c r="R610" s="2"/>
      <c r="S610" s="104">
        <f t="shared" si="19"/>
        <v>594</v>
      </c>
      <c r="T610" s="516">
        <f>IF('LISTA TRABAJADORES'!F599&lt;50,"",B610)</f>
        <v>0</v>
      </c>
      <c r="U610" s="517"/>
      <c r="V610" s="105">
        <f>IF('LISTA TRABAJADORES'!F599&lt;50,"",'LISTA TRABAJADORES'!D599)</f>
        <v>0</v>
      </c>
      <c r="W610" s="106">
        <f>IF('LISTA TRABAJADORES'!F599&lt;50,"",E610)</f>
        <v>0</v>
      </c>
      <c r="X610" s="83" t="s">
        <v>444</v>
      </c>
      <c r="Y610" s="518">
        <f>IF('LISTA TRABAJADORES'!F599&lt;50,"",G610)</f>
        <v>0</v>
      </c>
      <c r="Z610" s="519"/>
      <c r="AA610" s="83"/>
      <c r="AB610" s="65" t="e">
        <f>IF(#REF!="Sí","Cada 6 meses",IF('LISTA TRABAJADORES'!AW602&lt;&gt;"",'LISTA TRABAJADORES'!AW602,IF(OR(#REF!="",#REF!&lt;50),"",IF(#REF!&gt;=1000,"Anualmente",IF(#REF!&lt;=100,"Cada 3 años","Cada 2 años")))))</f>
        <v>#REF!</v>
      </c>
      <c r="AC610" s="65" t="e">
        <f>IF(#REF!="Sí","Cada 6 meses",IF('LISTA TRABAJADORES'!AX602&lt;&gt;"",'LISTA TRABAJADORES'!AX602,IF(OR(#REF!="",#REF!&lt;50),"",IF(#REF!&gt;=1000,"Anualmente",IF(#REF!&lt;=100,"Cada 3 años","Cada 2 años")))))</f>
        <v>#REF!</v>
      </c>
    </row>
    <row r="611" spans="1:29">
      <c r="A611" s="66">
        <v>595</v>
      </c>
      <c r="B611" s="516">
        <f>IF('LISTA TRABAJADORES'!F600&lt;50,"",'LISTA TRABAJADORES'!C600)</f>
        <v>0</v>
      </c>
      <c r="C611" s="517"/>
      <c r="D611" s="107">
        <f>IF('LISTA TRABAJADORES'!F600&lt;50,"",'LISTA TRABAJADORES'!D600)</f>
        <v>0</v>
      </c>
      <c r="E611" s="106">
        <f>IF('LISTA TRABAJADORES'!F600&lt;50,"",'LISTA TRABAJADORES'!E600)</f>
        <v>0</v>
      </c>
      <c r="F611" s="160"/>
      <c r="G611" s="518">
        <f>IF('LISTA TRABAJADORES'!F600&lt;50,"",'LISTA TRABAJADORES'!B600)</f>
        <v>0</v>
      </c>
      <c r="H611" s="519"/>
      <c r="I611" s="83"/>
      <c r="J611" s="65" t="str">
        <f>IF('LISTA TRABAJADORES'!F600="","",IF('LISTA TRABAJADORES'!G600="Sí","Cada 6 meses",IF(M611&lt;&gt;"",M611,IF(OR('LISTA TRABAJADORES'!H600="no ingresa",'LISTA TRABAJADORES'!F600="BAJA"),"No Ingresa PVSA",IF('LISTA TRABAJADORES'!F600="MUY ALTA","Anualmente",IF('LISTA TRABAJADORES'!F600="MEDIA","Cada 3 años","Cada 2 años"))))))</f>
        <v/>
      </c>
      <c r="K611" s="76"/>
      <c r="L611" s="67"/>
      <c r="M611" s="68" t="str">
        <f t="shared" si="18"/>
        <v/>
      </c>
      <c r="N611" s="67"/>
      <c r="O611" s="63"/>
      <c r="P611" s="64"/>
      <c r="Q611" s="64"/>
      <c r="R611" s="2"/>
      <c r="S611" s="104">
        <f t="shared" si="19"/>
        <v>595</v>
      </c>
      <c r="T611" s="516">
        <f>IF('LISTA TRABAJADORES'!F600&lt;50,"",B611)</f>
        <v>0</v>
      </c>
      <c r="U611" s="517"/>
      <c r="V611" s="105">
        <f>IF('LISTA TRABAJADORES'!F600&lt;50,"",'LISTA TRABAJADORES'!D600)</f>
        <v>0</v>
      </c>
      <c r="W611" s="106">
        <f>IF('LISTA TRABAJADORES'!F600&lt;50,"",E611)</f>
        <v>0</v>
      </c>
      <c r="X611" s="83" t="s">
        <v>444</v>
      </c>
      <c r="Y611" s="518">
        <f>IF('LISTA TRABAJADORES'!F600&lt;50,"",G611)</f>
        <v>0</v>
      </c>
      <c r="Z611" s="519"/>
      <c r="AA611" s="83"/>
      <c r="AB611" s="65" t="e">
        <f>IF(#REF!="Sí","Cada 6 meses",IF('LISTA TRABAJADORES'!AW603&lt;&gt;"",'LISTA TRABAJADORES'!AW603,IF(OR(#REF!="",#REF!&lt;50),"",IF(#REF!&gt;=1000,"Anualmente",IF(#REF!&lt;=100,"Cada 3 años","Cada 2 años")))))</f>
        <v>#REF!</v>
      </c>
      <c r="AC611" s="65" t="e">
        <f>IF(#REF!="Sí","Cada 6 meses",IF('LISTA TRABAJADORES'!AX603&lt;&gt;"",'LISTA TRABAJADORES'!AX603,IF(OR(#REF!="",#REF!&lt;50),"",IF(#REF!&gt;=1000,"Anualmente",IF(#REF!&lt;=100,"Cada 3 años","Cada 2 años")))))</f>
        <v>#REF!</v>
      </c>
    </row>
    <row r="612" spans="1:29">
      <c r="A612" s="66">
        <v>596</v>
      </c>
      <c r="B612" s="516">
        <f>IF('LISTA TRABAJADORES'!F601&lt;50,"",'LISTA TRABAJADORES'!C601)</f>
        <v>0</v>
      </c>
      <c r="C612" s="517"/>
      <c r="D612" s="107">
        <f>IF('LISTA TRABAJADORES'!F601&lt;50,"",'LISTA TRABAJADORES'!D601)</f>
        <v>0</v>
      </c>
      <c r="E612" s="106">
        <f>IF('LISTA TRABAJADORES'!F601&lt;50,"",'LISTA TRABAJADORES'!E601)</f>
        <v>0</v>
      </c>
      <c r="F612" s="160"/>
      <c r="G612" s="518">
        <f>IF('LISTA TRABAJADORES'!F601&lt;50,"",'LISTA TRABAJADORES'!B601)</f>
        <v>0</v>
      </c>
      <c r="H612" s="519"/>
      <c r="I612" s="83"/>
      <c r="J612" s="65" t="str">
        <f>IF('LISTA TRABAJADORES'!F601="","",IF('LISTA TRABAJADORES'!G601="Sí","Cada 6 meses",IF(M612&lt;&gt;"",M612,IF(OR('LISTA TRABAJADORES'!H601="no ingresa",'LISTA TRABAJADORES'!F601="BAJA"),"No Ingresa PVSA",IF('LISTA TRABAJADORES'!F601="MUY ALTA","Anualmente",IF('LISTA TRABAJADORES'!F601="MEDIA","Cada 3 años","Cada 2 años"))))))</f>
        <v/>
      </c>
      <c r="K612" s="76"/>
      <c r="L612" s="67"/>
      <c r="M612" s="68" t="str">
        <f t="shared" si="18"/>
        <v/>
      </c>
      <c r="N612" s="67"/>
      <c r="O612" s="63"/>
      <c r="P612" s="64"/>
      <c r="Q612" s="64"/>
      <c r="R612" s="2"/>
      <c r="S612" s="104">
        <f t="shared" si="19"/>
        <v>596</v>
      </c>
      <c r="T612" s="516">
        <f>IF('LISTA TRABAJADORES'!F601&lt;50,"",B612)</f>
        <v>0</v>
      </c>
      <c r="U612" s="517"/>
      <c r="V612" s="105">
        <f>IF('LISTA TRABAJADORES'!F601&lt;50,"",'LISTA TRABAJADORES'!D601)</f>
        <v>0</v>
      </c>
      <c r="W612" s="106">
        <f>IF('LISTA TRABAJADORES'!F601&lt;50,"",E612)</f>
        <v>0</v>
      </c>
      <c r="X612" s="83" t="s">
        <v>444</v>
      </c>
      <c r="Y612" s="518">
        <f>IF('LISTA TRABAJADORES'!F601&lt;50,"",G612)</f>
        <v>0</v>
      </c>
      <c r="Z612" s="519"/>
      <c r="AA612" s="83"/>
      <c r="AB612" s="65" t="e">
        <f>IF(#REF!="Sí","Cada 6 meses",IF('LISTA TRABAJADORES'!AW604&lt;&gt;"",'LISTA TRABAJADORES'!AW604,IF(OR(#REF!="",#REF!&lt;50),"",IF(#REF!&gt;=1000,"Anualmente",IF(#REF!&lt;=100,"Cada 3 años","Cada 2 años")))))</f>
        <v>#REF!</v>
      </c>
      <c r="AC612" s="65" t="e">
        <f>IF(#REF!="Sí","Cada 6 meses",IF('LISTA TRABAJADORES'!AX604&lt;&gt;"",'LISTA TRABAJADORES'!AX604,IF(OR(#REF!="",#REF!&lt;50),"",IF(#REF!&gt;=1000,"Anualmente",IF(#REF!&lt;=100,"Cada 3 años","Cada 2 años")))))</f>
        <v>#REF!</v>
      </c>
    </row>
    <row r="613" spans="1:29">
      <c r="A613" s="66">
        <v>597</v>
      </c>
      <c r="B613" s="516">
        <f>IF('LISTA TRABAJADORES'!F602&lt;50,"",'LISTA TRABAJADORES'!C602)</f>
        <v>0</v>
      </c>
      <c r="C613" s="517"/>
      <c r="D613" s="107">
        <f>IF('LISTA TRABAJADORES'!F602&lt;50,"",'LISTA TRABAJADORES'!D602)</f>
        <v>0</v>
      </c>
      <c r="E613" s="106">
        <f>IF('LISTA TRABAJADORES'!F602&lt;50,"",'LISTA TRABAJADORES'!E602)</f>
        <v>0</v>
      </c>
      <c r="F613" s="160"/>
      <c r="G613" s="518">
        <f>IF('LISTA TRABAJADORES'!F602&lt;50,"",'LISTA TRABAJADORES'!B602)</f>
        <v>0</v>
      </c>
      <c r="H613" s="519"/>
      <c r="I613" s="83"/>
      <c r="J613" s="65" t="str">
        <f>IF('LISTA TRABAJADORES'!F602="","",IF('LISTA TRABAJADORES'!G602="Sí","Cada 6 meses",IF(M613&lt;&gt;"",M613,IF(OR('LISTA TRABAJADORES'!H602="no ingresa",'LISTA TRABAJADORES'!F602="BAJA"),"No Ingresa PVSA",IF('LISTA TRABAJADORES'!F602="MUY ALTA","Anualmente",IF('LISTA TRABAJADORES'!F602="MEDIA","Cada 3 años","Cada 2 años"))))))</f>
        <v/>
      </c>
      <c r="K613" s="76"/>
      <c r="L613" s="67"/>
      <c r="M613" s="68" t="str">
        <f t="shared" si="18"/>
        <v/>
      </c>
      <c r="N613" s="67"/>
      <c r="O613" s="63"/>
      <c r="P613" s="64"/>
      <c r="Q613" s="64"/>
      <c r="R613" s="2"/>
      <c r="S613" s="104">
        <f t="shared" si="19"/>
        <v>597</v>
      </c>
      <c r="T613" s="516">
        <f>IF('LISTA TRABAJADORES'!F602&lt;50,"",B613)</f>
        <v>0</v>
      </c>
      <c r="U613" s="517"/>
      <c r="V613" s="105">
        <f>IF('LISTA TRABAJADORES'!F602&lt;50,"",'LISTA TRABAJADORES'!D602)</f>
        <v>0</v>
      </c>
      <c r="W613" s="106">
        <f>IF('LISTA TRABAJADORES'!F602&lt;50,"",E613)</f>
        <v>0</v>
      </c>
      <c r="X613" s="83" t="s">
        <v>444</v>
      </c>
      <c r="Y613" s="518">
        <f>IF('LISTA TRABAJADORES'!F602&lt;50,"",G613)</f>
        <v>0</v>
      </c>
      <c r="Z613" s="519"/>
      <c r="AA613" s="83"/>
      <c r="AB613" s="65" t="e">
        <f>IF(#REF!="Sí","Cada 6 meses",IF('LISTA TRABAJADORES'!AW605&lt;&gt;"",'LISTA TRABAJADORES'!AW605,IF(OR(#REF!="",#REF!&lt;50),"",IF(#REF!&gt;=1000,"Anualmente",IF(#REF!&lt;=100,"Cada 3 años","Cada 2 años")))))</f>
        <v>#REF!</v>
      </c>
      <c r="AC613" s="65" t="e">
        <f>IF(#REF!="Sí","Cada 6 meses",IF('LISTA TRABAJADORES'!AX605&lt;&gt;"",'LISTA TRABAJADORES'!AX605,IF(OR(#REF!="",#REF!&lt;50),"",IF(#REF!&gt;=1000,"Anualmente",IF(#REF!&lt;=100,"Cada 3 años","Cada 2 años")))))</f>
        <v>#REF!</v>
      </c>
    </row>
    <row r="614" spans="1:29">
      <c r="A614" s="66">
        <v>598</v>
      </c>
      <c r="B614" s="516">
        <f>IF('LISTA TRABAJADORES'!F603&lt;50,"",'LISTA TRABAJADORES'!C603)</f>
        <v>0</v>
      </c>
      <c r="C614" s="517"/>
      <c r="D614" s="107">
        <f>IF('LISTA TRABAJADORES'!F603&lt;50,"",'LISTA TRABAJADORES'!D603)</f>
        <v>0</v>
      </c>
      <c r="E614" s="106">
        <f>IF('LISTA TRABAJADORES'!F603&lt;50,"",'LISTA TRABAJADORES'!E603)</f>
        <v>0</v>
      </c>
      <c r="F614" s="160"/>
      <c r="G614" s="518">
        <f>IF('LISTA TRABAJADORES'!F603&lt;50,"",'LISTA TRABAJADORES'!B603)</f>
        <v>0</v>
      </c>
      <c r="H614" s="519"/>
      <c r="I614" s="83"/>
      <c r="J614" s="65" t="str">
        <f>IF('LISTA TRABAJADORES'!F603="","",IF('LISTA TRABAJADORES'!G603="Sí","Cada 6 meses",IF(M614&lt;&gt;"",M614,IF(OR('LISTA TRABAJADORES'!H603="no ingresa",'LISTA TRABAJADORES'!F603="BAJA"),"No Ingresa PVSA",IF('LISTA TRABAJADORES'!F603="MUY ALTA","Anualmente",IF('LISTA TRABAJADORES'!F603="MEDIA","Cada 3 años","Cada 2 años"))))))</f>
        <v/>
      </c>
      <c r="K614" s="76"/>
      <c r="L614" s="67"/>
      <c r="M614" s="68" t="str">
        <f t="shared" si="18"/>
        <v/>
      </c>
      <c r="N614" s="67"/>
      <c r="O614" s="63"/>
      <c r="P614" s="64"/>
      <c r="Q614" s="64"/>
      <c r="R614" s="2"/>
      <c r="S614" s="104">
        <f t="shared" si="19"/>
        <v>598</v>
      </c>
      <c r="T614" s="516">
        <f>IF('LISTA TRABAJADORES'!F603&lt;50,"",B614)</f>
        <v>0</v>
      </c>
      <c r="U614" s="517"/>
      <c r="V614" s="105">
        <f>IF('LISTA TRABAJADORES'!F603&lt;50,"",'LISTA TRABAJADORES'!D603)</f>
        <v>0</v>
      </c>
      <c r="W614" s="106">
        <f>IF('LISTA TRABAJADORES'!F603&lt;50,"",E614)</f>
        <v>0</v>
      </c>
      <c r="X614" s="83" t="s">
        <v>444</v>
      </c>
      <c r="Y614" s="518">
        <f>IF('LISTA TRABAJADORES'!F603&lt;50,"",G614)</f>
        <v>0</v>
      </c>
      <c r="Z614" s="519"/>
      <c r="AA614" s="83"/>
      <c r="AB614" s="65" t="e">
        <f>IF(#REF!="Sí","Cada 6 meses",IF('LISTA TRABAJADORES'!AW606&lt;&gt;"",'LISTA TRABAJADORES'!AW606,IF(OR(#REF!="",#REF!&lt;50),"",IF(#REF!&gt;=1000,"Anualmente",IF(#REF!&lt;=100,"Cada 3 años","Cada 2 años")))))</f>
        <v>#REF!</v>
      </c>
      <c r="AC614" s="65" t="e">
        <f>IF(#REF!="Sí","Cada 6 meses",IF('LISTA TRABAJADORES'!AX606&lt;&gt;"",'LISTA TRABAJADORES'!AX606,IF(OR(#REF!="",#REF!&lt;50),"",IF(#REF!&gt;=1000,"Anualmente",IF(#REF!&lt;=100,"Cada 3 años","Cada 2 años")))))</f>
        <v>#REF!</v>
      </c>
    </row>
    <row r="615" spans="1:29">
      <c r="A615" s="66">
        <v>599</v>
      </c>
      <c r="B615" s="516">
        <f>IF('LISTA TRABAJADORES'!F604&lt;50,"",'LISTA TRABAJADORES'!C604)</f>
        <v>0</v>
      </c>
      <c r="C615" s="517"/>
      <c r="D615" s="107">
        <f>IF('LISTA TRABAJADORES'!F604&lt;50,"",'LISTA TRABAJADORES'!D604)</f>
        <v>0</v>
      </c>
      <c r="E615" s="106">
        <f>IF('LISTA TRABAJADORES'!F604&lt;50,"",'LISTA TRABAJADORES'!E604)</f>
        <v>0</v>
      </c>
      <c r="F615" s="160"/>
      <c r="G615" s="518">
        <f>IF('LISTA TRABAJADORES'!F604&lt;50,"",'LISTA TRABAJADORES'!B604)</f>
        <v>0</v>
      </c>
      <c r="H615" s="519"/>
      <c r="I615" s="83"/>
      <c r="J615" s="65" t="str">
        <f>IF('LISTA TRABAJADORES'!F604="","",IF('LISTA TRABAJADORES'!G604="Sí","Cada 6 meses",IF(M615&lt;&gt;"",M615,IF(OR('LISTA TRABAJADORES'!H604="no ingresa",'LISTA TRABAJADORES'!F604="BAJA"),"No Ingresa PVSA",IF('LISTA TRABAJADORES'!F604="MUY ALTA","Anualmente",IF('LISTA TRABAJADORES'!F604="MEDIA","Cada 3 años","Cada 2 años"))))))</f>
        <v/>
      </c>
      <c r="K615" s="76"/>
      <c r="L615" s="67"/>
      <c r="M615" s="68" t="str">
        <f t="shared" si="18"/>
        <v/>
      </c>
      <c r="N615" s="67"/>
      <c r="O615" s="63"/>
      <c r="P615" s="64"/>
      <c r="Q615" s="64"/>
      <c r="R615" s="2"/>
      <c r="S615" s="104">
        <f t="shared" si="19"/>
        <v>599</v>
      </c>
      <c r="T615" s="516">
        <f>IF('LISTA TRABAJADORES'!F604&lt;50,"",B615)</f>
        <v>0</v>
      </c>
      <c r="U615" s="517"/>
      <c r="V615" s="105">
        <f>IF('LISTA TRABAJADORES'!F604&lt;50,"",'LISTA TRABAJADORES'!D604)</f>
        <v>0</v>
      </c>
      <c r="W615" s="106">
        <f>IF('LISTA TRABAJADORES'!F604&lt;50,"",E615)</f>
        <v>0</v>
      </c>
      <c r="X615" s="83" t="s">
        <v>444</v>
      </c>
      <c r="Y615" s="518">
        <f>IF('LISTA TRABAJADORES'!F604&lt;50,"",G615)</f>
        <v>0</v>
      </c>
      <c r="Z615" s="519"/>
      <c r="AA615" s="83"/>
      <c r="AB615" s="65" t="e">
        <f>IF(#REF!="Sí","Cada 6 meses",IF('LISTA TRABAJADORES'!AW607&lt;&gt;"",'LISTA TRABAJADORES'!AW607,IF(OR(#REF!="",#REF!&lt;50),"",IF(#REF!&gt;=1000,"Anualmente",IF(#REF!&lt;=100,"Cada 3 años","Cada 2 años")))))</f>
        <v>#REF!</v>
      </c>
      <c r="AC615" s="65" t="e">
        <f>IF(#REF!="Sí","Cada 6 meses",IF('LISTA TRABAJADORES'!AX607&lt;&gt;"",'LISTA TRABAJADORES'!AX607,IF(OR(#REF!="",#REF!&lt;50),"",IF(#REF!&gt;=1000,"Anualmente",IF(#REF!&lt;=100,"Cada 3 años","Cada 2 años")))))</f>
        <v>#REF!</v>
      </c>
    </row>
    <row r="616" spans="1:29">
      <c r="A616" s="66">
        <v>600</v>
      </c>
      <c r="B616" s="516">
        <f>IF('LISTA TRABAJADORES'!F605&lt;50,"",'LISTA TRABAJADORES'!C605)</f>
        <v>0</v>
      </c>
      <c r="C616" s="517"/>
      <c r="D616" s="107">
        <f>IF('LISTA TRABAJADORES'!F605&lt;50,"",'LISTA TRABAJADORES'!D605)</f>
        <v>0</v>
      </c>
      <c r="E616" s="106">
        <f>IF('LISTA TRABAJADORES'!F605&lt;50,"",'LISTA TRABAJADORES'!E605)</f>
        <v>0</v>
      </c>
      <c r="F616" s="160"/>
      <c r="G616" s="518">
        <f>IF('LISTA TRABAJADORES'!F605&lt;50,"",'LISTA TRABAJADORES'!B605)</f>
        <v>0</v>
      </c>
      <c r="H616" s="519"/>
      <c r="I616" s="83"/>
      <c r="J616" s="65" t="str">
        <f>IF('LISTA TRABAJADORES'!F605="","",IF('LISTA TRABAJADORES'!G605="Sí","Cada 6 meses",IF(M616&lt;&gt;"",M616,IF(OR('LISTA TRABAJADORES'!H605="no ingresa",'LISTA TRABAJADORES'!F605="BAJA"),"No Ingresa PVSA",IF('LISTA TRABAJADORES'!F605="MUY ALTA","Anualmente",IF('LISTA TRABAJADORES'!F605="MEDIA","Cada 3 años","Cada 2 años"))))))</f>
        <v/>
      </c>
      <c r="K616" s="76"/>
      <c r="L616" s="67"/>
      <c r="M616" s="68" t="str">
        <f t="shared" si="18"/>
        <v/>
      </c>
      <c r="N616" s="67"/>
      <c r="O616" s="63"/>
      <c r="P616" s="64"/>
      <c r="Q616" s="64"/>
      <c r="R616" s="2"/>
      <c r="S616" s="104">
        <f t="shared" si="19"/>
        <v>600</v>
      </c>
      <c r="T616" s="516">
        <f>IF('LISTA TRABAJADORES'!F605&lt;50,"",B616)</f>
        <v>0</v>
      </c>
      <c r="U616" s="517"/>
      <c r="V616" s="105">
        <f>IF('LISTA TRABAJADORES'!F605&lt;50,"",'LISTA TRABAJADORES'!D605)</f>
        <v>0</v>
      </c>
      <c r="W616" s="106">
        <f>IF('LISTA TRABAJADORES'!F605&lt;50,"",E616)</f>
        <v>0</v>
      </c>
      <c r="X616" s="83" t="s">
        <v>444</v>
      </c>
      <c r="Y616" s="518">
        <f>IF('LISTA TRABAJADORES'!F605&lt;50,"",G616)</f>
        <v>0</v>
      </c>
      <c r="Z616" s="519"/>
      <c r="AA616" s="83"/>
      <c r="AB616" s="65" t="e">
        <f>IF(#REF!="Sí","Cada 6 meses",IF('LISTA TRABAJADORES'!AW608&lt;&gt;"",'LISTA TRABAJADORES'!AW608,IF(OR(#REF!="",#REF!&lt;50),"",IF(#REF!&gt;=1000,"Anualmente",IF(#REF!&lt;=100,"Cada 3 años","Cada 2 años")))))</f>
        <v>#REF!</v>
      </c>
      <c r="AC616" s="65" t="e">
        <f>IF(#REF!="Sí","Cada 6 meses",IF('LISTA TRABAJADORES'!AX608&lt;&gt;"",'LISTA TRABAJADORES'!AX608,IF(OR(#REF!="",#REF!&lt;50),"",IF(#REF!&gt;=1000,"Anualmente",IF(#REF!&lt;=100,"Cada 3 años","Cada 2 años")))))</f>
        <v>#REF!</v>
      </c>
    </row>
    <row r="617" spans="1:29">
      <c r="A617" s="66">
        <v>601</v>
      </c>
      <c r="B617" s="516">
        <f>IF('LISTA TRABAJADORES'!F606&lt;50,"",'LISTA TRABAJADORES'!C606)</f>
        <v>0</v>
      </c>
      <c r="C617" s="517"/>
      <c r="D617" s="107">
        <f>IF('LISTA TRABAJADORES'!F606&lt;50,"",'LISTA TRABAJADORES'!D606)</f>
        <v>0</v>
      </c>
      <c r="E617" s="106">
        <f>IF('LISTA TRABAJADORES'!F606&lt;50,"",'LISTA TRABAJADORES'!E606)</f>
        <v>0</v>
      </c>
      <c r="F617" s="160"/>
      <c r="G617" s="518">
        <f>IF('LISTA TRABAJADORES'!F606&lt;50,"",'LISTA TRABAJADORES'!B606)</f>
        <v>0</v>
      </c>
      <c r="H617" s="519"/>
      <c r="I617" s="83"/>
      <c r="J617" s="65" t="str">
        <f>IF('LISTA TRABAJADORES'!F606="","",IF('LISTA TRABAJADORES'!G606="Sí","Cada 6 meses",IF(M617&lt;&gt;"",M617,IF(OR('LISTA TRABAJADORES'!H606="no ingresa",'LISTA TRABAJADORES'!F606="BAJA"),"No Ingresa PVSA",IF('LISTA TRABAJADORES'!F606="MUY ALTA","Anualmente",IF('LISTA TRABAJADORES'!F606="MEDIA","Cada 3 años","Cada 2 años"))))))</f>
        <v/>
      </c>
      <c r="K617" s="76"/>
      <c r="L617" s="67"/>
      <c r="M617" s="68" t="str">
        <f t="shared" si="18"/>
        <v/>
      </c>
      <c r="N617" s="67"/>
      <c r="O617" s="63"/>
      <c r="P617" s="64"/>
      <c r="Q617" s="64"/>
      <c r="R617" s="2"/>
      <c r="S617" s="104">
        <f t="shared" si="19"/>
        <v>601</v>
      </c>
      <c r="T617" s="516">
        <f>IF('LISTA TRABAJADORES'!F606&lt;50,"",B617)</f>
        <v>0</v>
      </c>
      <c r="U617" s="517"/>
      <c r="V617" s="105">
        <f>IF('LISTA TRABAJADORES'!F606&lt;50,"",'LISTA TRABAJADORES'!D606)</f>
        <v>0</v>
      </c>
      <c r="W617" s="106">
        <f>IF('LISTA TRABAJADORES'!F606&lt;50,"",E617)</f>
        <v>0</v>
      </c>
      <c r="X617" s="83" t="s">
        <v>444</v>
      </c>
      <c r="Y617" s="518">
        <f>IF('LISTA TRABAJADORES'!F606&lt;50,"",G617)</f>
        <v>0</v>
      </c>
      <c r="Z617" s="519"/>
      <c r="AA617" s="83"/>
      <c r="AB617" s="65" t="e">
        <f>IF(#REF!="Sí","Cada 6 meses",IF('LISTA TRABAJADORES'!AW609&lt;&gt;"",'LISTA TRABAJADORES'!AW609,IF(OR(#REF!="",#REF!&lt;50),"",IF(#REF!&gt;=1000,"Anualmente",IF(#REF!&lt;=100,"Cada 3 años","Cada 2 años")))))</f>
        <v>#REF!</v>
      </c>
      <c r="AC617" s="65" t="e">
        <f>IF(#REF!="Sí","Cada 6 meses",IF('LISTA TRABAJADORES'!AX609&lt;&gt;"",'LISTA TRABAJADORES'!AX609,IF(OR(#REF!="",#REF!&lt;50),"",IF(#REF!&gt;=1000,"Anualmente",IF(#REF!&lt;=100,"Cada 3 años","Cada 2 años")))))</f>
        <v>#REF!</v>
      </c>
    </row>
    <row r="618" spans="1:29">
      <c r="A618" s="66">
        <v>602</v>
      </c>
      <c r="B618" s="516">
        <f>IF('LISTA TRABAJADORES'!F607&lt;50,"",'LISTA TRABAJADORES'!C607)</f>
        <v>0</v>
      </c>
      <c r="C618" s="517"/>
      <c r="D618" s="107">
        <f>IF('LISTA TRABAJADORES'!F607&lt;50,"",'LISTA TRABAJADORES'!D607)</f>
        <v>0</v>
      </c>
      <c r="E618" s="106">
        <f>IF('LISTA TRABAJADORES'!F607&lt;50,"",'LISTA TRABAJADORES'!E607)</f>
        <v>0</v>
      </c>
      <c r="F618" s="160"/>
      <c r="G618" s="518">
        <f>IF('LISTA TRABAJADORES'!F607&lt;50,"",'LISTA TRABAJADORES'!B607)</f>
        <v>0</v>
      </c>
      <c r="H618" s="519"/>
      <c r="I618" s="83"/>
      <c r="J618" s="65" t="str">
        <f>IF('LISTA TRABAJADORES'!F607="","",IF('LISTA TRABAJADORES'!G607="Sí","Cada 6 meses",IF(M618&lt;&gt;"",M618,IF(OR('LISTA TRABAJADORES'!H607="no ingresa",'LISTA TRABAJADORES'!F607="BAJA"),"No Ingresa PVSA",IF('LISTA TRABAJADORES'!F607="MUY ALTA","Anualmente",IF('LISTA TRABAJADORES'!F607="MEDIA","Cada 3 años","Cada 2 años"))))))</f>
        <v/>
      </c>
      <c r="K618" s="76"/>
      <c r="L618" s="67"/>
      <c r="M618" s="68" t="str">
        <f t="shared" si="18"/>
        <v/>
      </c>
      <c r="N618" s="67"/>
      <c r="O618" s="63"/>
      <c r="P618" s="64"/>
      <c r="Q618" s="64"/>
      <c r="R618" s="2"/>
      <c r="S618" s="104">
        <f t="shared" si="19"/>
        <v>602</v>
      </c>
      <c r="T618" s="516">
        <f>IF('LISTA TRABAJADORES'!F607&lt;50,"",B618)</f>
        <v>0</v>
      </c>
      <c r="U618" s="517"/>
      <c r="V618" s="105">
        <f>IF('LISTA TRABAJADORES'!F607&lt;50,"",'LISTA TRABAJADORES'!D607)</f>
        <v>0</v>
      </c>
      <c r="W618" s="106">
        <f>IF('LISTA TRABAJADORES'!F607&lt;50,"",E618)</f>
        <v>0</v>
      </c>
      <c r="X618" s="83" t="s">
        <v>444</v>
      </c>
      <c r="Y618" s="518">
        <f>IF('LISTA TRABAJADORES'!F607&lt;50,"",G618)</f>
        <v>0</v>
      </c>
      <c r="Z618" s="519"/>
      <c r="AA618" s="83"/>
      <c r="AB618" s="65" t="e">
        <f>IF(#REF!="Sí","Cada 6 meses",IF('LISTA TRABAJADORES'!AW610&lt;&gt;"",'LISTA TRABAJADORES'!AW610,IF(OR(#REF!="",#REF!&lt;50),"",IF(#REF!&gt;=1000,"Anualmente",IF(#REF!&lt;=100,"Cada 3 años","Cada 2 años")))))</f>
        <v>#REF!</v>
      </c>
      <c r="AC618" s="65" t="e">
        <f>IF(#REF!="Sí","Cada 6 meses",IF('LISTA TRABAJADORES'!AX610&lt;&gt;"",'LISTA TRABAJADORES'!AX610,IF(OR(#REF!="",#REF!&lt;50),"",IF(#REF!&gt;=1000,"Anualmente",IF(#REF!&lt;=100,"Cada 3 años","Cada 2 años")))))</f>
        <v>#REF!</v>
      </c>
    </row>
    <row r="619" spans="1:29">
      <c r="A619" s="66">
        <v>603</v>
      </c>
      <c r="B619" s="516">
        <f>IF('LISTA TRABAJADORES'!F608&lt;50,"",'LISTA TRABAJADORES'!C608)</f>
        <v>0</v>
      </c>
      <c r="C619" s="517"/>
      <c r="D619" s="107">
        <f>IF('LISTA TRABAJADORES'!F608&lt;50,"",'LISTA TRABAJADORES'!D608)</f>
        <v>0</v>
      </c>
      <c r="E619" s="106">
        <f>IF('LISTA TRABAJADORES'!F608&lt;50,"",'LISTA TRABAJADORES'!E608)</f>
        <v>0</v>
      </c>
      <c r="F619" s="160"/>
      <c r="G619" s="518">
        <f>IF('LISTA TRABAJADORES'!F608&lt;50,"",'LISTA TRABAJADORES'!B608)</f>
        <v>0</v>
      </c>
      <c r="H619" s="519"/>
      <c r="I619" s="83"/>
      <c r="J619" s="65" t="str">
        <f>IF('LISTA TRABAJADORES'!F608="","",IF('LISTA TRABAJADORES'!G608="Sí","Cada 6 meses",IF(M619&lt;&gt;"",M619,IF(OR('LISTA TRABAJADORES'!H608="no ingresa",'LISTA TRABAJADORES'!F608="BAJA"),"No Ingresa PVSA",IF('LISTA TRABAJADORES'!F608="MUY ALTA","Anualmente",IF('LISTA TRABAJADORES'!F608="MEDIA","Cada 3 años","Cada 2 años"))))))</f>
        <v/>
      </c>
      <c r="K619" s="76"/>
      <c r="L619" s="67"/>
      <c r="M619" s="68" t="str">
        <f t="shared" si="18"/>
        <v/>
      </c>
      <c r="N619" s="67"/>
      <c r="O619" s="63"/>
      <c r="P619" s="64"/>
      <c r="Q619" s="64"/>
      <c r="R619" s="2"/>
      <c r="S619" s="104">
        <f t="shared" si="19"/>
        <v>603</v>
      </c>
      <c r="T619" s="516">
        <f>IF('LISTA TRABAJADORES'!F608&lt;50,"",B619)</f>
        <v>0</v>
      </c>
      <c r="U619" s="517"/>
      <c r="V619" s="105">
        <f>IF('LISTA TRABAJADORES'!F608&lt;50,"",'LISTA TRABAJADORES'!D608)</f>
        <v>0</v>
      </c>
      <c r="W619" s="106">
        <f>IF('LISTA TRABAJADORES'!F608&lt;50,"",E619)</f>
        <v>0</v>
      </c>
      <c r="X619" s="83" t="s">
        <v>444</v>
      </c>
      <c r="Y619" s="518">
        <f>IF('LISTA TRABAJADORES'!F608&lt;50,"",G619)</f>
        <v>0</v>
      </c>
      <c r="Z619" s="519"/>
      <c r="AA619" s="83"/>
      <c r="AB619" s="65" t="e">
        <f>IF(#REF!="Sí","Cada 6 meses",IF('LISTA TRABAJADORES'!AW611&lt;&gt;"",'LISTA TRABAJADORES'!AW611,IF(OR(#REF!="",#REF!&lt;50),"",IF(#REF!&gt;=1000,"Anualmente",IF(#REF!&lt;=100,"Cada 3 años","Cada 2 años")))))</f>
        <v>#REF!</v>
      </c>
      <c r="AC619" s="65" t="e">
        <f>IF(#REF!="Sí","Cada 6 meses",IF('LISTA TRABAJADORES'!AX611&lt;&gt;"",'LISTA TRABAJADORES'!AX611,IF(OR(#REF!="",#REF!&lt;50),"",IF(#REF!&gt;=1000,"Anualmente",IF(#REF!&lt;=100,"Cada 3 años","Cada 2 años")))))</f>
        <v>#REF!</v>
      </c>
    </row>
    <row r="620" spans="1:29">
      <c r="A620" s="66">
        <v>604</v>
      </c>
      <c r="B620" s="516">
        <f>IF('LISTA TRABAJADORES'!F609&lt;50,"",'LISTA TRABAJADORES'!C609)</f>
        <v>0</v>
      </c>
      <c r="C620" s="517"/>
      <c r="D620" s="107">
        <f>IF('LISTA TRABAJADORES'!F609&lt;50,"",'LISTA TRABAJADORES'!D609)</f>
        <v>0</v>
      </c>
      <c r="E620" s="106">
        <f>IF('LISTA TRABAJADORES'!F609&lt;50,"",'LISTA TRABAJADORES'!E609)</f>
        <v>0</v>
      </c>
      <c r="F620" s="160"/>
      <c r="G620" s="518">
        <f>IF('LISTA TRABAJADORES'!F609&lt;50,"",'LISTA TRABAJADORES'!B609)</f>
        <v>0</v>
      </c>
      <c r="H620" s="519"/>
      <c r="I620" s="83"/>
      <c r="J620" s="65" t="str">
        <f>IF('LISTA TRABAJADORES'!F609="","",IF('LISTA TRABAJADORES'!G609="Sí","Cada 6 meses",IF(M620&lt;&gt;"",M620,IF(OR('LISTA TRABAJADORES'!H609="no ingresa",'LISTA TRABAJADORES'!F609="BAJA"),"No Ingresa PVSA",IF('LISTA TRABAJADORES'!F609="MUY ALTA","Anualmente",IF('LISTA TRABAJADORES'!F609="MEDIA","Cada 3 años","Cada 2 años"))))))</f>
        <v/>
      </c>
      <c r="K620" s="76"/>
      <c r="L620" s="67"/>
      <c r="M620" s="68" t="str">
        <f t="shared" si="18"/>
        <v/>
      </c>
      <c r="N620" s="67"/>
      <c r="O620" s="63"/>
      <c r="P620" s="64"/>
      <c r="Q620" s="64"/>
      <c r="R620" s="2"/>
      <c r="S620" s="104">
        <f t="shared" si="19"/>
        <v>604</v>
      </c>
      <c r="T620" s="516">
        <f>IF('LISTA TRABAJADORES'!F609&lt;50,"",B620)</f>
        <v>0</v>
      </c>
      <c r="U620" s="517"/>
      <c r="V620" s="105">
        <f>IF('LISTA TRABAJADORES'!F609&lt;50,"",'LISTA TRABAJADORES'!D609)</f>
        <v>0</v>
      </c>
      <c r="W620" s="106">
        <f>IF('LISTA TRABAJADORES'!F609&lt;50,"",E620)</f>
        <v>0</v>
      </c>
      <c r="X620" s="83" t="s">
        <v>444</v>
      </c>
      <c r="Y620" s="518">
        <f>IF('LISTA TRABAJADORES'!F609&lt;50,"",G620)</f>
        <v>0</v>
      </c>
      <c r="Z620" s="519"/>
      <c r="AA620" s="83"/>
      <c r="AB620" s="65" t="e">
        <f>IF(#REF!="Sí","Cada 6 meses",IF('LISTA TRABAJADORES'!AW612&lt;&gt;"",'LISTA TRABAJADORES'!AW612,IF(OR(#REF!="",#REF!&lt;50),"",IF(#REF!&gt;=1000,"Anualmente",IF(#REF!&lt;=100,"Cada 3 años","Cada 2 años")))))</f>
        <v>#REF!</v>
      </c>
      <c r="AC620" s="65" t="e">
        <f>IF(#REF!="Sí","Cada 6 meses",IF('LISTA TRABAJADORES'!AX612&lt;&gt;"",'LISTA TRABAJADORES'!AX612,IF(OR(#REF!="",#REF!&lt;50),"",IF(#REF!&gt;=1000,"Anualmente",IF(#REF!&lt;=100,"Cada 3 años","Cada 2 años")))))</f>
        <v>#REF!</v>
      </c>
    </row>
    <row r="621" spans="1:29">
      <c r="A621" s="66">
        <v>605</v>
      </c>
      <c r="B621" s="516">
        <f>IF('LISTA TRABAJADORES'!F610&lt;50,"",'LISTA TRABAJADORES'!C610)</f>
        <v>0</v>
      </c>
      <c r="C621" s="517"/>
      <c r="D621" s="107">
        <f>IF('LISTA TRABAJADORES'!F610&lt;50,"",'LISTA TRABAJADORES'!D610)</f>
        <v>0</v>
      </c>
      <c r="E621" s="106">
        <f>IF('LISTA TRABAJADORES'!F610&lt;50,"",'LISTA TRABAJADORES'!E610)</f>
        <v>0</v>
      </c>
      <c r="F621" s="160"/>
      <c r="G621" s="518">
        <f>IF('LISTA TRABAJADORES'!F610&lt;50,"",'LISTA TRABAJADORES'!B610)</f>
        <v>0</v>
      </c>
      <c r="H621" s="519"/>
      <c r="I621" s="83"/>
      <c r="J621" s="65" t="str">
        <f>IF('LISTA TRABAJADORES'!F610="","",IF('LISTA TRABAJADORES'!G610="Sí","Cada 6 meses",IF(M621&lt;&gt;"",M621,IF(OR('LISTA TRABAJADORES'!H610="no ingresa",'LISTA TRABAJADORES'!F610="BAJA"),"No Ingresa PVSA",IF('LISTA TRABAJADORES'!F610="MUY ALTA","Anualmente",IF('LISTA TRABAJADORES'!F610="MEDIA","Cada 3 años","Cada 2 años"))))))</f>
        <v/>
      </c>
      <c r="K621" s="76"/>
      <c r="L621" s="67"/>
      <c r="M621" s="68" t="str">
        <f t="shared" si="18"/>
        <v/>
      </c>
      <c r="N621" s="67"/>
      <c r="O621" s="63"/>
      <c r="P621" s="64"/>
      <c r="Q621" s="64"/>
      <c r="R621" s="2"/>
      <c r="S621" s="104">
        <f t="shared" si="19"/>
        <v>605</v>
      </c>
      <c r="T621" s="516">
        <f>IF('LISTA TRABAJADORES'!F610&lt;50,"",B621)</f>
        <v>0</v>
      </c>
      <c r="U621" s="517"/>
      <c r="V621" s="105">
        <f>IF('LISTA TRABAJADORES'!F610&lt;50,"",'LISTA TRABAJADORES'!D610)</f>
        <v>0</v>
      </c>
      <c r="W621" s="106">
        <f>IF('LISTA TRABAJADORES'!F610&lt;50,"",E621)</f>
        <v>0</v>
      </c>
      <c r="X621" s="83" t="s">
        <v>444</v>
      </c>
      <c r="Y621" s="518">
        <f>IF('LISTA TRABAJADORES'!F610&lt;50,"",G621)</f>
        <v>0</v>
      </c>
      <c r="Z621" s="519"/>
      <c r="AA621" s="83"/>
      <c r="AB621" s="65" t="e">
        <f>IF(#REF!="Sí","Cada 6 meses",IF('LISTA TRABAJADORES'!AW613&lt;&gt;"",'LISTA TRABAJADORES'!AW613,IF(OR(#REF!="",#REF!&lt;50),"",IF(#REF!&gt;=1000,"Anualmente",IF(#REF!&lt;=100,"Cada 3 años","Cada 2 años")))))</f>
        <v>#REF!</v>
      </c>
      <c r="AC621" s="65" t="e">
        <f>IF(#REF!="Sí","Cada 6 meses",IF('LISTA TRABAJADORES'!AX613&lt;&gt;"",'LISTA TRABAJADORES'!AX613,IF(OR(#REF!="",#REF!&lt;50),"",IF(#REF!&gt;=1000,"Anualmente",IF(#REF!&lt;=100,"Cada 3 años","Cada 2 años")))))</f>
        <v>#REF!</v>
      </c>
    </row>
    <row r="622" spans="1:29">
      <c r="A622" s="66">
        <v>606</v>
      </c>
      <c r="B622" s="516">
        <f>IF('LISTA TRABAJADORES'!F611&lt;50,"",'LISTA TRABAJADORES'!C611)</f>
        <v>0</v>
      </c>
      <c r="C622" s="517"/>
      <c r="D622" s="107">
        <f>IF('LISTA TRABAJADORES'!F611&lt;50,"",'LISTA TRABAJADORES'!D611)</f>
        <v>0</v>
      </c>
      <c r="E622" s="106">
        <f>IF('LISTA TRABAJADORES'!F611&lt;50,"",'LISTA TRABAJADORES'!E611)</f>
        <v>0</v>
      </c>
      <c r="F622" s="160"/>
      <c r="G622" s="518">
        <f>IF('LISTA TRABAJADORES'!F611&lt;50,"",'LISTA TRABAJADORES'!B611)</f>
        <v>0</v>
      </c>
      <c r="H622" s="519"/>
      <c r="I622" s="83"/>
      <c r="J622" s="65" t="str">
        <f>IF('LISTA TRABAJADORES'!F611="","",IF('LISTA TRABAJADORES'!G611="Sí","Cada 6 meses",IF(M622&lt;&gt;"",M622,IF(OR('LISTA TRABAJADORES'!H611="no ingresa",'LISTA TRABAJADORES'!F611="BAJA"),"No Ingresa PVSA",IF('LISTA TRABAJADORES'!F611="MUY ALTA","Anualmente",IF('LISTA TRABAJADORES'!F611="MEDIA","Cada 3 años","Cada 2 años"))))))</f>
        <v/>
      </c>
      <c r="K622" s="76"/>
      <c r="L622" s="67"/>
      <c r="M622" s="68" t="str">
        <f t="shared" si="18"/>
        <v/>
      </c>
      <c r="N622" s="67"/>
      <c r="O622" s="63"/>
      <c r="P622" s="64"/>
      <c r="Q622" s="64"/>
      <c r="R622" s="2"/>
      <c r="S622" s="104">
        <f t="shared" si="19"/>
        <v>606</v>
      </c>
      <c r="T622" s="516">
        <f>IF('LISTA TRABAJADORES'!F611&lt;50,"",B622)</f>
        <v>0</v>
      </c>
      <c r="U622" s="517"/>
      <c r="V622" s="105">
        <f>IF('LISTA TRABAJADORES'!F611&lt;50,"",'LISTA TRABAJADORES'!D611)</f>
        <v>0</v>
      </c>
      <c r="W622" s="106">
        <f>IF('LISTA TRABAJADORES'!F611&lt;50,"",E622)</f>
        <v>0</v>
      </c>
      <c r="X622" s="83" t="s">
        <v>444</v>
      </c>
      <c r="Y622" s="518">
        <f>IF('LISTA TRABAJADORES'!F611&lt;50,"",G622)</f>
        <v>0</v>
      </c>
      <c r="Z622" s="519"/>
      <c r="AA622" s="83"/>
      <c r="AB622" s="65" t="e">
        <f>IF(#REF!="Sí","Cada 6 meses",IF('LISTA TRABAJADORES'!AW614&lt;&gt;"",'LISTA TRABAJADORES'!AW614,IF(OR(#REF!="",#REF!&lt;50),"",IF(#REF!&gt;=1000,"Anualmente",IF(#REF!&lt;=100,"Cada 3 años","Cada 2 años")))))</f>
        <v>#REF!</v>
      </c>
      <c r="AC622" s="65" t="e">
        <f>IF(#REF!="Sí","Cada 6 meses",IF('LISTA TRABAJADORES'!AX614&lt;&gt;"",'LISTA TRABAJADORES'!AX614,IF(OR(#REF!="",#REF!&lt;50),"",IF(#REF!&gt;=1000,"Anualmente",IF(#REF!&lt;=100,"Cada 3 años","Cada 2 años")))))</f>
        <v>#REF!</v>
      </c>
    </row>
    <row r="623" spans="1:29">
      <c r="A623" s="66">
        <v>607</v>
      </c>
      <c r="B623" s="516">
        <f>IF('LISTA TRABAJADORES'!F612&lt;50,"",'LISTA TRABAJADORES'!C612)</f>
        <v>0</v>
      </c>
      <c r="C623" s="517"/>
      <c r="D623" s="107">
        <f>IF('LISTA TRABAJADORES'!F612&lt;50,"",'LISTA TRABAJADORES'!D612)</f>
        <v>0</v>
      </c>
      <c r="E623" s="106">
        <f>IF('LISTA TRABAJADORES'!F612&lt;50,"",'LISTA TRABAJADORES'!E612)</f>
        <v>0</v>
      </c>
      <c r="F623" s="160"/>
      <c r="G623" s="518">
        <f>IF('LISTA TRABAJADORES'!F612&lt;50,"",'LISTA TRABAJADORES'!B612)</f>
        <v>0</v>
      </c>
      <c r="H623" s="519"/>
      <c r="I623" s="83"/>
      <c r="J623" s="65" t="str">
        <f>IF('LISTA TRABAJADORES'!F612="","",IF('LISTA TRABAJADORES'!G612="Sí","Cada 6 meses",IF(M623&lt;&gt;"",M623,IF(OR('LISTA TRABAJADORES'!H612="no ingresa",'LISTA TRABAJADORES'!F612="BAJA"),"No Ingresa PVSA",IF('LISTA TRABAJADORES'!F612="MUY ALTA","Anualmente",IF('LISTA TRABAJADORES'!F612="MEDIA","Cada 3 años","Cada 2 años"))))))</f>
        <v/>
      </c>
      <c r="K623" s="76"/>
      <c r="L623" s="67"/>
      <c r="M623" s="68" t="str">
        <f t="shared" si="18"/>
        <v/>
      </c>
      <c r="N623" s="67"/>
      <c r="O623" s="63"/>
      <c r="P623" s="64"/>
      <c r="Q623" s="64"/>
      <c r="R623" s="2"/>
      <c r="S623" s="104">
        <f t="shared" si="19"/>
        <v>607</v>
      </c>
      <c r="T623" s="516">
        <f>IF('LISTA TRABAJADORES'!F612&lt;50,"",B623)</f>
        <v>0</v>
      </c>
      <c r="U623" s="517"/>
      <c r="V623" s="105">
        <f>IF('LISTA TRABAJADORES'!F612&lt;50,"",'LISTA TRABAJADORES'!D612)</f>
        <v>0</v>
      </c>
      <c r="W623" s="106">
        <f>IF('LISTA TRABAJADORES'!F612&lt;50,"",E623)</f>
        <v>0</v>
      </c>
      <c r="X623" s="83" t="s">
        <v>444</v>
      </c>
      <c r="Y623" s="518">
        <f>IF('LISTA TRABAJADORES'!F612&lt;50,"",G623)</f>
        <v>0</v>
      </c>
      <c r="Z623" s="519"/>
      <c r="AA623" s="83"/>
      <c r="AB623" s="65" t="e">
        <f>IF(#REF!="Sí","Cada 6 meses",IF('LISTA TRABAJADORES'!AW615&lt;&gt;"",'LISTA TRABAJADORES'!AW615,IF(OR(#REF!="",#REF!&lt;50),"",IF(#REF!&gt;=1000,"Anualmente",IF(#REF!&lt;=100,"Cada 3 años","Cada 2 años")))))</f>
        <v>#REF!</v>
      </c>
      <c r="AC623" s="65" t="e">
        <f>IF(#REF!="Sí","Cada 6 meses",IF('LISTA TRABAJADORES'!AX615&lt;&gt;"",'LISTA TRABAJADORES'!AX615,IF(OR(#REF!="",#REF!&lt;50),"",IF(#REF!&gt;=1000,"Anualmente",IF(#REF!&lt;=100,"Cada 3 años","Cada 2 años")))))</f>
        <v>#REF!</v>
      </c>
    </row>
    <row r="624" spans="1:29">
      <c r="A624" s="66">
        <v>608</v>
      </c>
      <c r="B624" s="516">
        <f>IF('LISTA TRABAJADORES'!F613&lt;50,"",'LISTA TRABAJADORES'!C613)</f>
        <v>0</v>
      </c>
      <c r="C624" s="517"/>
      <c r="D624" s="107">
        <f>IF('LISTA TRABAJADORES'!F613&lt;50,"",'LISTA TRABAJADORES'!D613)</f>
        <v>0</v>
      </c>
      <c r="E624" s="106">
        <f>IF('LISTA TRABAJADORES'!F613&lt;50,"",'LISTA TRABAJADORES'!E613)</f>
        <v>0</v>
      </c>
      <c r="F624" s="160"/>
      <c r="G624" s="518">
        <f>IF('LISTA TRABAJADORES'!F613&lt;50,"",'LISTA TRABAJADORES'!B613)</f>
        <v>0</v>
      </c>
      <c r="H624" s="519"/>
      <c r="I624" s="83"/>
      <c r="J624" s="65" t="str">
        <f>IF('LISTA TRABAJADORES'!F613="","",IF('LISTA TRABAJADORES'!G613="Sí","Cada 6 meses",IF(M624&lt;&gt;"",M624,IF(OR('LISTA TRABAJADORES'!H613="no ingresa",'LISTA TRABAJADORES'!F613="BAJA"),"No Ingresa PVSA",IF('LISTA TRABAJADORES'!F613="MUY ALTA","Anualmente",IF('LISTA TRABAJADORES'!F613="MEDIA","Cada 3 años","Cada 2 años"))))))</f>
        <v/>
      </c>
      <c r="K624" s="76"/>
      <c r="L624" s="67"/>
      <c r="M624" s="68" t="str">
        <f t="shared" si="18"/>
        <v/>
      </c>
      <c r="N624" s="67"/>
      <c r="O624" s="63"/>
      <c r="P624" s="64"/>
      <c r="Q624" s="64"/>
      <c r="R624" s="2"/>
      <c r="S624" s="104">
        <f t="shared" si="19"/>
        <v>608</v>
      </c>
      <c r="T624" s="516">
        <f>IF('LISTA TRABAJADORES'!F613&lt;50,"",B624)</f>
        <v>0</v>
      </c>
      <c r="U624" s="517"/>
      <c r="V624" s="105">
        <f>IF('LISTA TRABAJADORES'!F613&lt;50,"",'LISTA TRABAJADORES'!D613)</f>
        <v>0</v>
      </c>
      <c r="W624" s="106">
        <f>IF('LISTA TRABAJADORES'!F613&lt;50,"",E624)</f>
        <v>0</v>
      </c>
      <c r="X624" s="83" t="s">
        <v>444</v>
      </c>
      <c r="Y624" s="518">
        <f>IF('LISTA TRABAJADORES'!F613&lt;50,"",G624)</f>
        <v>0</v>
      </c>
      <c r="Z624" s="519"/>
      <c r="AA624" s="83"/>
      <c r="AB624" s="65" t="e">
        <f>IF(#REF!="Sí","Cada 6 meses",IF('LISTA TRABAJADORES'!AW616&lt;&gt;"",'LISTA TRABAJADORES'!AW616,IF(OR(#REF!="",#REF!&lt;50),"",IF(#REF!&gt;=1000,"Anualmente",IF(#REF!&lt;=100,"Cada 3 años","Cada 2 años")))))</f>
        <v>#REF!</v>
      </c>
      <c r="AC624" s="65" t="e">
        <f>IF(#REF!="Sí","Cada 6 meses",IF('LISTA TRABAJADORES'!AX616&lt;&gt;"",'LISTA TRABAJADORES'!AX616,IF(OR(#REF!="",#REF!&lt;50),"",IF(#REF!&gt;=1000,"Anualmente",IF(#REF!&lt;=100,"Cada 3 años","Cada 2 años")))))</f>
        <v>#REF!</v>
      </c>
    </row>
    <row r="625" spans="1:29">
      <c r="A625" s="66">
        <v>609</v>
      </c>
      <c r="B625" s="516">
        <f>IF('LISTA TRABAJADORES'!F614&lt;50,"",'LISTA TRABAJADORES'!C614)</f>
        <v>0</v>
      </c>
      <c r="C625" s="517"/>
      <c r="D625" s="107">
        <f>IF('LISTA TRABAJADORES'!F614&lt;50,"",'LISTA TRABAJADORES'!D614)</f>
        <v>0</v>
      </c>
      <c r="E625" s="106">
        <f>IF('LISTA TRABAJADORES'!F614&lt;50,"",'LISTA TRABAJADORES'!E614)</f>
        <v>0</v>
      </c>
      <c r="F625" s="160"/>
      <c r="G625" s="518">
        <f>IF('LISTA TRABAJADORES'!F614&lt;50,"",'LISTA TRABAJADORES'!B614)</f>
        <v>0</v>
      </c>
      <c r="H625" s="519"/>
      <c r="I625" s="83"/>
      <c r="J625" s="65" t="str">
        <f>IF('LISTA TRABAJADORES'!F614="","",IF('LISTA TRABAJADORES'!G614="Sí","Cada 6 meses",IF(M625&lt;&gt;"",M625,IF(OR('LISTA TRABAJADORES'!H614="no ingresa",'LISTA TRABAJADORES'!F614="BAJA"),"No Ingresa PVSA",IF('LISTA TRABAJADORES'!F614="MUY ALTA","Anualmente",IF('LISTA TRABAJADORES'!F614="MEDIA","Cada 3 años","Cada 2 años"))))))</f>
        <v/>
      </c>
      <c r="K625" s="76"/>
      <c r="L625" s="67"/>
      <c r="M625" s="68" t="str">
        <f t="shared" si="18"/>
        <v/>
      </c>
      <c r="N625" s="67"/>
      <c r="O625" s="63"/>
      <c r="P625" s="64"/>
      <c r="Q625" s="64"/>
      <c r="R625" s="2"/>
      <c r="S625" s="104">
        <f t="shared" si="19"/>
        <v>609</v>
      </c>
      <c r="T625" s="516">
        <f>IF('LISTA TRABAJADORES'!F614&lt;50,"",B625)</f>
        <v>0</v>
      </c>
      <c r="U625" s="517"/>
      <c r="V625" s="105">
        <f>IF('LISTA TRABAJADORES'!F614&lt;50,"",'LISTA TRABAJADORES'!D614)</f>
        <v>0</v>
      </c>
      <c r="W625" s="106">
        <f>IF('LISTA TRABAJADORES'!F614&lt;50,"",E625)</f>
        <v>0</v>
      </c>
      <c r="X625" s="83" t="s">
        <v>444</v>
      </c>
      <c r="Y625" s="518">
        <f>IF('LISTA TRABAJADORES'!F614&lt;50,"",G625)</f>
        <v>0</v>
      </c>
      <c r="Z625" s="519"/>
      <c r="AA625" s="83"/>
      <c r="AB625" s="65" t="e">
        <f>IF(#REF!="Sí","Cada 6 meses",IF('LISTA TRABAJADORES'!AW617&lt;&gt;"",'LISTA TRABAJADORES'!AW617,IF(OR(#REF!="",#REF!&lt;50),"",IF(#REF!&gt;=1000,"Anualmente",IF(#REF!&lt;=100,"Cada 3 años","Cada 2 años")))))</f>
        <v>#REF!</v>
      </c>
      <c r="AC625" s="65" t="e">
        <f>IF(#REF!="Sí","Cada 6 meses",IF('LISTA TRABAJADORES'!AX617&lt;&gt;"",'LISTA TRABAJADORES'!AX617,IF(OR(#REF!="",#REF!&lt;50),"",IF(#REF!&gt;=1000,"Anualmente",IF(#REF!&lt;=100,"Cada 3 años","Cada 2 años")))))</f>
        <v>#REF!</v>
      </c>
    </row>
    <row r="626" spans="1:29">
      <c r="A626" s="66">
        <v>610</v>
      </c>
      <c r="B626" s="516">
        <f>IF('LISTA TRABAJADORES'!F615&lt;50,"",'LISTA TRABAJADORES'!C615)</f>
        <v>0</v>
      </c>
      <c r="C626" s="517"/>
      <c r="D626" s="107">
        <f>IF('LISTA TRABAJADORES'!F615&lt;50,"",'LISTA TRABAJADORES'!D615)</f>
        <v>0</v>
      </c>
      <c r="E626" s="106">
        <f>IF('LISTA TRABAJADORES'!F615&lt;50,"",'LISTA TRABAJADORES'!E615)</f>
        <v>0</v>
      </c>
      <c r="F626" s="160"/>
      <c r="G626" s="518">
        <f>IF('LISTA TRABAJADORES'!F615&lt;50,"",'LISTA TRABAJADORES'!B615)</f>
        <v>0</v>
      </c>
      <c r="H626" s="519"/>
      <c r="I626" s="83"/>
      <c r="J626" s="65" t="str">
        <f>IF('LISTA TRABAJADORES'!F615="","",IF('LISTA TRABAJADORES'!G615="Sí","Cada 6 meses",IF(M626&lt;&gt;"",M626,IF(OR('LISTA TRABAJADORES'!H615="no ingresa",'LISTA TRABAJADORES'!F615="BAJA"),"No Ingresa PVSA",IF('LISTA TRABAJADORES'!F615="MUY ALTA","Anualmente",IF('LISTA TRABAJADORES'!F615="MEDIA","Cada 3 años","Cada 2 años"))))))</f>
        <v/>
      </c>
      <c r="K626" s="76"/>
      <c r="L626" s="67"/>
      <c r="M626" s="68" t="str">
        <f t="shared" si="18"/>
        <v/>
      </c>
      <c r="N626" s="67"/>
      <c r="O626" s="63"/>
      <c r="P626" s="64"/>
      <c r="Q626" s="64"/>
      <c r="R626" s="2"/>
      <c r="S626" s="104">
        <f t="shared" si="19"/>
        <v>610</v>
      </c>
      <c r="T626" s="516">
        <f>IF('LISTA TRABAJADORES'!F615&lt;50,"",B626)</f>
        <v>0</v>
      </c>
      <c r="U626" s="517"/>
      <c r="V626" s="105">
        <f>IF('LISTA TRABAJADORES'!F615&lt;50,"",'LISTA TRABAJADORES'!D615)</f>
        <v>0</v>
      </c>
      <c r="W626" s="106">
        <f>IF('LISTA TRABAJADORES'!F615&lt;50,"",E626)</f>
        <v>0</v>
      </c>
      <c r="X626" s="83" t="s">
        <v>444</v>
      </c>
      <c r="Y626" s="518">
        <f>IF('LISTA TRABAJADORES'!F615&lt;50,"",G626)</f>
        <v>0</v>
      </c>
      <c r="Z626" s="519"/>
      <c r="AA626" s="83"/>
      <c r="AB626" s="65" t="e">
        <f>IF(#REF!="Sí","Cada 6 meses",IF('LISTA TRABAJADORES'!AW618&lt;&gt;"",'LISTA TRABAJADORES'!AW618,IF(OR(#REF!="",#REF!&lt;50),"",IF(#REF!&gt;=1000,"Anualmente",IF(#REF!&lt;=100,"Cada 3 años","Cada 2 años")))))</f>
        <v>#REF!</v>
      </c>
      <c r="AC626" s="65" t="e">
        <f>IF(#REF!="Sí","Cada 6 meses",IF('LISTA TRABAJADORES'!AX618&lt;&gt;"",'LISTA TRABAJADORES'!AX618,IF(OR(#REF!="",#REF!&lt;50),"",IF(#REF!&gt;=1000,"Anualmente",IF(#REF!&lt;=100,"Cada 3 años","Cada 2 años")))))</f>
        <v>#REF!</v>
      </c>
    </row>
    <row r="627" spans="1:29">
      <c r="A627" s="66">
        <v>611</v>
      </c>
      <c r="B627" s="516">
        <f>IF('LISTA TRABAJADORES'!F616&lt;50,"",'LISTA TRABAJADORES'!C616)</f>
        <v>0</v>
      </c>
      <c r="C627" s="517"/>
      <c r="D627" s="107">
        <f>IF('LISTA TRABAJADORES'!F616&lt;50,"",'LISTA TRABAJADORES'!D616)</f>
        <v>0</v>
      </c>
      <c r="E627" s="106">
        <f>IF('LISTA TRABAJADORES'!F616&lt;50,"",'LISTA TRABAJADORES'!E616)</f>
        <v>0</v>
      </c>
      <c r="F627" s="160"/>
      <c r="G627" s="518">
        <f>IF('LISTA TRABAJADORES'!F616&lt;50,"",'LISTA TRABAJADORES'!B616)</f>
        <v>0</v>
      </c>
      <c r="H627" s="519"/>
      <c r="I627" s="83"/>
      <c r="J627" s="65" t="str">
        <f>IF('LISTA TRABAJADORES'!F616="","",IF('LISTA TRABAJADORES'!G616="Sí","Cada 6 meses",IF(M627&lt;&gt;"",M627,IF(OR('LISTA TRABAJADORES'!H616="no ingresa",'LISTA TRABAJADORES'!F616="BAJA"),"No Ingresa PVSA",IF('LISTA TRABAJADORES'!F616="MUY ALTA","Anualmente",IF('LISTA TRABAJADORES'!F616="MEDIA","Cada 3 años","Cada 2 años"))))))</f>
        <v/>
      </c>
      <c r="K627" s="76"/>
      <c r="L627" s="67"/>
      <c r="M627" s="68" t="str">
        <f t="shared" si="18"/>
        <v/>
      </c>
      <c r="N627" s="67"/>
      <c r="O627" s="63"/>
      <c r="P627" s="64"/>
      <c r="Q627" s="64"/>
      <c r="R627" s="2"/>
      <c r="S627" s="104">
        <f t="shared" si="19"/>
        <v>611</v>
      </c>
      <c r="T627" s="516">
        <f>IF('LISTA TRABAJADORES'!F616&lt;50,"",B627)</f>
        <v>0</v>
      </c>
      <c r="U627" s="517"/>
      <c r="V627" s="105">
        <f>IF('LISTA TRABAJADORES'!F616&lt;50,"",'LISTA TRABAJADORES'!D616)</f>
        <v>0</v>
      </c>
      <c r="W627" s="106">
        <f>IF('LISTA TRABAJADORES'!F616&lt;50,"",E627)</f>
        <v>0</v>
      </c>
      <c r="X627" s="83" t="s">
        <v>444</v>
      </c>
      <c r="Y627" s="518">
        <f>IF('LISTA TRABAJADORES'!F616&lt;50,"",G627)</f>
        <v>0</v>
      </c>
      <c r="Z627" s="519"/>
      <c r="AA627" s="83"/>
      <c r="AB627" s="65" t="e">
        <f>IF(#REF!="Sí","Cada 6 meses",IF('LISTA TRABAJADORES'!AW619&lt;&gt;"",'LISTA TRABAJADORES'!AW619,IF(OR(#REF!="",#REF!&lt;50),"",IF(#REF!&gt;=1000,"Anualmente",IF(#REF!&lt;=100,"Cada 3 años","Cada 2 años")))))</f>
        <v>#REF!</v>
      </c>
      <c r="AC627" s="65" t="e">
        <f>IF(#REF!="Sí","Cada 6 meses",IF('LISTA TRABAJADORES'!AX619&lt;&gt;"",'LISTA TRABAJADORES'!AX619,IF(OR(#REF!="",#REF!&lt;50),"",IF(#REF!&gt;=1000,"Anualmente",IF(#REF!&lt;=100,"Cada 3 años","Cada 2 años")))))</f>
        <v>#REF!</v>
      </c>
    </row>
    <row r="628" spans="1:29">
      <c r="A628" s="66">
        <v>612</v>
      </c>
      <c r="B628" s="516">
        <f>IF('LISTA TRABAJADORES'!F617&lt;50,"",'LISTA TRABAJADORES'!C617)</f>
        <v>0</v>
      </c>
      <c r="C628" s="517"/>
      <c r="D628" s="107">
        <f>IF('LISTA TRABAJADORES'!F617&lt;50,"",'LISTA TRABAJADORES'!D617)</f>
        <v>0</v>
      </c>
      <c r="E628" s="106">
        <f>IF('LISTA TRABAJADORES'!F617&lt;50,"",'LISTA TRABAJADORES'!E617)</f>
        <v>0</v>
      </c>
      <c r="F628" s="160"/>
      <c r="G628" s="518">
        <f>IF('LISTA TRABAJADORES'!F617&lt;50,"",'LISTA TRABAJADORES'!B617)</f>
        <v>0</v>
      </c>
      <c r="H628" s="519"/>
      <c r="I628" s="83"/>
      <c r="J628" s="65" t="str">
        <f>IF('LISTA TRABAJADORES'!F617="","",IF('LISTA TRABAJADORES'!G617="Sí","Cada 6 meses",IF(M628&lt;&gt;"",M628,IF(OR('LISTA TRABAJADORES'!H617="no ingresa",'LISTA TRABAJADORES'!F617="BAJA"),"No Ingresa PVSA",IF('LISTA TRABAJADORES'!F617="MUY ALTA","Anualmente",IF('LISTA TRABAJADORES'!F617="MEDIA","Cada 3 años","Cada 2 años"))))))</f>
        <v/>
      </c>
      <c r="K628" s="76"/>
      <c r="L628" s="67"/>
      <c r="M628" s="68" t="str">
        <f t="shared" si="18"/>
        <v/>
      </c>
      <c r="N628" s="67"/>
      <c r="O628" s="63"/>
      <c r="P628" s="64"/>
      <c r="Q628" s="64"/>
      <c r="R628" s="2"/>
      <c r="S628" s="104">
        <f t="shared" si="19"/>
        <v>612</v>
      </c>
      <c r="T628" s="516">
        <f>IF('LISTA TRABAJADORES'!F617&lt;50,"",B628)</f>
        <v>0</v>
      </c>
      <c r="U628" s="517"/>
      <c r="V628" s="105">
        <f>IF('LISTA TRABAJADORES'!F617&lt;50,"",'LISTA TRABAJADORES'!D617)</f>
        <v>0</v>
      </c>
      <c r="W628" s="106">
        <f>IF('LISTA TRABAJADORES'!F617&lt;50,"",E628)</f>
        <v>0</v>
      </c>
      <c r="X628" s="83" t="s">
        <v>444</v>
      </c>
      <c r="Y628" s="518">
        <f>IF('LISTA TRABAJADORES'!F617&lt;50,"",G628)</f>
        <v>0</v>
      </c>
      <c r="Z628" s="519"/>
      <c r="AA628" s="83"/>
      <c r="AB628" s="65" t="e">
        <f>IF(#REF!="Sí","Cada 6 meses",IF('LISTA TRABAJADORES'!AW620&lt;&gt;"",'LISTA TRABAJADORES'!AW620,IF(OR(#REF!="",#REF!&lt;50),"",IF(#REF!&gt;=1000,"Anualmente",IF(#REF!&lt;=100,"Cada 3 años","Cada 2 años")))))</f>
        <v>#REF!</v>
      </c>
      <c r="AC628" s="65" t="e">
        <f>IF(#REF!="Sí","Cada 6 meses",IF('LISTA TRABAJADORES'!AX620&lt;&gt;"",'LISTA TRABAJADORES'!AX620,IF(OR(#REF!="",#REF!&lt;50),"",IF(#REF!&gt;=1000,"Anualmente",IF(#REF!&lt;=100,"Cada 3 años","Cada 2 años")))))</f>
        <v>#REF!</v>
      </c>
    </row>
    <row r="629" spans="1:29">
      <c r="A629" s="66">
        <v>613</v>
      </c>
      <c r="B629" s="516">
        <f>IF('LISTA TRABAJADORES'!F618&lt;50,"",'LISTA TRABAJADORES'!C618)</f>
        <v>0</v>
      </c>
      <c r="C629" s="517"/>
      <c r="D629" s="107">
        <f>IF('LISTA TRABAJADORES'!F618&lt;50,"",'LISTA TRABAJADORES'!D618)</f>
        <v>0</v>
      </c>
      <c r="E629" s="106">
        <f>IF('LISTA TRABAJADORES'!F618&lt;50,"",'LISTA TRABAJADORES'!E618)</f>
        <v>0</v>
      </c>
      <c r="F629" s="160"/>
      <c r="G629" s="518">
        <f>IF('LISTA TRABAJADORES'!F618&lt;50,"",'LISTA TRABAJADORES'!B618)</f>
        <v>0</v>
      </c>
      <c r="H629" s="519"/>
      <c r="I629" s="83"/>
      <c r="J629" s="65" t="str">
        <f>IF('LISTA TRABAJADORES'!F618="","",IF('LISTA TRABAJADORES'!G618="Sí","Cada 6 meses",IF(M629&lt;&gt;"",M629,IF(OR('LISTA TRABAJADORES'!H618="no ingresa",'LISTA TRABAJADORES'!F618="BAJA"),"No Ingresa PVSA",IF('LISTA TRABAJADORES'!F618="MUY ALTA","Anualmente",IF('LISTA TRABAJADORES'!F618="MEDIA","Cada 3 años","Cada 2 años"))))))</f>
        <v/>
      </c>
      <c r="K629" s="76"/>
      <c r="L629" s="67"/>
      <c r="M629" s="68" t="str">
        <f t="shared" si="18"/>
        <v/>
      </c>
      <c r="N629" s="67"/>
      <c r="O629" s="63"/>
      <c r="P629" s="64"/>
      <c r="Q629" s="64"/>
      <c r="R629" s="2"/>
      <c r="S629" s="104">
        <f t="shared" si="19"/>
        <v>613</v>
      </c>
      <c r="T629" s="516">
        <f>IF('LISTA TRABAJADORES'!F618&lt;50,"",B629)</f>
        <v>0</v>
      </c>
      <c r="U629" s="517"/>
      <c r="V629" s="105">
        <f>IF('LISTA TRABAJADORES'!F618&lt;50,"",'LISTA TRABAJADORES'!D618)</f>
        <v>0</v>
      </c>
      <c r="W629" s="106">
        <f>IF('LISTA TRABAJADORES'!F618&lt;50,"",E629)</f>
        <v>0</v>
      </c>
      <c r="X629" s="83" t="s">
        <v>444</v>
      </c>
      <c r="Y629" s="518">
        <f>IF('LISTA TRABAJADORES'!F618&lt;50,"",G629)</f>
        <v>0</v>
      </c>
      <c r="Z629" s="519"/>
      <c r="AA629" s="83"/>
      <c r="AB629" s="65" t="e">
        <f>IF(#REF!="Sí","Cada 6 meses",IF('LISTA TRABAJADORES'!AW621&lt;&gt;"",'LISTA TRABAJADORES'!AW621,IF(OR(#REF!="",#REF!&lt;50),"",IF(#REF!&gt;=1000,"Anualmente",IF(#REF!&lt;=100,"Cada 3 años","Cada 2 años")))))</f>
        <v>#REF!</v>
      </c>
      <c r="AC629" s="65" t="e">
        <f>IF(#REF!="Sí","Cada 6 meses",IF('LISTA TRABAJADORES'!AX621&lt;&gt;"",'LISTA TRABAJADORES'!AX621,IF(OR(#REF!="",#REF!&lt;50),"",IF(#REF!&gt;=1000,"Anualmente",IF(#REF!&lt;=100,"Cada 3 años","Cada 2 años")))))</f>
        <v>#REF!</v>
      </c>
    </row>
    <row r="630" spans="1:29">
      <c r="A630" s="66">
        <v>614</v>
      </c>
      <c r="B630" s="516">
        <f>IF('LISTA TRABAJADORES'!F619&lt;50,"",'LISTA TRABAJADORES'!C619)</f>
        <v>0</v>
      </c>
      <c r="C630" s="517"/>
      <c r="D630" s="107">
        <f>IF('LISTA TRABAJADORES'!F619&lt;50,"",'LISTA TRABAJADORES'!D619)</f>
        <v>0</v>
      </c>
      <c r="E630" s="106">
        <f>IF('LISTA TRABAJADORES'!F619&lt;50,"",'LISTA TRABAJADORES'!E619)</f>
        <v>0</v>
      </c>
      <c r="F630" s="160"/>
      <c r="G630" s="518">
        <f>IF('LISTA TRABAJADORES'!F619&lt;50,"",'LISTA TRABAJADORES'!B619)</f>
        <v>0</v>
      </c>
      <c r="H630" s="519"/>
      <c r="I630" s="83"/>
      <c r="J630" s="65" t="str">
        <f>IF('LISTA TRABAJADORES'!F619="","",IF('LISTA TRABAJADORES'!G619="Sí","Cada 6 meses",IF(M630&lt;&gt;"",M630,IF(OR('LISTA TRABAJADORES'!H619="no ingresa",'LISTA TRABAJADORES'!F619="BAJA"),"No Ingresa PVSA",IF('LISTA TRABAJADORES'!F619="MUY ALTA","Anualmente",IF('LISTA TRABAJADORES'!F619="MEDIA","Cada 3 años","Cada 2 años"))))))</f>
        <v/>
      </c>
      <c r="K630" s="76"/>
      <c r="L630" s="67"/>
      <c r="M630" s="68" t="str">
        <f t="shared" si="18"/>
        <v/>
      </c>
      <c r="N630" s="67"/>
      <c r="O630" s="63"/>
      <c r="P630" s="64"/>
      <c r="Q630" s="64"/>
      <c r="R630" s="2"/>
      <c r="S630" s="104">
        <f t="shared" si="19"/>
        <v>614</v>
      </c>
      <c r="T630" s="516">
        <f>IF('LISTA TRABAJADORES'!F619&lt;50,"",B630)</f>
        <v>0</v>
      </c>
      <c r="U630" s="517"/>
      <c r="V630" s="105">
        <f>IF('LISTA TRABAJADORES'!F619&lt;50,"",'LISTA TRABAJADORES'!D619)</f>
        <v>0</v>
      </c>
      <c r="W630" s="106">
        <f>IF('LISTA TRABAJADORES'!F619&lt;50,"",E630)</f>
        <v>0</v>
      </c>
      <c r="X630" s="83" t="s">
        <v>444</v>
      </c>
      <c r="Y630" s="518">
        <f>IF('LISTA TRABAJADORES'!F619&lt;50,"",G630)</f>
        <v>0</v>
      </c>
      <c r="Z630" s="519"/>
      <c r="AA630" s="83"/>
      <c r="AB630" s="65" t="e">
        <f>IF(#REF!="Sí","Cada 6 meses",IF('LISTA TRABAJADORES'!AW622&lt;&gt;"",'LISTA TRABAJADORES'!AW622,IF(OR(#REF!="",#REF!&lt;50),"",IF(#REF!&gt;=1000,"Anualmente",IF(#REF!&lt;=100,"Cada 3 años","Cada 2 años")))))</f>
        <v>#REF!</v>
      </c>
      <c r="AC630" s="65" t="e">
        <f>IF(#REF!="Sí","Cada 6 meses",IF('LISTA TRABAJADORES'!AX622&lt;&gt;"",'LISTA TRABAJADORES'!AX622,IF(OR(#REF!="",#REF!&lt;50),"",IF(#REF!&gt;=1000,"Anualmente",IF(#REF!&lt;=100,"Cada 3 años","Cada 2 años")))))</f>
        <v>#REF!</v>
      </c>
    </row>
    <row r="631" spans="1:29">
      <c r="A631" s="66">
        <v>615</v>
      </c>
      <c r="B631" s="516">
        <f>IF('LISTA TRABAJADORES'!F620&lt;50,"",'LISTA TRABAJADORES'!C620)</f>
        <v>0</v>
      </c>
      <c r="C631" s="517"/>
      <c r="D631" s="107">
        <f>IF('LISTA TRABAJADORES'!F620&lt;50,"",'LISTA TRABAJADORES'!D620)</f>
        <v>0</v>
      </c>
      <c r="E631" s="106">
        <f>IF('LISTA TRABAJADORES'!F620&lt;50,"",'LISTA TRABAJADORES'!E620)</f>
        <v>0</v>
      </c>
      <c r="F631" s="160"/>
      <c r="G631" s="518">
        <f>IF('LISTA TRABAJADORES'!F620&lt;50,"",'LISTA TRABAJADORES'!B620)</f>
        <v>0</v>
      </c>
      <c r="H631" s="519"/>
      <c r="I631" s="83"/>
      <c r="J631" s="65" t="str">
        <f>IF('LISTA TRABAJADORES'!F620="","",IF('LISTA TRABAJADORES'!G620="Sí","Cada 6 meses",IF(M631&lt;&gt;"",M631,IF(OR('LISTA TRABAJADORES'!H620="no ingresa",'LISTA TRABAJADORES'!F620="BAJA"),"No Ingresa PVSA",IF('LISTA TRABAJADORES'!F620="MUY ALTA","Anualmente",IF('LISTA TRABAJADORES'!F620="MEDIA","Cada 3 años","Cada 2 años"))))))</f>
        <v/>
      </c>
      <c r="K631" s="76"/>
      <c r="L631" s="67"/>
      <c r="M631" s="68" t="str">
        <f t="shared" si="18"/>
        <v/>
      </c>
      <c r="N631" s="67"/>
      <c r="O631" s="63"/>
      <c r="P631" s="64"/>
      <c r="Q631" s="64"/>
      <c r="R631" s="2"/>
      <c r="S631" s="104">
        <f t="shared" si="19"/>
        <v>615</v>
      </c>
      <c r="T631" s="516">
        <f>IF('LISTA TRABAJADORES'!F620&lt;50,"",B631)</f>
        <v>0</v>
      </c>
      <c r="U631" s="517"/>
      <c r="V631" s="105">
        <f>IF('LISTA TRABAJADORES'!F620&lt;50,"",'LISTA TRABAJADORES'!D620)</f>
        <v>0</v>
      </c>
      <c r="W631" s="106">
        <f>IF('LISTA TRABAJADORES'!F620&lt;50,"",E631)</f>
        <v>0</v>
      </c>
      <c r="X631" s="83" t="s">
        <v>444</v>
      </c>
      <c r="Y631" s="518">
        <f>IF('LISTA TRABAJADORES'!F620&lt;50,"",G631)</f>
        <v>0</v>
      </c>
      <c r="Z631" s="519"/>
      <c r="AA631" s="83"/>
      <c r="AB631" s="65" t="e">
        <f>IF(#REF!="Sí","Cada 6 meses",IF('LISTA TRABAJADORES'!AW623&lt;&gt;"",'LISTA TRABAJADORES'!AW623,IF(OR(#REF!="",#REF!&lt;50),"",IF(#REF!&gt;=1000,"Anualmente",IF(#REF!&lt;=100,"Cada 3 años","Cada 2 años")))))</f>
        <v>#REF!</v>
      </c>
      <c r="AC631" s="65" t="e">
        <f>IF(#REF!="Sí","Cada 6 meses",IF('LISTA TRABAJADORES'!AX623&lt;&gt;"",'LISTA TRABAJADORES'!AX623,IF(OR(#REF!="",#REF!&lt;50),"",IF(#REF!&gt;=1000,"Anualmente",IF(#REF!&lt;=100,"Cada 3 años","Cada 2 años")))))</f>
        <v>#REF!</v>
      </c>
    </row>
    <row r="632" spans="1:29">
      <c r="A632" s="66">
        <v>616</v>
      </c>
      <c r="B632" s="516">
        <f>IF('LISTA TRABAJADORES'!F621&lt;50,"",'LISTA TRABAJADORES'!C621)</f>
        <v>0</v>
      </c>
      <c r="C632" s="517"/>
      <c r="D632" s="107">
        <f>IF('LISTA TRABAJADORES'!F621&lt;50,"",'LISTA TRABAJADORES'!D621)</f>
        <v>0</v>
      </c>
      <c r="E632" s="106">
        <f>IF('LISTA TRABAJADORES'!F621&lt;50,"",'LISTA TRABAJADORES'!E621)</f>
        <v>0</v>
      </c>
      <c r="F632" s="160"/>
      <c r="G632" s="518">
        <f>IF('LISTA TRABAJADORES'!F621&lt;50,"",'LISTA TRABAJADORES'!B621)</f>
        <v>0</v>
      </c>
      <c r="H632" s="519"/>
      <c r="I632" s="83"/>
      <c r="J632" s="65" t="str">
        <f>IF('LISTA TRABAJADORES'!F621="","",IF('LISTA TRABAJADORES'!G621="Sí","Cada 6 meses",IF(M632&lt;&gt;"",M632,IF(OR('LISTA TRABAJADORES'!H621="no ingresa",'LISTA TRABAJADORES'!F621="BAJA"),"No Ingresa PVSA",IF('LISTA TRABAJADORES'!F621="MUY ALTA","Anualmente",IF('LISTA TRABAJADORES'!F621="MEDIA","Cada 3 años","Cada 2 años"))))))</f>
        <v/>
      </c>
      <c r="K632" s="76"/>
      <c r="L632" s="67"/>
      <c r="M632" s="68" t="str">
        <f t="shared" si="18"/>
        <v/>
      </c>
      <c r="N632" s="67"/>
      <c r="O632" s="63"/>
      <c r="P632" s="64"/>
      <c r="Q632" s="64"/>
      <c r="R632" s="2"/>
      <c r="S632" s="104">
        <f t="shared" si="19"/>
        <v>616</v>
      </c>
      <c r="T632" s="516">
        <f>IF('LISTA TRABAJADORES'!F621&lt;50,"",B632)</f>
        <v>0</v>
      </c>
      <c r="U632" s="517"/>
      <c r="V632" s="105">
        <f>IF('LISTA TRABAJADORES'!F621&lt;50,"",'LISTA TRABAJADORES'!D621)</f>
        <v>0</v>
      </c>
      <c r="W632" s="106">
        <f>IF('LISTA TRABAJADORES'!F621&lt;50,"",E632)</f>
        <v>0</v>
      </c>
      <c r="X632" s="83" t="s">
        <v>444</v>
      </c>
      <c r="Y632" s="518">
        <f>IF('LISTA TRABAJADORES'!F621&lt;50,"",G632)</f>
        <v>0</v>
      </c>
      <c r="Z632" s="519"/>
      <c r="AA632" s="83"/>
      <c r="AB632" s="65" t="e">
        <f>IF(#REF!="Sí","Cada 6 meses",IF('LISTA TRABAJADORES'!AW624&lt;&gt;"",'LISTA TRABAJADORES'!AW624,IF(OR(#REF!="",#REF!&lt;50),"",IF(#REF!&gt;=1000,"Anualmente",IF(#REF!&lt;=100,"Cada 3 años","Cada 2 años")))))</f>
        <v>#REF!</v>
      </c>
      <c r="AC632" s="65" t="e">
        <f>IF(#REF!="Sí","Cada 6 meses",IF('LISTA TRABAJADORES'!AX624&lt;&gt;"",'LISTA TRABAJADORES'!AX624,IF(OR(#REF!="",#REF!&lt;50),"",IF(#REF!&gt;=1000,"Anualmente",IF(#REF!&lt;=100,"Cada 3 años","Cada 2 años")))))</f>
        <v>#REF!</v>
      </c>
    </row>
    <row r="633" spans="1:29">
      <c r="A633" s="66">
        <v>617</v>
      </c>
      <c r="B633" s="516">
        <f>IF('LISTA TRABAJADORES'!F622&lt;50,"",'LISTA TRABAJADORES'!C622)</f>
        <v>0</v>
      </c>
      <c r="C633" s="517"/>
      <c r="D633" s="107">
        <f>IF('LISTA TRABAJADORES'!F622&lt;50,"",'LISTA TRABAJADORES'!D622)</f>
        <v>0</v>
      </c>
      <c r="E633" s="106">
        <f>IF('LISTA TRABAJADORES'!F622&lt;50,"",'LISTA TRABAJADORES'!E622)</f>
        <v>0</v>
      </c>
      <c r="F633" s="160"/>
      <c r="G633" s="518">
        <f>IF('LISTA TRABAJADORES'!F622&lt;50,"",'LISTA TRABAJADORES'!B622)</f>
        <v>0</v>
      </c>
      <c r="H633" s="519"/>
      <c r="I633" s="83"/>
      <c r="J633" s="65" t="str">
        <f>IF('LISTA TRABAJADORES'!F622="","",IF('LISTA TRABAJADORES'!G622="Sí","Cada 6 meses",IF(M633&lt;&gt;"",M633,IF(OR('LISTA TRABAJADORES'!H622="no ingresa",'LISTA TRABAJADORES'!F622="BAJA"),"No Ingresa PVSA",IF('LISTA TRABAJADORES'!F622="MUY ALTA","Anualmente",IF('LISTA TRABAJADORES'!F622="MEDIA","Cada 3 años","Cada 2 años"))))))</f>
        <v/>
      </c>
      <c r="K633" s="76"/>
      <c r="L633" s="67"/>
      <c r="M633" s="68" t="str">
        <f t="shared" si="18"/>
        <v/>
      </c>
      <c r="N633" s="67"/>
      <c r="O633" s="63"/>
      <c r="P633" s="64"/>
      <c r="Q633" s="64"/>
      <c r="R633" s="2"/>
      <c r="S633" s="104">
        <f t="shared" si="19"/>
        <v>617</v>
      </c>
      <c r="T633" s="516">
        <f>IF('LISTA TRABAJADORES'!F622&lt;50,"",B633)</f>
        <v>0</v>
      </c>
      <c r="U633" s="517"/>
      <c r="V633" s="105">
        <f>IF('LISTA TRABAJADORES'!F622&lt;50,"",'LISTA TRABAJADORES'!D622)</f>
        <v>0</v>
      </c>
      <c r="W633" s="106">
        <f>IF('LISTA TRABAJADORES'!F622&lt;50,"",E633)</f>
        <v>0</v>
      </c>
      <c r="X633" s="83" t="s">
        <v>444</v>
      </c>
      <c r="Y633" s="518">
        <f>IF('LISTA TRABAJADORES'!F622&lt;50,"",G633)</f>
        <v>0</v>
      </c>
      <c r="Z633" s="519"/>
      <c r="AA633" s="83"/>
      <c r="AB633" s="65" t="e">
        <f>IF(#REF!="Sí","Cada 6 meses",IF('LISTA TRABAJADORES'!AW625&lt;&gt;"",'LISTA TRABAJADORES'!AW625,IF(OR(#REF!="",#REF!&lt;50),"",IF(#REF!&gt;=1000,"Anualmente",IF(#REF!&lt;=100,"Cada 3 años","Cada 2 años")))))</f>
        <v>#REF!</v>
      </c>
      <c r="AC633" s="65" t="e">
        <f>IF(#REF!="Sí","Cada 6 meses",IF('LISTA TRABAJADORES'!AX625&lt;&gt;"",'LISTA TRABAJADORES'!AX625,IF(OR(#REF!="",#REF!&lt;50),"",IF(#REF!&gt;=1000,"Anualmente",IF(#REF!&lt;=100,"Cada 3 años","Cada 2 años")))))</f>
        <v>#REF!</v>
      </c>
    </row>
    <row r="634" spans="1:29">
      <c r="A634" s="66">
        <v>618</v>
      </c>
      <c r="B634" s="516">
        <f>IF('LISTA TRABAJADORES'!F623&lt;50,"",'LISTA TRABAJADORES'!C623)</f>
        <v>0</v>
      </c>
      <c r="C634" s="517"/>
      <c r="D634" s="107">
        <f>IF('LISTA TRABAJADORES'!F623&lt;50,"",'LISTA TRABAJADORES'!D623)</f>
        <v>0</v>
      </c>
      <c r="E634" s="106">
        <f>IF('LISTA TRABAJADORES'!F623&lt;50,"",'LISTA TRABAJADORES'!E623)</f>
        <v>0</v>
      </c>
      <c r="F634" s="160"/>
      <c r="G634" s="518">
        <f>IF('LISTA TRABAJADORES'!F623&lt;50,"",'LISTA TRABAJADORES'!B623)</f>
        <v>0</v>
      </c>
      <c r="H634" s="519"/>
      <c r="I634" s="83"/>
      <c r="J634" s="65" t="str">
        <f>IF('LISTA TRABAJADORES'!F623="","",IF('LISTA TRABAJADORES'!G623="Sí","Cada 6 meses",IF(M634&lt;&gt;"",M634,IF(OR('LISTA TRABAJADORES'!H623="no ingresa",'LISTA TRABAJADORES'!F623="BAJA"),"No Ingresa PVSA",IF('LISTA TRABAJADORES'!F623="MUY ALTA","Anualmente",IF('LISTA TRABAJADORES'!F623="MEDIA","Cada 3 años","Cada 2 años"))))))</f>
        <v/>
      </c>
      <c r="K634" s="76"/>
      <c r="L634" s="67"/>
      <c r="M634" s="68" t="str">
        <f t="shared" si="18"/>
        <v/>
      </c>
      <c r="N634" s="67"/>
      <c r="O634" s="63"/>
      <c r="P634" s="64"/>
      <c r="Q634" s="64"/>
      <c r="R634" s="2"/>
      <c r="S634" s="104">
        <f t="shared" si="19"/>
        <v>618</v>
      </c>
      <c r="T634" s="516">
        <f>IF('LISTA TRABAJADORES'!F623&lt;50,"",B634)</f>
        <v>0</v>
      </c>
      <c r="U634" s="517"/>
      <c r="V634" s="105">
        <f>IF('LISTA TRABAJADORES'!F623&lt;50,"",'LISTA TRABAJADORES'!D623)</f>
        <v>0</v>
      </c>
      <c r="W634" s="106">
        <f>IF('LISTA TRABAJADORES'!F623&lt;50,"",E634)</f>
        <v>0</v>
      </c>
      <c r="X634" s="83" t="s">
        <v>444</v>
      </c>
      <c r="Y634" s="518">
        <f>IF('LISTA TRABAJADORES'!F623&lt;50,"",G634)</f>
        <v>0</v>
      </c>
      <c r="Z634" s="519"/>
      <c r="AA634" s="83"/>
      <c r="AB634" s="65" t="e">
        <f>IF(#REF!="Sí","Cada 6 meses",IF('LISTA TRABAJADORES'!AW626&lt;&gt;"",'LISTA TRABAJADORES'!AW626,IF(OR(#REF!="",#REF!&lt;50),"",IF(#REF!&gt;=1000,"Anualmente",IF(#REF!&lt;=100,"Cada 3 años","Cada 2 años")))))</f>
        <v>#REF!</v>
      </c>
      <c r="AC634" s="65" t="e">
        <f>IF(#REF!="Sí","Cada 6 meses",IF('LISTA TRABAJADORES'!AX626&lt;&gt;"",'LISTA TRABAJADORES'!AX626,IF(OR(#REF!="",#REF!&lt;50),"",IF(#REF!&gt;=1000,"Anualmente",IF(#REF!&lt;=100,"Cada 3 años","Cada 2 años")))))</f>
        <v>#REF!</v>
      </c>
    </row>
    <row r="635" spans="1:29">
      <c r="A635" s="66">
        <v>619</v>
      </c>
      <c r="B635" s="516">
        <f>IF('LISTA TRABAJADORES'!F624&lt;50,"",'LISTA TRABAJADORES'!C624)</f>
        <v>0</v>
      </c>
      <c r="C635" s="517"/>
      <c r="D635" s="107">
        <f>IF('LISTA TRABAJADORES'!F624&lt;50,"",'LISTA TRABAJADORES'!D624)</f>
        <v>0</v>
      </c>
      <c r="E635" s="106">
        <f>IF('LISTA TRABAJADORES'!F624&lt;50,"",'LISTA TRABAJADORES'!E624)</f>
        <v>0</v>
      </c>
      <c r="F635" s="160"/>
      <c r="G635" s="518">
        <f>IF('LISTA TRABAJADORES'!F624&lt;50,"",'LISTA TRABAJADORES'!B624)</f>
        <v>0</v>
      </c>
      <c r="H635" s="519"/>
      <c r="I635" s="83"/>
      <c r="J635" s="65" t="str">
        <f>IF('LISTA TRABAJADORES'!F624="","",IF('LISTA TRABAJADORES'!G624="Sí","Cada 6 meses",IF(M635&lt;&gt;"",M635,IF(OR('LISTA TRABAJADORES'!H624="no ingresa",'LISTA TRABAJADORES'!F624="BAJA"),"No Ingresa PVSA",IF('LISTA TRABAJADORES'!F624="MUY ALTA","Anualmente",IF('LISTA TRABAJADORES'!F624="MEDIA","Cada 3 años","Cada 2 años"))))))</f>
        <v/>
      </c>
      <c r="K635" s="76"/>
      <c r="L635" s="67"/>
      <c r="M635" s="68" t="str">
        <f t="shared" si="18"/>
        <v/>
      </c>
      <c r="N635" s="67"/>
      <c r="O635" s="63"/>
      <c r="P635" s="64"/>
      <c r="Q635" s="64"/>
      <c r="R635" s="2"/>
      <c r="S635" s="104">
        <f t="shared" si="19"/>
        <v>619</v>
      </c>
      <c r="T635" s="516">
        <f>IF('LISTA TRABAJADORES'!F624&lt;50,"",B635)</f>
        <v>0</v>
      </c>
      <c r="U635" s="517"/>
      <c r="V635" s="105">
        <f>IF('LISTA TRABAJADORES'!F624&lt;50,"",'LISTA TRABAJADORES'!D624)</f>
        <v>0</v>
      </c>
      <c r="W635" s="106">
        <f>IF('LISTA TRABAJADORES'!F624&lt;50,"",E635)</f>
        <v>0</v>
      </c>
      <c r="X635" s="83" t="s">
        <v>444</v>
      </c>
      <c r="Y635" s="518">
        <f>IF('LISTA TRABAJADORES'!F624&lt;50,"",G635)</f>
        <v>0</v>
      </c>
      <c r="Z635" s="519"/>
      <c r="AA635" s="83"/>
      <c r="AB635" s="65" t="e">
        <f>IF(#REF!="Sí","Cada 6 meses",IF('LISTA TRABAJADORES'!AW627&lt;&gt;"",'LISTA TRABAJADORES'!AW627,IF(OR(#REF!="",#REF!&lt;50),"",IF(#REF!&gt;=1000,"Anualmente",IF(#REF!&lt;=100,"Cada 3 años","Cada 2 años")))))</f>
        <v>#REF!</v>
      </c>
      <c r="AC635" s="65" t="e">
        <f>IF(#REF!="Sí","Cada 6 meses",IF('LISTA TRABAJADORES'!AX627&lt;&gt;"",'LISTA TRABAJADORES'!AX627,IF(OR(#REF!="",#REF!&lt;50),"",IF(#REF!&gt;=1000,"Anualmente",IF(#REF!&lt;=100,"Cada 3 años","Cada 2 años")))))</f>
        <v>#REF!</v>
      </c>
    </row>
    <row r="636" spans="1:29">
      <c r="A636" s="66">
        <v>620</v>
      </c>
      <c r="B636" s="516">
        <f>IF('LISTA TRABAJADORES'!F625&lt;50,"",'LISTA TRABAJADORES'!C625)</f>
        <v>0</v>
      </c>
      <c r="C636" s="517"/>
      <c r="D636" s="107">
        <f>IF('LISTA TRABAJADORES'!F625&lt;50,"",'LISTA TRABAJADORES'!D625)</f>
        <v>0</v>
      </c>
      <c r="E636" s="106">
        <f>IF('LISTA TRABAJADORES'!F625&lt;50,"",'LISTA TRABAJADORES'!E625)</f>
        <v>0</v>
      </c>
      <c r="F636" s="160"/>
      <c r="G636" s="518">
        <f>IF('LISTA TRABAJADORES'!F625&lt;50,"",'LISTA TRABAJADORES'!B625)</f>
        <v>0</v>
      </c>
      <c r="H636" s="519"/>
      <c r="I636" s="83"/>
      <c r="J636" s="65" t="str">
        <f>IF('LISTA TRABAJADORES'!F625="","",IF('LISTA TRABAJADORES'!G625="Sí","Cada 6 meses",IF(M636&lt;&gt;"",M636,IF(OR('LISTA TRABAJADORES'!H625="no ingresa",'LISTA TRABAJADORES'!F625="BAJA"),"No Ingresa PVSA",IF('LISTA TRABAJADORES'!F625="MUY ALTA","Anualmente",IF('LISTA TRABAJADORES'!F625="MEDIA","Cada 3 años","Cada 2 años"))))))</f>
        <v/>
      </c>
      <c r="K636" s="76"/>
      <c r="L636" s="67"/>
      <c r="M636" s="68" t="str">
        <f t="shared" si="18"/>
        <v/>
      </c>
      <c r="N636" s="67"/>
      <c r="O636" s="63"/>
      <c r="P636" s="64"/>
      <c r="Q636" s="64"/>
      <c r="R636" s="2"/>
      <c r="S636" s="104">
        <f t="shared" si="19"/>
        <v>620</v>
      </c>
      <c r="T636" s="516">
        <f>IF('LISTA TRABAJADORES'!F625&lt;50,"",B636)</f>
        <v>0</v>
      </c>
      <c r="U636" s="517"/>
      <c r="V636" s="105">
        <f>IF('LISTA TRABAJADORES'!F625&lt;50,"",'LISTA TRABAJADORES'!D625)</f>
        <v>0</v>
      </c>
      <c r="W636" s="106">
        <f>IF('LISTA TRABAJADORES'!F625&lt;50,"",E636)</f>
        <v>0</v>
      </c>
      <c r="X636" s="83" t="s">
        <v>444</v>
      </c>
      <c r="Y636" s="518">
        <f>IF('LISTA TRABAJADORES'!F625&lt;50,"",G636)</f>
        <v>0</v>
      </c>
      <c r="Z636" s="519"/>
      <c r="AA636" s="83"/>
      <c r="AB636" s="65" t="e">
        <f>IF(#REF!="Sí","Cada 6 meses",IF('LISTA TRABAJADORES'!AW628&lt;&gt;"",'LISTA TRABAJADORES'!AW628,IF(OR(#REF!="",#REF!&lt;50),"",IF(#REF!&gt;=1000,"Anualmente",IF(#REF!&lt;=100,"Cada 3 años","Cada 2 años")))))</f>
        <v>#REF!</v>
      </c>
      <c r="AC636" s="65" t="e">
        <f>IF(#REF!="Sí","Cada 6 meses",IF('LISTA TRABAJADORES'!AX628&lt;&gt;"",'LISTA TRABAJADORES'!AX628,IF(OR(#REF!="",#REF!&lt;50),"",IF(#REF!&gt;=1000,"Anualmente",IF(#REF!&lt;=100,"Cada 3 años","Cada 2 años")))))</f>
        <v>#REF!</v>
      </c>
    </row>
    <row r="637" spans="1:29">
      <c r="A637" s="66">
        <v>621</v>
      </c>
      <c r="B637" s="516">
        <f>IF('LISTA TRABAJADORES'!F626&lt;50,"",'LISTA TRABAJADORES'!C626)</f>
        <v>0</v>
      </c>
      <c r="C637" s="517"/>
      <c r="D637" s="107">
        <f>IF('LISTA TRABAJADORES'!F626&lt;50,"",'LISTA TRABAJADORES'!D626)</f>
        <v>0</v>
      </c>
      <c r="E637" s="106">
        <f>IF('LISTA TRABAJADORES'!F626&lt;50,"",'LISTA TRABAJADORES'!E626)</f>
        <v>0</v>
      </c>
      <c r="F637" s="160"/>
      <c r="G637" s="518">
        <f>IF('LISTA TRABAJADORES'!F626&lt;50,"",'LISTA TRABAJADORES'!B626)</f>
        <v>0</v>
      </c>
      <c r="H637" s="519"/>
      <c r="I637" s="83"/>
      <c r="J637" s="65" t="str">
        <f>IF('LISTA TRABAJADORES'!F626="","",IF('LISTA TRABAJADORES'!G626="Sí","Cada 6 meses",IF(M637&lt;&gt;"",M637,IF(OR('LISTA TRABAJADORES'!H626="no ingresa",'LISTA TRABAJADORES'!F626="BAJA"),"No Ingresa PVSA",IF('LISTA TRABAJADORES'!F626="MUY ALTA","Anualmente",IF('LISTA TRABAJADORES'!F626="MEDIA","Cada 3 años","Cada 2 años"))))))</f>
        <v/>
      </c>
      <c r="K637" s="76"/>
      <c r="L637" s="67"/>
      <c r="M637" s="68" t="str">
        <f t="shared" si="18"/>
        <v/>
      </c>
      <c r="N637" s="67"/>
      <c r="O637" s="63"/>
      <c r="P637" s="64"/>
      <c r="Q637" s="64"/>
      <c r="R637" s="2"/>
      <c r="S637" s="104">
        <f t="shared" si="19"/>
        <v>621</v>
      </c>
      <c r="T637" s="516">
        <f>IF('LISTA TRABAJADORES'!F626&lt;50,"",B637)</f>
        <v>0</v>
      </c>
      <c r="U637" s="517"/>
      <c r="V637" s="105">
        <f>IF('LISTA TRABAJADORES'!F626&lt;50,"",'LISTA TRABAJADORES'!D626)</f>
        <v>0</v>
      </c>
      <c r="W637" s="106">
        <f>IF('LISTA TRABAJADORES'!F626&lt;50,"",E637)</f>
        <v>0</v>
      </c>
      <c r="X637" s="83" t="s">
        <v>444</v>
      </c>
      <c r="Y637" s="518">
        <f>IF('LISTA TRABAJADORES'!F626&lt;50,"",G637)</f>
        <v>0</v>
      </c>
      <c r="Z637" s="519"/>
      <c r="AA637" s="83"/>
      <c r="AB637" s="65" t="e">
        <f>IF(#REF!="Sí","Cada 6 meses",IF('LISTA TRABAJADORES'!AW629&lt;&gt;"",'LISTA TRABAJADORES'!AW629,IF(OR(#REF!="",#REF!&lt;50),"",IF(#REF!&gt;=1000,"Anualmente",IF(#REF!&lt;=100,"Cada 3 años","Cada 2 años")))))</f>
        <v>#REF!</v>
      </c>
      <c r="AC637" s="65" t="e">
        <f>IF(#REF!="Sí","Cada 6 meses",IF('LISTA TRABAJADORES'!AX629&lt;&gt;"",'LISTA TRABAJADORES'!AX629,IF(OR(#REF!="",#REF!&lt;50),"",IF(#REF!&gt;=1000,"Anualmente",IF(#REF!&lt;=100,"Cada 3 años","Cada 2 años")))))</f>
        <v>#REF!</v>
      </c>
    </row>
    <row r="638" spans="1:29">
      <c r="A638" s="66">
        <v>622</v>
      </c>
      <c r="B638" s="516">
        <f>IF('LISTA TRABAJADORES'!F627&lt;50,"",'LISTA TRABAJADORES'!C627)</f>
        <v>0</v>
      </c>
      <c r="C638" s="517"/>
      <c r="D638" s="107">
        <f>IF('LISTA TRABAJADORES'!F627&lt;50,"",'LISTA TRABAJADORES'!D627)</f>
        <v>0</v>
      </c>
      <c r="E638" s="106">
        <f>IF('LISTA TRABAJADORES'!F627&lt;50,"",'LISTA TRABAJADORES'!E627)</f>
        <v>0</v>
      </c>
      <c r="F638" s="160"/>
      <c r="G638" s="518">
        <f>IF('LISTA TRABAJADORES'!F627&lt;50,"",'LISTA TRABAJADORES'!B627)</f>
        <v>0</v>
      </c>
      <c r="H638" s="519"/>
      <c r="I638" s="83"/>
      <c r="J638" s="65" t="str">
        <f>IF('LISTA TRABAJADORES'!F627="","",IF('LISTA TRABAJADORES'!G627="Sí","Cada 6 meses",IF(M638&lt;&gt;"",M638,IF(OR('LISTA TRABAJADORES'!H627="no ingresa",'LISTA TRABAJADORES'!F627="BAJA"),"No Ingresa PVSA",IF('LISTA TRABAJADORES'!F627="MUY ALTA","Anualmente",IF('LISTA TRABAJADORES'!F627="MEDIA","Cada 3 años","Cada 2 años"))))))</f>
        <v/>
      </c>
      <c r="K638" s="76"/>
      <c r="L638" s="67"/>
      <c r="M638" s="68" t="str">
        <f t="shared" si="18"/>
        <v/>
      </c>
      <c r="N638" s="67"/>
      <c r="O638" s="63"/>
      <c r="P638" s="64"/>
      <c r="Q638" s="64"/>
      <c r="R638" s="2"/>
      <c r="S638" s="104">
        <f t="shared" si="19"/>
        <v>622</v>
      </c>
      <c r="T638" s="516">
        <f>IF('LISTA TRABAJADORES'!F627&lt;50,"",B638)</f>
        <v>0</v>
      </c>
      <c r="U638" s="517"/>
      <c r="V638" s="105">
        <f>IF('LISTA TRABAJADORES'!F627&lt;50,"",'LISTA TRABAJADORES'!D627)</f>
        <v>0</v>
      </c>
      <c r="W638" s="106">
        <f>IF('LISTA TRABAJADORES'!F627&lt;50,"",E638)</f>
        <v>0</v>
      </c>
      <c r="X638" s="83" t="s">
        <v>444</v>
      </c>
      <c r="Y638" s="518">
        <f>IF('LISTA TRABAJADORES'!F627&lt;50,"",G638)</f>
        <v>0</v>
      </c>
      <c r="Z638" s="519"/>
      <c r="AA638" s="83"/>
      <c r="AB638" s="65" t="e">
        <f>IF(#REF!="Sí","Cada 6 meses",IF('LISTA TRABAJADORES'!AW630&lt;&gt;"",'LISTA TRABAJADORES'!AW630,IF(OR(#REF!="",#REF!&lt;50),"",IF(#REF!&gt;=1000,"Anualmente",IF(#REF!&lt;=100,"Cada 3 años","Cada 2 años")))))</f>
        <v>#REF!</v>
      </c>
      <c r="AC638" s="65" t="e">
        <f>IF(#REF!="Sí","Cada 6 meses",IF('LISTA TRABAJADORES'!AX630&lt;&gt;"",'LISTA TRABAJADORES'!AX630,IF(OR(#REF!="",#REF!&lt;50),"",IF(#REF!&gt;=1000,"Anualmente",IF(#REF!&lt;=100,"Cada 3 años","Cada 2 años")))))</f>
        <v>#REF!</v>
      </c>
    </row>
    <row r="639" spans="1:29">
      <c r="A639" s="66">
        <v>623</v>
      </c>
      <c r="B639" s="516">
        <f>IF('LISTA TRABAJADORES'!F628&lt;50,"",'LISTA TRABAJADORES'!C628)</f>
        <v>0</v>
      </c>
      <c r="C639" s="517"/>
      <c r="D639" s="107">
        <f>IF('LISTA TRABAJADORES'!F628&lt;50,"",'LISTA TRABAJADORES'!D628)</f>
        <v>0</v>
      </c>
      <c r="E639" s="106">
        <f>IF('LISTA TRABAJADORES'!F628&lt;50,"",'LISTA TRABAJADORES'!E628)</f>
        <v>0</v>
      </c>
      <c r="F639" s="160"/>
      <c r="G639" s="518">
        <f>IF('LISTA TRABAJADORES'!F628&lt;50,"",'LISTA TRABAJADORES'!B628)</f>
        <v>0</v>
      </c>
      <c r="H639" s="519"/>
      <c r="I639" s="83"/>
      <c r="J639" s="65" t="str">
        <f>IF('LISTA TRABAJADORES'!F628="","",IF('LISTA TRABAJADORES'!G628="Sí","Cada 6 meses",IF(M639&lt;&gt;"",M639,IF(OR('LISTA TRABAJADORES'!H628="no ingresa",'LISTA TRABAJADORES'!F628="BAJA"),"No Ingresa PVSA",IF('LISTA TRABAJADORES'!F628="MUY ALTA","Anualmente",IF('LISTA TRABAJADORES'!F628="MEDIA","Cada 3 años","Cada 2 años"))))))</f>
        <v/>
      </c>
      <c r="K639" s="76"/>
      <c r="L639" s="67"/>
      <c r="M639" s="68" t="str">
        <f t="shared" si="18"/>
        <v/>
      </c>
      <c r="N639" s="67"/>
      <c r="O639" s="63"/>
      <c r="P639" s="64"/>
      <c r="Q639" s="64"/>
      <c r="R639" s="2"/>
      <c r="S639" s="104">
        <f t="shared" si="19"/>
        <v>623</v>
      </c>
      <c r="T639" s="516">
        <f>IF('LISTA TRABAJADORES'!F628&lt;50,"",B639)</f>
        <v>0</v>
      </c>
      <c r="U639" s="517"/>
      <c r="V639" s="105">
        <f>IF('LISTA TRABAJADORES'!F628&lt;50,"",'LISTA TRABAJADORES'!D628)</f>
        <v>0</v>
      </c>
      <c r="W639" s="106">
        <f>IF('LISTA TRABAJADORES'!F628&lt;50,"",E639)</f>
        <v>0</v>
      </c>
      <c r="X639" s="83" t="s">
        <v>444</v>
      </c>
      <c r="Y639" s="518">
        <f>IF('LISTA TRABAJADORES'!F628&lt;50,"",G639)</f>
        <v>0</v>
      </c>
      <c r="Z639" s="519"/>
      <c r="AA639" s="83"/>
      <c r="AB639" s="65" t="e">
        <f>IF(#REF!="Sí","Cada 6 meses",IF('LISTA TRABAJADORES'!AW631&lt;&gt;"",'LISTA TRABAJADORES'!AW631,IF(OR(#REF!="",#REF!&lt;50),"",IF(#REF!&gt;=1000,"Anualmente",IF(#REF!&lt;=100,"Cada 3 años","Cada 2 años")))))</f>
        <v>#REF!</v>
      </c>
      <c r="AC639" s="65" t="e">
        <f>IF(#REF!="Sí","Cada 6 meses",IF('LISTA TRABAJADORES'!AX631&lt;&gt;"",'LISTA TRABAJADORES'!AX631,IF(OR(#REF!="",#REF!&lt;50),"",IF(#REF!&gt;=1000,"Anualmente",IF(#REF!&lt;=100,"Cada 3 años","Cada 2 años")))))</f>
        <v>#REF!</v>
      </c>
    </row>
    <row r="640" spans="1:29">
      <c r="A640" s="66">
        <v>624</v>
      </c>
      <c r="B640" s="516">
        <f>IF('LISTA TRABAJADORES'!F629&lt;50,"",'LISTA TRABAJADORES'!C629)</f>
        <v>0</v>
      </c>
      <c r="C640" s="517"/>
      <c r="D640" s="107">
        <f>IF('LISTA TRABAJADORES'!F629&lt;50,"",'LISTA TRABAJADORES'!D629)</f>
        <v>0</v>
      </c>
      <c r="E640" s="106">
        <f>IF('LISTA TRABAJADORES'!F629&lt;50,"",'LISTA TRABAJADORES'!E629)</f>
        <v>0</v>
      </c>
      <c r="F640" s="160"/>
      <c r="G640" s="518">
        <f>IF('LISTA TRABAJADORES'!F629&lt;50,"",'LISTA TRABAJADORES'!B629)</f>
        <v>0</v>
      </c>
      <c r="H640" s="519"/>
      <c r="I640" s="83"/>
      <c r="J640" s="65" t="str">
        <f>IF('LISTA TRABAJADORES'!F629="","",IF('LISTA TRABAJADORES'!G629="Sí","Cada 6 meses",IF(M640&lt;&gt;"",M640,IF(OR('LISTA TRABAJADORES'!H629="no ingresa",'LISTA TRABAJADORES'!F629="BAJA"),"No Ingresa PVSA",IF('LISTA TRABAJADORES'!F629="MUY ALTA","Anualmente",IF('LISTA TRABAJADORES'!F629="MEDIA","Cada 3 años","Cada 2 años"))))))</f>
        <v/>
      </c>
      <c r="K640" s="76"/>
      <c r="L640" s="67"/>
      <c r="M640" s="68" t="str">
        <f t="shared" si="18"/>
        <v/>
      </c>
      <c r="N640" s="67"/>
      <c r="O640" s="63"/>
      <c r="P640" s="64"/>
      <c r="Q640" s="64"/>
      <c r="R640" s="2"/>
      <c r="S640" s="104">
        <f t="shared" si="19"/>
        <v>624</v>
      </c>
      <c r="T640" s="516">
        <f>IF('LISTA TRABAJADORES'!F629&lt;50,"",B640)</f>
        <v>0</v>
      </c>
      <c r="U640" s="517"/>
      <c r="V640" s="105">
        <f>IF('LISTA TRABAJADORES'!F629&lt;50,"",'LISTA TRABAJADORES'!D629)</f>
        <v>0</v>
      </c>
      <c r="W640" s="106">
        <f>IF('LISTA TRABAJADORES'!F629&lt;50,"",E640)</f>
        <v>0</v>
      </c>
      <c r="X640" s="83" t="s">
        <v>444</v>
      </c>
      <c r="Y640" s="518">
        <f>IF('LISTA TRABAJADORES'!F629&lt;50,"",G640)</f>
        <v>0</v>
      </c>
      <c r="Z640" s="519"/>
      <c r="AA640" s="83"/>
      <c r="AB640" s="65" t="e">
        <f>IF(#REF!="Sí","Cada 6 meses",IF('LISTA TRABAJADORES'!AW632&lt;&gt;"",'LISTA TRABAJADORES'!AW632,IF(OR(#REF!="",#REF!&lt;50),"",IF(#REF!&gt;=1000,"Anualmente",IF(#REF!&lt;=100,"Cada 3 años","Cada 2 años")))))</f>
        <v>#REF!</v>
      </c>
      <c r="AC640" s="65" t="e">
        <f>IF(#REF!="Sí","Cada 6 meses",IF('LISTA TRABAJADORES'!AX632&lt;&gt;"",'LISTA TRABAJADORES'!AX632,IF(OR(#REF!="",#REF!&lt;50),"",IF(#REF!&gt;=1000,"Anualmente",IF(#REF!&lt;=100,"Cada 3 años","Cada 2 años")))))</f>
        <v>#REF!</v>
      </c>
    </row>
    <row r="641" spans="1:29">
      <c r="A641" s="66">
        <v>625</v>
      </c>
      <c r="B641" s="516">
        <f>IF('LISTA TRABAJADORES'!F630&lt;50,"",'LISTA TRABAJADORES'!C630)</f>
        <v>0</v>
      </c>
      <c r="C641" s="517"/>
      <c r="D641" s="107">
        <f>IF('LISTA TRABAJADORES'!F630&lt;50,"",'LISTA TRABAJADORES'!D630)</f>
        <v>0</v>
      </c>
      <c r="E641" s="106">
        <f>IF('LISTA TRABAJADORES'!F630&lt;50,"",'LISTA TRABAJADORES'!E630)</f>
        <v>0</v>
      </c>
      <c r="F641" s="160"/>
      <c r="G641" s="518">
        <f>IF('LISTA TRABAJADORES'!F630&lt;50,"",'LISTA TRABAJADORES'!B630)</f>
        <v>0</v>
      </c>
      <c r="H641" s="519"/>
      <c r="I641" s="83"/>
      <c r="J641" s="65" t="str">
        <f>IF('LISTA TRABAJADORES'!F630="","",IF('LISTA TRABAJADORES'!G630="Sí","Cada 6 meses",IF(M641&lt;&gt;"",M641,IF(OR('LISTA TRABAJADORES'!H630="no ingresa",'LISTA TRABAJADORES'!F630="BAJA"),"No Ingresa PVSA",IF('LISTA TRABAJADORES'!F630="MUY ALTA","Anualmente",IF('LISTA TRABAJADORES'!F630="MEDIA","Cada 3 años","Cada 2 años"))))))</f>
        <v/>
      </c>
      <c r="K641" s="76"/>
      <c r="L641" s="67"/>
      <c r="M641" s="68" t="str">
        <f t="shared" si="18"/>
        <v/>
      </c>
      <c r="N641" s="67"/>
      <c r="O641" s="63"/>
      <c r="P641" s="64"/>
      <c r="Q641" s="64"/>
      <c r="R641" s="2"/>
      <c r="S641" s="104">
        <f t="shared" si="19"/>
        <v>625</v>
      </c>
      <c r="T641" s="516">
        <f>IF('LISTA TRABAJADORES'!F630&lt;50,"",B641)</f>
        <v>0</v>
      </c>
      <c r="U641" s="517"/>
      <c r="V641" s="105">
        <f>IF('LISTA TRABAJADORES'!F630&lt;50,"",'LISTA TRABAJADORES'!D630)</f>
        <v>0</v>
      </c>
      <c r="W641" s="106">
        <f>IF('LISTA TRABAJADORES'!F630&lt;50,"",E641)</f>
        <v>0</v>
      </c>
      <c r="X641" s="83" t="s">
        <v>444</v>
      </c>
      <c r="Y641" s="518">
        <f>IF('LISTA TRABAJADORES'!F630&lt;50,"",G641)</f>
        <v>0</v>
      </c>
      <c r="Z641" s="519"/>
      <c r="AA641" s="83"/>
      <c r="AB641" s="65" t="e">
        <f>IF(#REF!="Sí","Cada 6 meses",IF('LISTA TRABAJADORES'!AW633&lt;&gt;"",'LISTA TRABAJADORES'!AW633,IF(OR(#REF!="",#REF!&lt;50),"",IF(#REF!&gt;=1000,"Anualmente",IF(#REF!&lt;=100,"Cada 3 años","Cada 2 años")))))</f>
        <v>#REF!</v>
      </c>
      <c r="AC641" s="65" t="e">
        <f>IF(#REF!="Sí","Cada 6 meses",IF('LISTA TRABAJADORES'!AX633&lt;&gt;"",'LISTA TRABAJADORES'!AX633,IF(OR(#REF!="",#REF!&lt;50),"",IF(#REF!&gt;=1000,"Anualmente",IF(#REF!&lt;=100,"Cada 3 años","Cada 2 años")))))</f>
        <v>#REF!</v>
      </c>
    </row>
    <row r="642" spans="1:29">
      <c r="A642" s="66">
        <v>626</v>
      </c>
      <c r="B642" s="516">
        <f>IF('LISTA TRABAJADORES'!F631&lt;50,"",'LISTA TRABAJADORES'!C631)</f>
        <v>0</v>
      </c>
      <c r="C642" s="517"/>
      <c r="D642" s="107">
        <f>IF('LISTA TRABAJADORES'!F631&lt;50,"",'LISTA TRABAJADORES'!D631)</f>
        <v>0</v>
      </c>
      <c r="E642" s="106">
        <f>IF('LISTA TRABAJADORES'!F631&lt;50,"",'LISTA TRABAJADORES'!E631)</f>
        <v>0</v>
      </c>
      <c r="F642" s="160"/>
      <c r="G642" s="518">
        <f>IF('LISTA TRABAJADORES'!F631&lt;50,"",'LISTA TRABAJADORES'!B631)</f>
        <v>0</v>
      </c>
      <c r="H642" s="519"/>
      <c r="I642" s="83"/>
      <c r="J642" s="65" t="str">
        <f>IF('LISTA TRABAJADORES'!F631="","",IF('LISTA TRABAJADORES'!G631="Sí","Cada 6 meses",IF(M642&lt;&gt;"",M642,IF(OR('LISTA TRABAJADORES'!H631="no ingresa",'LISTA TRABAJADORES'!F631="BAJA"),"No Ingresa PVSA",IF('LISTA TRABAJADORES'!F631="MUY ALTA","Anualmente",IF('LISTA TRABAJADORES'!F631="MEDIA","Cada 3 años","Cada 2 años"))))))</f>
        <v/>
      </c>
      <c r="K642" s="76"/>
      <c r="L642" s="67"/>
      <c r="M642" s="68" t="str">
        <f t="shared" si="18"/>
        <v/>
      </c>
      <c r="N642" s="67"/>
      <c r="O642" s="63"/>
      <c r="P642" s="64"/>
      <c r="Q642" s="64"/>
      <c r="R642" s="2"/>
      <c r="S642" s="104">
        <f t="shared" si="19"/>
        <v>626</v>
      </c>
      <c r="T642" s="516">
        <f>IF('LISTA TRABAJADORES'!F631&lt;50,"",B642)</f>
        <v>0</v>
      </c>
      <c r="U642" s="517"/>
      <c r="V642" s="105">
        <f>IF('LISTA TRABAJADORES'!F631&lt;50,"",'LISTA TRABAJADORES'!D631)</f>
        <v>0</v>
      </c>
      <c r="W642" s="106">
        <f>IF('LISTA TRABAJADORES'!F631&lt;50,"",E642)</f>
        <v>0</v>
      </c>
      <c r="X642" s="83" t="s">
        <v>444</v>
      </c>
      <c r="Y642" s="518">
        <f>IF('LISTA TRABAJADORES'!F631&lt;50,"",G642)</f>
        <v>0</v>
      </c>
      <c r="Z642" s="519"/>
      <c r="AA642" s="83"/>
      <c r="AB642" s="65" t="e">
        <f>IF(#REF!="Sí","Cada 6 meses",IF('LISTA TRABAJADORES'!AW634&lt;&gt;"",'LISTA TRABAJADORES'!AW634,IF(OR(#REF!="",#REF!&lt;50),"",IF(#REF!&gt;=1000,"Anualmente",IF(#REF!&lt;=100,"Cada 3 años","Cada 2 años")))))</f>
        <v>#REF!</v>
      </c>
      <c r="AC642" s="65" t="e">
        <f>IF(#REF!="Sí","Cada 6 meses",IF('LISTA TRABAJADORES'!AX634&lt;&gt;"",'LISTA TRABAJADORES'!AX634,IF(OR(#REF!="",#REF!&lt;50),"",IF(#REF!&gt;=1000,"Anualmente",IF(#REF!&lt;=100,"Cada 3 años","Cada 2 años")))))</f>
        <v>#REF!</v>
      </c>
    </row>
    <row r="643" spans="1:29">
      <c r="A643" s="66">
        <v>627</v>
      </c>
      <c r="B643" s="516">
        <f>IF('LISTA TRABAJADORES'!F632&lt;50,"",'LISTA TRABAJADORES'!C632)</f>
        <v>0</v>
      </c>
      <c r="C643" s="517"/>
      <c r="D643" s="107">
        <f>IF('LISTA TRABAJADORES'!F632&lt;50,"",'LISTA TRABAJADORES'!D632)</f>
        <v>0</v>
      </c>
      <c r="E643" s="106">
        <f>IF('LISTA TRABAJADORES'!F632&lt;50,"",'LISTA TRABAJADORES'!E632)</f>
        <v>0</v>
      </c>
      <c r="F643" s="160"/>
      <c r="G643" s="518">
        <f>IF('LISTA TRABAJADORES'!F632&lt;50,"",'LISTA TRABAJADORES'!B632)</f>
        <v>0</v>
      </c>
      <c r="H643" s="519"/>
      <c r="I643" s="83"/>
      <c r="J643" s="65" t="str">
        <f>IF('LISTA TRABAJADORES'!F632="","",IF('LISTA TRABAJADORES'!G632="Sí","Cada 6 meses",IF(M643&lt;&gt;"",M643,IF(OR('LISTA TRABAJADORES'!H632="no ingresa",'LISTA TRABAJADORES'!F632="BAJA"),"No Ingresa PVSA",IF('LISTA TRABAJADORES'!F632="MUY ALTA","Anualmente",IF('LISTA TRABAJADORES'!F632="MEDIA","Cada 3 años","Cada 2 años"))))))</f>
        <v/>
      </c>
      <c r="K643" s="76"/>
      <c r="L643" s="67"/>
      <c r="M643" s="68" t="str">
        <f t="shared" si="18"/>
        <v/>
      </c>
      <c r="N643" s="67"/>
      <c r="O643" s="63"/>
      <c r="P643" s="64"/>
      <c r="Q643" s="64"/>
      <c r="R643" s="2"/>
      <c r="S643" s="104">
        <f t="shared" si="19"/>
        <v>627</v>
      </c>
      <c r="T643" s="516">
        <f>IF('LISTA TRABAJADORES'!F632&lt;50,"",B643)</f>
        <v>0</v>
      </c>
      <c r="U643" s="517"/>
      <c r="V643" s="105">
        <f>IF('LISTA TRABAJADORES'!F632&lt;50,"",'LISTA TRABAJADORES'!D632)</f>
        <v>0</v>
      </c>
      <c r="W643" s="106">
        <f>IF('LISTA TRABAJADORES'!F632&lt;50,"",E643)</f>
        <v>0</v>
      </c>
      <c r="X643" s="83" t="s">
        <v>444</v>
      </c>
      <c r="Y643" s="518">
        <f>IF('LISTA TRABAJADORES'!F632&lt;50,"",G643)</f>
        <v>0</v>
      </c>
      <c r="Z643" s="519"/>
      <c r="AA643" s="83"/>
      <c r="AB643" s="65" t="e">
        <f>IF(#REF!="Sí","Cada 6 meses",IF('LISTA TRABAJADORES'!AW635&lt;&gt;"",'LISTA TRABAJADORES'!AW635,IF(OR(#REF!="",#REF!&lt;50),"",IF(#REF!&gt;=1000,"Anualmente",IF(#REF!&lt;=100,"Cada 3 años","Cada 2 años")))))</f>
        <v>#REF!</v>
      </c>
      <c r="AC643" s="65" t="e">
        <f>IF(#REF!="Sí","Cada 6 meses",IF('LISTA TRABAJADORES'!AX635&lt;&gt;"",'LISTA TRABAJADORES'!AX635,IF(OR(#REF!="",#REF!&lt;50),"",IF(#REF!&gt;=1000,"Anualmente",IF(#REF!&lt;=100,"Cada 3 años","Cada 2 años")))))</f>
        <v>#REF!</v>
      </c>
    </row>
    <row r="644" spans="1:29">
      <c r="A644" s="66">
        <v>628</v>
      </c>
      <c r="B644" s="516">
        <f>IF('LISTA TRABAJADORES'!F633&lt;50,"",'LISTA TRABAJADORES'!C633)</f>
        <v>0</v>
      </c>
      <c r="C644" s="517"/>
      <c r="D644" s="107">
        <f>IF('LISTA TRABAJADORES'!F633&lt;50,"",'LISTA TRABAJADORES'!D633)</f>
        <v>0</v>
      </c>
      <c r="E644" s="106">
        <f>IF('LISTA TRABAJADORES'!F633&lt;50,"",'LISTA TRABAJADORES'!E633)</f>
        <v>0</v>
      </c>
      <c r="F644" s="160"/>
      <c r="G644" s="518">
        <f>IF('LISTA TRABAJADORES'!F633&lt;50,"",'LISTA TRABAJADORES'!B633)</f>
        <v>0</v>
      </c>
      <c r="H644" s="519"/>
      <c r="I644" s="83"/>
      <c r="J644" s="65" t="str">
        <f>IF('LISTA TRABAJADORES'!F633="","",IF('LISTA TRABAJADORES'!G633="Sí","Cada 6 meses",IF(M644&lt;&gt;"",M644,IF(OR('LISTA TRABAJADORES'!H633="no ingresa",'LISTA TRABAJADORES'!F633="BAJA"),"No Ingresa PVSA",IF('LISTA TRABAJADORES'!F633="MUY ALTA","Anualmente",IF('LISTA TRABAJADORES'!F633="MEDIA","Cada 3 años","Cada 2 años"))))))</f>
        <v/>
      </c>
      <c r="K644" s="76"/>
      <c r="L644" s="67"/>
      <c r="M644" s="68" t="str">
        <f t="shared" si="18"/>
        <v/>
      </c>
      <c r="N644" s="67"/>
      <c r="O644" s="63"/>
      <c r="P644" s="64"/>
      <c r="Q644" s="64"/>
      <c r="R644" s="2"/>
      <c r="S644" s="104">
        <f t="shared" si="19"/>
        <v>628</v>
      </c>
      <c r="T644" s="516">
        <f>IF('LISTA TRABAJADORES'!F633&lt;50,"",B644)</f>
        <v>0</v>
      </c>
      <c r="U644" s="517"/>
      <c r="V644" s="105">
        <f>IF('LISTA TRABAJADORES'!F633&lt;50,"",'LISTA TRABAJADORES'!D633)</f>
        <v>0</v>
      </c>
      <c r="W644" s="106">
        <f>IF('LISTA TRABAJADORES'!F633&lt;50,"",E644)</f>
        <v>0</v>
      </c>
      <c r="X644" s="83" t="s">
        <v>444</v>
      </c>
      <c r="Y644" s="518">
        <f>IF('LISTA TRABAJADORES'!F633&lt;50,"",G644)</f>
        <v>0</v>
      </c>
      <c r="Z644" s="519"/>
      <c r="AA644" s="83"/>
      <c r="AB644" s="65" t="e">
        <f>IF(#REF!="Sí","Cada 6 meses",IF('LISTA TRABAJADORES'!AW636&lt;&gt;"",'LISTA TRABAJADORES'!AW636,IF(OR(#REF!="",#REF!&lt;50),"",IF(#REF!&gt;=1000,"Anualmente",IF(#REF!&lt;=100,"Cada 3 años","Cada 2 años")))))</f>
        <v>#REF!</v>
      </c>
      <c r="AC644" s="65" t="e">
        <f>IF(#REF!="Sí","Cada 6 meses",IF('LISTA TRABAJADORES'!AX636&lt;&gt;"",'LISTA TRABAJADORES'!AX636,IF(OR(#REF!="",#REF!&lt;50),"",IF(#REF!&gt;=1000,"Anualmente",IF(#REF!&lt;=100,"Cada 3 años","Cada 2 años")))))</f>
        <v>#REF!</v>
      </c>
    </row>
    <row r="645" spans="1:29">
      <c r="A645" s="66">
        <v>629</v>
      </c>
      <c r="B645" s="516">
        <f>IF('LISTA TRABAJADORES'!F634&lt;50,"",'LISTA TRABAJADORES'!C634)</f>
        <v>0</v>
      </c>
      <c r="C645" s="517"/>
      <c r="D645" s="107">
        <f>IF('LISTA TRABAJADORES'!F634&lt;50,"",'LISTA TRABAJADORES'!D634)</f>
        <v>0</v>
      </c>
      <c r="E645" s="106">
        <f>IF('LISTA TRABAJADORES'!F634&lt;50,"",'LISTA TRABAJADORES'!E634)</f>
        <v>0</v>
      </c>
      <c r="F645" s="160"/>
      <c r="G645" s="518">
        <f>IF('LISTA TRABAJADORES'!F634&lt;50,"",'LISTA TRABAJADORES'!B634)</f>
        <v>0</v>
      </c>
      <c r="H645" s="519"/>
      <c r="I645" s="83"/>
      <c r="J645" s="65" t="str">
        <f>IF('LISTA TRABAJADORES'!F634="","",IF('LISTA TRABAJADORES'!G634="Sí","Cada 6 meses",IF(M645&lt;&gt;"",M645,IF(OR('LISTA TRABAJADORES'!H634="no ingresa",'LISTA TRABAJADORES'!F634="BAJA"),"No Ingresa PVSA",IF('LISTA TRABAJADORES'!F634="MUY ALTA","Anualmente",IF('LISTA TRABAJADORES'!F634="MEDIA","Cada 3 años","Cada 2 años"))))))</f>
        <v/>
      </c>
      <c r="K645" s="76"/>
      <c r="L645" s="67"/>
      <c r="M645" s="68" t="str">
        <f t="shared" si="18"/>
        <v/>
      </c>
      <c r="N645" s="67"/>
      <c r="O645" s="63"/>
      <c r="P645" s="64"/>
      <c r="Q645" s="64"/>
      <c r="R645" s="2"/>
      <c r="S645" s="104">
        <f t="shared" si="19"/>
        <v>629</v>
      </c>
      <c r="T645" s="516">
        <f>IF('LISTA TRABAJADORES'!F634&lt;50,"",B645)</f>
        <v>0</v>
      </c>
      <c r="U645" s="517"/>
      <c r="V645" s="105">
        <f>IF('LISTA TRABAJADORES'!F634&lt;50,"",'LISTA TRABAJADORES'!D634)</f>
        <v>0</v>
      </c>
      <c r="W645" s="106">
        <f>IF('LISTA TRABAJADORES'!F634&lt;50,"",E645)</f>
        <v>0</v>
      </c>
      <c r="X645" s="83" t="s">
        <v>444</v>
      </c>
      <c r="Y645" s="518">
        <f>IF('LISTA TRABAJADORES'!F634&lt;50,"",G645)</f>
        <v>0</v>
      </c>
      <c r="Z645" s="519"/>
      <c r="AA645" s="83"/>
      <c r="AB645" s="65" t="e">
        <f>IF(#REF!="Sí","Cada 6 meses",IF('LISTA TRABAJADORES'!AW637&lt;&gt;"",'LISTA TRABAJADORES'!AW637,IF(OR(#REF!="",#REF!&lt;50),"",IF(#REF!&gt;=1000,"Anualmente",IF(#REF!&lt;=100,"Cada 3 años","Cada 2 años")))))</f>
        <v>#REF!</v>
      </c>
      <c r="AC645" s="65" t="e">
        <f>IF(#REF!="Sí","Cada 6 meses",IF('LISTA TRABAJADORES'!AX637&lt;&gt;"",'LISTA TRABAJADORES'!AX637,IF(OR(#REF!="",#REF!&lt;50),"",IF(#REF!&gt;=1000,"Anualmente",IF(#REF!&lt;=100,"Cada 3 años","Cada 2 años")))))</f>
        <v>#REF!</v>
      </c>
    </row>
    <row r="646" spans="1:29">
      <c r="A646" s="66">
        <v>630</v>
      </c>
      <c r="B646" s="516">
        <f>IF('LISTA TRABAJADORES'!F635&lt;50,"",'LISTA TRABAJADORES'!C635)</f>
        <v>0</v>
      </c>
      <c r="C646" s="517"/>
      <c r="D646" s="107">
        <f>IF('LISTA TRABAJADORES'!F635&lt;50,"",'LISTA TRABAJADORES'!D635)</f>
        <v>0</v>
      </c>
      <c r="E646" s="106">
        <f>IF('LISTA TRABAJADORES'!F635&lt;50,"",'LISTA TRABAJADORES'!E635)</f>
        <v>0</v>
      </c>
      <c r="F646" s="160"/>
      <c r="G646" s="518">
        <f>IF('LISTA TRABAJADORES'!F635&lt;50,"",'LISTA TRABAJADORES'!B635)</f>
        <v>0</v>
      </c>
      <c r="H646" s="519"/>
      <c r="I646" s="83"/>
      <c r="J646" s="65" t="str">
        <f>IF('LISTA TRABAJADORES'!F635="","",IF('LISTA TRABAJADORES'!G635="Sí","Cada 6 meses",IF(M646&lt;&gt;"",M646,IF(OR('LISTA TRABAJADORES'!H635="no ingresa",'LISTA TRABAJADORES'!F635="BAJA"),"No Ingresa PVSA",IF('LISTA TRABAJADORES'!F635="MUY ALTA","Anualmente",IF('LISTA TRABAJADORES'!F635="MEDIA","Cada 3 años","Cada 2 años"))))))</f>
        <v/>
      </c>
      <c r="K646" s="76"/>
      <c r="L646" s="67"/>
      <c r="M646" s="68" t="str">
        <f t="shared" si="18"/>
        <v/>
      </c>
      <c r="N646" s="67"/>
      <c r="O646" s="63"/>
      <c r="P646" s="64"/>
      <c r="Q646" s="64"/>
      <c r="R646" s="2"/>
      <c r="S646" s="104">
        <f t="shared" si="19"/>
        <v>630</v>
      </c>
      <c r="T646" s="516">
        <f>IF('LISTA TRABAJADORES'!F635&lt;50,"",B646)</f>
        <v>0</v>
      </c>
      <c r="U646" s="517"/>
      <c r="V646" s="105">
        <f>IF('LISTA TRABAJADORES'!F635&lt;50,"",'LISTA TRABAJADORES'!D635)</f>
        <v>0</v>
      </c>
      <c r="W646" s="106">
        <f>IF('LISTA TRABAJADORES'!F635&lt;50,"",E646)</f>
        <v>0</v>
      </c>
      <c r="X646" s="83" t="s">
        <v>444</v>
      </c>
      <c r="Y646" s="518">
        <f>IF('LISTA TRABAJADORES'!F635&lt;50,"",G646)</f>
        <v>0</v>
      </c>
      <c r="Z646" s="519"/>
      <c r="AA646" s="83"/>
      <c r="AB646" s="65" t="e">
        <f>IF(#REF!="Sí","Cada 6 meses",IF('LISTA TRABAJADORES'!AW638&lt;&gt;"",'LISTA TRABAJADORES'!AW638,IF(OR(#REF!="",#REF!&lt;50),"",IF(#REF!&gt;=1000,"Anualmente",IF(#REF!&lt;=100,"Cada 3 años","Cada 2 años")))))</f>
        <v>#REF!</v>
      </c>
      <c r="AC646" s="65" t="e">
        <f>IF(#REF!="Sí","Cada 6 meses",IF('LISTA TRABAJADORES'!AX638&lt;&gt;"",'LISTA TRABAJADORES'!AX638,IF(OR(#REF!="",#REF!&lt;50),"",IF(#REF!&gt;=1000,"Anualmente",IF(#REF!&lt;=100,"Cada 3 años","Cada 2 años")))))</f>
        <v>#REF!</v>
      </c>
    </row>
    <row r="647" spans="1:29">
      <c r="A647" s="66">
        <v>631</v>
      </c>
      <c r="B647" s="516">
        <f>IF('LISTA TRABAJADORES'!F636&lt;50,"",'LISTA TRABAJADORES'!C636)</f>
        <v>0</v>
      </c>
      <c r="C647" s="517"/>
      <c r="D647" s="107">
        <f>IF('LISTA TRABAJADORES'!F636&lt;50,"",'LISTA TRABAJADORES'!D636)</f>
        <v>0</v>
      </c>
      <c r="E647" s="106">
        <f>IF('LISTA TRABAJADORES'!F636&lt;50,"",'LISTA TRABAJADORES'!E636)</f>
        <v>0</v>
      </c>
      <c r="F647" s="160"/>
      <c r="G647" s="518">
        <f>IF('LISTA TRABAJADORES'!F636&lt;50,"",'LISTA TRABAJADORES'!B636)</f>
        <v>0</v>
      </c>
      <c r="H647" s="519"/>
      <c r="I647" s="83"/>
      <c r="J647" s="65" t="str">
        <f>IF('LISTA TRABAJADORES'!F636="","",IF('LISTA TRABAJADORES'!G636="Sí","Cada 6 meses",IF(M647&lt;&gt;"",M647,IF(OR('LISTA TRABAJADORES'!H636="no ingresa",'LISTA TRABAJADORES'!F636="BAJA"),"No Ingresa PVSA",IF('LISTA TRABAJADORES'!F636="MUY ALTA","Anualmente",IF('LISTA TRABAJADORES'!F636="MEDIA","Cada 3 años","Cada 2 años"))))))</f>
        <v/>
      </c>
      <c r="K647" s="76"/>
      <c r="L647" s="67"/>
      <c r="M647" s="68" t="str">
        <f t="shared" si="18"/>
        <v/>
      </c>
      <c r="N647" s="67"/>
      <c r="O647" s="63"/>
      <c r="P647" s="64"/>
      <c r="Q647" s="64"/>
      <c r="R647" s="2"/>
      <c r="S647" s="104">
        <f t="shared" si="19"/>
        <v>631</v>
      </c>
      <c r="T647" s="516">
        <f>IF('LISTA TRABAJADORES'!F636&lt;50,"",B647)</f>
        <v>0</v>
      </c>
      <c r="U647" s="517"/>
      <c r="V647" s="105">
        <f>IF('LISTA TRABAJADORES'!F636&lt;50,"",'LISTA TRABAJADORES'!D636)</f>
        <v>0</v>
      </c>
      <c r="W647" s="106">
        <f>IF('LISTA TRABAJADORES'!F636&lt;50,"",E647)</f>
        <v>0</v>
      </c>
      <c r="X647" s="83" t="s">
        <v>444</v>
      </c>
      <c r="Y647" s="518">
        <f>IF('LISTA TRABAJADORES'!F636&lt;50,"",G647)</f>
        <v>0</v>
      </c>
      <c r="Z647" s="519"/>
      <c r="AA647" s="83"/>
      <c r="AB647" s="65" t="e">
        <f>IF(#REF!="Sí","Cada 6 meses",IF('LISTA TRABAJADORES'!AW639&lt;&gt;"",'LISTA TRABAJADORES'!AW639,IF(OR(#REF!="",#REF!&lt;50),"",IF(#REF!&gt;=1000,"Anualmente",IF(#REF!&lt;=100,"Cada 3 años","Cada 2 años")))))</f>
        <v>#REF!</v>
      </c>
      <c r="AC647" s="65" t="e">
        <f>IF(#REF!="Sí","Cada 6 meses",IF('LISTA TRABAJADORES'!AX639&lt;&gt;"",'LISTA TRABAJADORES'!AX639,IF(OR(#REF!="",#REF!&lt;50),"",IF(#REF!&gt;=1000,"Anualmente",IF(#REF!&lt;=100,"Cada 3 años","Cada 2 años")))))</f>
        <v>#REF!</v>
      </c>
    </row>
    <row r="648" spans="1:29">
      <c r="A648" s="66">
        <v>632</v>
      </c>
      <c r="B648" s="516">
        <f>IF('LISTA TRABAJADORES'!F637&lt;50,"",'LISTA TRABAJADORES'!C637)</f>
        <v>0</v>
      </c>
      <c r="C648" s="517"/>
      <c r="D648" s="107">
        <f>IF('LISTA TRABAJADORES'!F637&lt;50,"",'LISTA TRABAJADORES'!D637)</f>
        <v>0</v>
      </c>
      <c r="E648" s="106">
        <f>IF('LISTA TRABAJADORES'!F637&lt;50,"",'LISTA TRABAJADORES'!E637)</f>
        <v>0</v>
      </c>
      <c r="F648" s="160"/>
      <c r="G648" s="518">
        <f>IF('LISTA TRABAJADORES'!F637&lt;50,"",'LISTA TRABAJADORES'!B637)</f>
        <v>0</v>
      </c>
      <c r="H648" s="519"/>
      <c r="I648" s="83"/>
      <c r="J648" s="65" t="str">
        <f>IF('LISTA TRABAJADORES'!F637="","",IF('LISTA TRABAJADORES'!G637="Sí","Cada 6 meses",IF(M648&lt;&gt;"",M648,IF(OR('LISTA TRABAJADORES'!H637="no ingresa",'LISTA TRABAJADORES'!F637="BAJA"),"No Ingresa PVSA",IF('LISTA TRABAJADORES'!F637="MUY ALTA","Anualmente",IF('LISTA TRABAJADORES'!F637="MEDIA","Cada 3 años","Cada 2 años"))))))</f>
        <v/>
      </c>
      <c r="K648" s="76"/>
      <c r="L648" s="67"/>
      <c r="M648" s="68" t="str">
        <f t="shared" si="18"/>
        <v/>
      </c>
      <c r="N648" s="67"/>
      <c r="O648" s="63"/>
      <c r="P648" s="64"/>
      <c r="Q648" s="64"/>
      <c r="R648" s="2"/>
      <c r="S648" s="104">
        <f t="shared" si="19"/>
        <v>632</v>
      </c>
      <c r="T648" s="516">
        <f>IF('LISTA TRABAJADORES'!F637&lt;50,"",B648)</f>
        <v>0</v>
      </c>
      <c r="U648" s="517"/>
      <c r="V648" s="105">
        <f>IF('LISTA TRABAJADORES'!F637&lt;50,"",'LISTA TRABAJADORES'!D637)</f>
        <v>0</v>
      </c>
      <c r="W648" s="106">
        <f>IF('LISTA TRABAJADORES'!F637&lt;50,"",E648)</f>
        <v>0</v>
      </c>
      <c r="X648" s="83" t="s">
        <v>444</v>
      </c>
      <c r="Y648" s="518">
        <f>IF('LISTA TRABAJADORES'!F637&lt;50,"",G648)</f>
        <v>0</v>
      </c>
      <c r="Z648" s="519"/>
      <c r="AA648" s="83"/>
      <c r="AB648" s="65" t="e">
        <f>IF(#REF!="Sí","Cada 6 meses",IF('LISTA TRABAJADORES'!AW640&lt;&gt;"",'LISTA TRABAJADORES'!AW640,IF(OR(#REF!="",#REF!&lt;50),"",IF(#REF!&gt;=1000,"Anualmente",IF(#REF!&lt;=100,"Cada 3 años","Cada 2 años")))))</f>
        <v>#REF!</v>
      </c>
      <c r="AC648" s="65" t="e">
        <f>IF(#REF!="Sí","Cada 6 meses",IF('LISTA TRABAJADORES'!AX640&lt;&gt;"",'LISTA TRABAJADORES'!AX640,IF(OR(#REF!="",#REF!&lt;50),"",IF(#REF!&gt;=1000,"Anualmente",IF(#REF!&lt;=100,"Cada 3 años","Cada 2 años")))))</f>
        <v>#REF!</v>
      </c>
    </row>
    <row r="649" spans="1:29">
      <c r="A649" s="66">
        <v>633</v>
      </c>
      <c r="B649" s="516">
        <f>IF('LISTA TRABAJADORES'!F638&lt;50,"",'LISTA TRABAJADORES'!C638)</f>
        <v>0</v>
      </c>
      <c r="C649" s="517"/>
      <c r="D649" s="107">
        <f>IF('LISTA TRABAJADORES'!F638&lt;50,"",'LISTA TRABAJADORES'!D638)</f>
        <v>0</v>
      </c>
      <c r="E649" s="106">
        <f>IF('LISTA TRABAJADORES'!F638&lt;50,"",'LISTA TRABAJADORES'!E638)</f>
        <v>0</v>
      </c>
      <c r="F649" s="160"/>
      <c r="G649" s="518">
        <f>IF('LISTA TRABAJADORES'!F638&lt;50,"",'LISTA TRABAJADORES'!B638)</f>
        <v>0</v>
      </c>
      <c r="H649" s="519"/>
      <c r="I649" s="83"/>
      <c r="J649" s="65" t="str">
        <f>IF('LISTA TRABAJADORES'!F638="","",IF('LISTA TRABAJADORES'!G638="Sí","Cada 6 meses",IF(M649&lt;&gt;"",M649,IF(OR('LISTA TRABAJADORES'!H638="no ingresa",'LISTA TRABAJADORES'!F638="BAJA"),"No Ingresa PVSA",IF('LISTA TRABAJADORES'!F638="MUY ALTA","Anualmente",IF('LISTA TRABAJADORES'!F638="MEDIA","Cada 3 años","Cada 2 años"))))))</f>
        <v/>
      </c>
      <c r="K649" s="76"/>
      <c r="L649" s="67"/>
      <c r="M649" s="68" t="str">
        <f t="shared" si="18"/>
        <v/>
      </c>
      <c r="N649" s="67"/>
      <c r="O649" s="63"/>
      <c r="P649" s="64"/>
      <c r="Q649" s="64"/>
      <c r="R649" s="2"/>
      <c r="S649" s="104">
        <f t="shared" si="19"/>
        <v>633</v>
      </c>
      <c r="T649" s="516">
        <f>IF('LISTA TRABAJADORES'!F638&lt;50,"",B649)</f>
        <v>0</v>
      </c>
      <c r="U649" s="517"/>
      <c r="V649" s="105">
        <f>IF('LISTA TRABAJADORES'!F638&lt;50,"",'LISTA TRABAJADORES'!D638)</f>
        <v>0</v>
      </c>
      <c r="W649" s="106">
        <f>IF('LISTA TRABAJADORES'!F638&lt;50,"",E649)</f>
        <v>0</v>
      </c>
      <c r="X649" s="83" t="s">
        <v>444</v>
      </c>
      <c r="Y649" s="518">
        <f>IF('LISTA TRABAJADORES'!F638&lt;50,"",G649)</f>
        <v>0</v>
      </c>
      <c r="Z649" s="519"/>
      <c r="AA649" s="83"/>
      <c r="AB649" s="65" t="e">
        <f>IF(#REF!="Sí","Cada 6 meses",IF('LISTA TRABAJADORES'!AW641&lt;&gt;"",'LISTA TRABAJADORES'!AW641,IF(OR(#REF!="",#REF!&lt;50),"",IF(#REF!&gt;=1000,"Anualmente",IF(#REF!&lt;=100,"Cada 3 años","Cada 2 años")))))</f>
        <v>#REF!</v>
      </c>
      <c r="AC649" s="65" t="e">
        <f>IF(#REF!="Sí","Cada 6 meses",IF('LISTA TRABAJADORES'!AX641&lt;&gt;"",'LISTA TRABAJADORES'!AX641,IF(OR(#REF!="",#REF!&lt;50),"",IF(#REF!&gt;=1000,"Anualmente",IF(#REF!&lt;=100,"Cada 3 años","Cada 2 años")))))</f>
        <v>#REF!</v>
      </c>
    </row>
    <row r="650" spans="1:29">
      <c r="A650" s="66">
        <v>634</v>
      </c>
      <c r="B650" s="516">
        <f>IF('LISTA TRABAJADORES'!F639&lt;50,"",'LISTA TRABAJADORES'!C639)</f>
        <v>0</v>
      </c>
      <c r="C650" s="517"/>
      <c r="D650" s="107">
        <f>IF('LISTA TRABAJADORES'!F639&lt;50,"",'LISTA TRABAJADORES'!D639)</f>
        <v>0</v>
      </c>
      <c r="E650" s="106">
        <f>IF('LISTA TRABAJADORES'!F639&lt;50,"",'LISTA TRABAJADORES'!E639)</f>
        <v>0</v>
      </c>
      <c r="F650" s="160"/>
      <c r="G650" s="518">
        <f>IF('LISTA TRABAJADORES'!F639&lt;50,"",'LISTA TRABAJADORES'!B639)</f>
        <v>0</v>
      </c>
      <c r="H650" s="519"/>
      <c r="I650" s="83"/>
      <c r="J650" s="65" t="str">
        <f>IF('LISTA TRABAJADORES'!F639="","",IF('LISTA TRABAJADORES'!G639="Sí","Cada 6 meses",IF(M650&lt;&gt;"",M650,IF(OR('LISTA TRABAJADORES'!H639="no ingresa",'LISTA TRABAJADORES'!F639="BAJA"),"No Ingresa PVSA",IF('LISTA TRABAJADORES'!F639="MUY ALTA","Anualmente",IF('LISTA TRABAJADORES'!F639="MEDIA","Cada 3 años","Cada 2 años"))))))</f>
        <v/>
      </c>
      <c r="K650" s="76"/>
      <c r="L650" s="67"/>
      <c r="M650" s="68" t="str">
        <f t="shared" si="18"/>
        <v/>
      </c>
      <c r="N650" s="67"/>
      <c r="O650" s="63"/>
      <c r="P650" s="64"/>
      <c r="Q650" s="64"/>
      <c r="R650" s="2"/>
      <c r="S650" s="104">
        <f t="shared" si="19"/>
        <v>634</v>
      </c>
      <c r="T650" s="516">
        <f>IF('LISTA TRABAJADORES'!F639&lt;50,"",B650)</f>
        <v>0</v>
      </c>
      <c r="U650" s="517"/>
      <c r="V650" s="105">
        <f>IF('LISTA TRABAJADORES'!F639&lt;50,"",'LISTA TRABAJADORES'!D639)</f>
        <v>0</v>
      </c>
      <c r="W650" s="106">
        <f>IF('LISTA TRABAJADORES'!F639&lt;50,"",E650)</f>
        <v>0</v>
      </c>
      <c r="X650" s="83" t="s">
        <v>444</v>
      </c>
      <c r="Y650" s="518">
        <f>IF('LISTA TRABAJADORES'!F639&lt;50,"",G650)</f>
        <v>0</v>
      </c>
      <c r="Z650" s="519"/>
      <c r="AA650" s="83"/>
      <c r="AB650" s="65" t="e">
        <f>IF(#REF!="Sí","Cada 6 meses",IF('LISTA TRABAJADORES'!AW642&lt;&gt;"",'LISTA TRABAJADORES'!AW642,IF(OR(#REF!="",#REF!&lt;50),"",IF(#REF!&gt;=1000,"Anualmente",IF(#REF!&lt;=100,"Cada 3 años","Cada 2 años")))))</f>
        <v>#REF!</v>
      </c>
      <c r="AC650" s="65" t="e">
        <f>IF(#REF!="Sí","Cada 6 meses",IF('LISTA TRABAJADORES'!AX642&lt;&gt;"",'LISTA TRABAJADORES'!AX642,IF(OR(#REF!="",#REF!&lt;50),"",IF(#REF!&gt;=1000,"Anualmente",IF(#REF!&lt;=100,"Cada 3 años","Cada 2 años")))))</f>
        <v>#REF!</v>
      </c>
    </row>
    <row r="651" spans="1:29">
      <c r="A651" s="66">
        <v>635</v>
      </c>
      <c r="B651" s="516">
        <f>IF('LISTA TRABAJADORES'!F640&lt;50,"",'LISTA TRABAJADORES'!C640)</f>
        <v>0</v>
      </c>
      <c r="C651" s="517"/>
      <c r="D651" s="107">
        <f>IF('LISTA TRABAJADORES'!F640&lt;50,"",'LISTA TRABAJADORES'!D640)</f>
        <v>0</v>
      </c>
      <c r="E651" s="106">
        <f>IF('LISTA TRABAJADORES'!F640&lt;50,"",'LISTA TRABAJADORES'!E640)</f>
        <v>0</v>
      </c>
      <c r="F651" s="160"/>
      <c r="G651" s="518">
        <f>IF('LISTA TRABAJADORES'!F640&lt;50,"",'LISTA TRABAJADORES'!B640)</f>
        <v>0</v>
      </c>
      <c r="H651" s="519"/>
      <c r="I651" s="83"/>
      <c r="J651" s="65" t="str">
        <f>IF('LISTA TRABAJADORES'!F640="","",IF('LISTA TRABAJADORES'!G640="Sí","Cada 6 meses",IF(M651&lt;&gt;"",M651,IF(OR('LISTA TRABAJADORES'!H640="no ingresa",'LISTA TRABAJADORES'!F640="BAJA"),"No Ingresa PVSA",IF('LISTA TRABAJADORES'!F640="MUY ALTA","Anualmente",IF('LISTA TRABAJADORES'!F640="MEDIA","Cada 3 años","Cada 2 años"))))))</f>
        <v/>
      </c>
      <c r="K651" s="76"/>
      <c r="L651" s="67"/>
      <c r="M651" s="68" t="str">
        <f t="shared" si="18"/>
        <v/>
      </c>
      <c r="N651" s="67"/>
      <c r="O651" s="63"/>
      <c r="P651" s="64"/>
      <c r="Q651" s="64"/>
      <c r="R651" s="2"/>
      <c r="S651" s="104">
        <f t="shared" si="19"/>
        <v>635</v>
      </c>
      <c r="T651" s="516">
        <f>IF('LISTA TRABAJADORES'!F640&lt;50,"",B651)</f>
        <v>0</v>
      </c>
      <c r="U651" s="517"/>
      <c r="V651" s="105">
        <f>IF('LISTA TRABAJADORES'!F640&lt;50,"",'LISTA TRABAJADORES'!D640)</f>
        <v>0</v>
      </c>
      <c r="W651" s="106">
        <f>IF('LISTA TRABAJADORES'!F640&lt;50,"",E651)</f>
        <v>0</v>
      </c>
      <c r="X651" s="83" t="s">
        <v>444</v>
      </c>
      <c r="Y651" s="518">
        <f>IF('LISTA TRABAJADORES'!F640&lt;50,"",G651)</f>
        <v>0</v>
      </c>
      <c r="Z651" s="519"/>
      <c r="AA651" s="83"/>
      <c r="AB651" s="65" t="e">
        <f>IF(#REF!="Sí","Cada 6 meses",IF('LISTA TRABAJADORES'!AW643&lt;&gt;"",'LISTA TRABAJADORES'!AW643,IF(OR(#REF!="",#REF!&lt;50),"",IF(#REF!&gt;=1000,"Anualmente",IF(#REF!&lt;=100,"Cada 3 años","Cada 2 años")))))</f>
        <v>#REF!</v>
      </c>
      <c r="AC651" s="65" t="e">
        <f>IF(#REF!="Sí","Cada 6 meses",IF('LISTA TRABAJADORES'!AX643&lt;&gt;"",'LISTA TRABAJADORES'!AX643,IF(OR(#REF!="",#REF!&lt;50),"",IF(#REF!&gt;=1000,"Anualmente",IF(#REF!&lt;=100,"Cada 3 años","Cada 2 años")))))</f>
        <v>#REF!</v>
      </c>
    </row>
    <row r="652" spans="1:29">
      <c r="A652" s="66">
        <v>636</v>
      </c>
      <c r="B652" s="516">
        <f>IF('LISTA TRABAJADORES'!F641&lt;50,"",'LISTA TRABAJADORES'!C641)</f>
        <v>0</v>
      </c>
      <c r="C652" s="517"/>
      <c r="D652" s="107">
        <f>IF('LISTA TRABAJADORES'!F641&lt;50,"",'LISTA TRABAJADORES'!D641)</f>
        <v>0</v>
      </c>
      <c r="E652" s="106">
        <f>IF('LISTA TRABAJADORES'!F641&lt;50,"",'LISTA TRABAJADORES'!E641)</f>
        <v>0</v>
      </c>
      <c r="F652" s="160"/>
      <c r="G652" s="518">
        <f>IF('LISTA TRABAJADORES'!F641&lt;50,"",'LISTA TRABAJADORES'!B641)</f>
        <v>0</v>
      </c>
      <c r="H652" s="519"/>
      <c r="I652" s="83"/>
      <c r="J652" s="65" t="str">
        <f>IF('LISTA TRABAJADORES'!F641="","",IF('LISTA TRABAJADORES'!G641="Sí","Cada 6 meses",IF(M652&lt;&gt;"",M652,IF(OR('LISTA TRABAJADORES'!H641="no ingresa",'LISTA TRABAJADORES'!F641="BAJA"),"No Ingresa PVSA",IF('LISTA TRABAJADORES'!F641="MUY ALTA","Anualmente",IF('LISTA TRABAJADORES'!F641="MEDIA","Cada 3 años","Cada 2 años"))))))</f>
        <v/>
      </c>
      <c r="K652" s="76"/>
      <c r="L652" s="67"/>
      <c r="M652" s="68" t="str">
        <f t="shared" si="18"/>
        <v/>
      </c>
      <c r="N652" s="67"/>
      <c r="O652" s="63"/>
      <c r="P652" s="64"/>
      <c r="Q652" s="64"/>
      <c r="R652" s="2"/>
      <c r="S652" s="104">
        <f t="shared" si="19"/>
        <v>636</v>
      </c>
      <c r="T652" s="516">
        <f>IF('LISTA TRABAJADORES'!F641&lt;50,"",B652)</f>
        <v>0</v>
      </c>
      <c r="U652" s="517"/>
      <c r="V652" s="105">
        <f>IF('LISTA TRABAJADORES'!F641&lt;50,"",'LISTA TRABAJADORES'!D641)</f>
        <v>0</v>
      </c>
      <c r="W652" s="106">
        <f>IF('LISTA TRABAJADORES'!F641&lt;50,"",E652)</f>
        <v>0</v>
      </c>
      <c r="X652" s="83" t="s">
        <v>444</v>
      </c>
      <c r="Y652" s="518">
        <f>IF('LISTA TRABAJADORES'!F641&lt;50,"",G652)</f>
        <v>0</v>
      </c>
      <c r="Z652" s="519"/>
      <c r="AA652" s="83"/>
      <c r="AB652" s="65" t="e">
        <f>IF(#REF!="Sí","Cada 6 meses",IF('LISTA TRABAJADORES'!AW644&lt;&gt;"",'LISTA TRABAJADORES'!AW644,IF(OR(#REF!="",#REF!&lt;50),"",IF(#REF!&gt;=1000,"Anualmente",IF(#REF!&lt;=100,"Cada 3 años","Cada 2 años")))))</f>
        <v>#REF!</v>
      </c>
      <c r="AC652" s="65" t="e">
        <f>IF(#REF!="Sí","Cada 6 meses",IF('LISTA TRABAJADORES'!AX644&lt;&gt;"",'LISTA TRABAJADORES'!AX644,IF(OR(#REF!="",#REF!&lt;50),"",IF(#REF!&gt;=1000,"Anualmente",IF(#REF!&lt;=100,"Cada 3 años","Cada 2 años")))))</f>
        <v>#REF!</v>
      </c>
    </row>
    <row r="653" spans="1:29">
      <c r="A653" s="66">
        <v>637</v>
      </c>
      <c r="B653" s="516">
        <f>IF('LISTA TRABAJADORES'!F642&lt;50,"",'LISTA TRABAJADORES'!C642)</f>
        <v>0</v>
      </c>
      <c r="C653" s="517"/>
      <c r="D653" s="107">
        <f>IF('LISTA TRABAJADORES'!F642&lt;50,"",'LISTA TRABAJADORES'!D642)</f>
        <v>0</v>
      </c>
      <c r="E653" s="106">
        <f>IF('LISTA TRABAJADORES'!F642&lt;50,"",'LISTA TRABAJADORES'!E642)</f>
        <v>0</v>
      </c>
      <c r="F653" s="160"/>
      <c r="G653" s="518">
        <f>IF('LISTA TRABAJADORES'!F642&lt;50,"",'LISTA TRABAJADORES'!B642)</f>
        <v>0</v>
      </c>
      <c r="H653" s="519"/>
      <c r="I653" s="83"/>
      <c r="J653" s="65" t="str">
        <f>IF('LISTA TRABAJADORES'!F642="","",IF('LISTA TRABAJADORES'!G642="Sí","Cada 6 meses",IF(M653&lt;&gt;"",M653,IF(OR('LISTA TRABAJADORES'!H642="no ingresa",'LISTA TRABAJADORES'!F642="BAJA"),"No Ingresa PVSA",IF('LISTA TRABAJADORES'!F642="MUY ALTA","Anualmente",IF('LISTA TRABAJADORES'!F642="MEDIA","Cada 3 años","Cada 2 años"))))))</f>
        <v/>
      </c>
      <c r="K653" s="76"/>
      <c r="L653" s="67"/>
      <c r="M653" s="68" t="str">
        <f t="shared" si="18"/>
        <v/>
      </c>
      <c r="N653" s="67"/>
      <c r="O653" s="63"/>
      <c r="P653" s="64"/>
      <c r="Q653" s="64"/>
      <c r="R653" s="2"/>
      <c r="S653" s="104">
        <f t="shared" si="19"/>
        <v>637</v>
      </c>
      <c r="T653" s="516">
        <f>IF('LISTA TRABAJADORES'!F642&lt;50,"",B653)</f>
        <v>0</v>
      </c>
      <c r="U653" s="517"/>
      <c r="V653" s="105">
        <f>IF('LISTA TRABAJADORES'!F642&lt;50,"",'LISTA TRABAJADORES'!D642)</f>
        <v>0</v>
      </c>
      <c r="W653" s="106">
        <f>IF('LISTA TRABAJADORES'!F642&lt;50,"",E653)</f>
        <v>0</v>
      </c>
      <c r="X653" s="83" t="s">
        <v>444</v>
      </c>
      <c r="Y653" s="518">
        <f>IF('LISTA TRABAJADORES'!F642&lt;50,"",G653)</f>
        <v>0</v>
      </c>
      <c r="Z653" s="519"/>
      <c r="AA653" s="83"/>
      <c r="AB653" s="65" t="e">
        <f>IF(#REF!="Sí","Cada 6 meses",IF('LISTA TRABAJADORES'!AW645&lt;&gt;"",'LISTA TRABAJADORES'!AW645,IF(OR(#REF!="",#REF!&lt;50),"",IF(#REF!&gt;=1000,"Anualmente",IF(#REF!&lt;=100,"Cada 3 años","Cada 2 años")))))</f>
        <v>#REF!</v>
      </c>
      <c r="AC653" s="65" t="e">
        <f>IF(#REF!="Sí","Cada 6 meses",IF('LISTA TRABAJADORES'!AX645&lt;&gt;"",'LISTA TRABAJADORES'!AX645,IF(OR(#REF!="",#REF!&lt;50),"",IF(#REF!&gt;=1000,"Anualmente",IF(#REF!&lt;=100,"Cada 3 años","Cada 2 años")))))</f>
        <v>#REF!</v>
      </c>
    </row>
    <row r="654" spans="1:29">
      <c r="A654" s="66">
        <v>638</v>
      </c>
      <c r="B654" s="516">
        <f>IF('LISTA TRABAJADORES'!F643&lt;50,"",'LISTA TRABAJADORES'!C643)</f>
        <v>0</v>
      </c>
      <c r="C654" s="517"/>
      <c r="D654" s="107">
        <f>IF('LISTA TRABAJADORES'!F643&lt;50,"",'LISTA TRABAJADORES'!D643)</f>
        <v>0</v>
      </c>
      <c r="E654" s="106">
        <f>IF('LISTA TRABAJADORES'!F643&lt;50,"",'LISTA TRABAJADORES'!E643)</f>
        <v>0</v>
      </c>
      <c r="F654" s="160"/>
      <c r="G654" s="518">
        <f>IF('LISTA TRABAJADORES'!F643&lt;50,"",'LISTA TRABAJADORES'!B643)</f>
        <v>0</v>
      </c>
      <c r="H654" s="519"/>
      <c r="I654" s="83"/>
      <c r="J654" s="65" t="str">
        <f>IF('LISTA TRABAJADORES'!F643="","",IF('LISTA TRABAJADORES'!G643="Sí","Cada 6 meses",IF(M654&lt;&gt;"",M654,IF(OR('LISTA TRABAJADORES'!H643="no ingresa",'LISTA TRABAJADORES'!F643="BAJA"),"No Ingresa PVSA",IF('LISTA TRABAJADORES'!F643="MUY ALTA","Anualmente",IF('LISTA TRABAJADORES'!F643="MEDIA","Cada 3 años","Cada 2 años"))))))</f>
        <v/>
      </c>
      <c r="K654" s="76"/>
      <c r="L654" s="67"/>
      <c r="M654" s="68" t="str">
        <f t="shared" si="18"/>
        <v/>
      </c>
      <c r="N654" s="67"/>
      <c r="O654" s="63"/>
      <c r="P654" s="64"/>
      <c r="Q654" s="64"/>
      <c r="R654" s="2"/>
      <c r="S654" s="104">
        <f t="shared" si="19"/>
        <v>638</v>
      </c>
      <c r="T654" s="516">
        <f>IF('LISTA TRABAJADORES'!F643&lt;50,"",B654)</f>
        <v>0</v>
      </c>
      <c r="U654" s="517"/>
      <c r="V654" s="105">
        <f>IF('LISTA TRABAJADORES'!F643&lt;50,"",'LISTA TRABAJADORES'!D643)</f>
        <v>0</v>
      </c>
      <c r="W654" s="106">
        <f>IF('LISTA TRABAJADORES'!F643&lt;50,"",E654)</f>
        <v>0</v>
      </c>
      <c r="X654" s="83" t="s">
        <v>444</v>
      </c>
      <c r="Y654" s="518">
        <f>IF('LISTA TRABAJADORES'!F643&lt;50,"",G654)</f>
        <v>0</v>
      </c>
      <c r="Z654" s="519"/>
      <c r="AA654" s="83"/>
      <c r="AB654" s="65" t="e">
        <f>IF(#REF!="Sí","Cada 6 meses",IF('LISTA TRABAJADORES'!AW646&lt;&gt;"",'LISTA TRABAJADORES'!AW646,IF(OR(#REF!="",#REF!&lt;50),"",IF(#REF!&gt;=1000,"Anualmente",IF(#REF!&lt;=100,"Cada 3 años","Cada 2 años")))))</f>
        <v>#REF!</v>
      </c>
      <c r="AC654" s="65" t="e">
        <f>IF(#REF!="Sí","Cada 6 meses",IF('LISTA TRABAJADORES'!AX646&lt;&gt;"",'LISTA TRABAJADORES'!AX646,IF(OR(#REF!="",#REF!&lt;50),"",IF(#REF!&gt;=1000,"Anualmente",IF(#REF!&lt;=100,"Cada 3 años","Cada 2 años")))))</f>
        <v>#REF!</v>
      </c>
    </row>
    <row r="655" spans="1:29">
      <c r="A655" s="66">
        <v>639</v>
      </c>
      <c r="B655" s="516">
        <f>IF('LISTA TRABAJADORES'!F644&lt;50,"",'LISTA TRABAJADORES'!C644)</f>
        <v>0</v>
      </c>
      <c r="C655" s="517"/>
      <c r="D655" s="107">
        <f>IF('LISTA TRABAJADORES'!F644&lt;50,"",'LISTA TRABAJADORES'!D644)</f>
        <v>0</v>
      </c>
      <c r="E655" s="106">
        <f>IF('LISTA TRABAJADORES'!F644&lt;50,"",'LISTA TRABAJADORES'!E644)</f>
        <v>0</v>
      </c>
      <c r="F655" s="160"/>
      <c r="G655" s="518">
        <f>IF('LISTA TRABAJADORES'!F644&lt;50,"",'LISTA TRABAJADORES'!B644)</f>
        <v>0</v>
      </c>
      <c r="H655" s="519"/>
      <c r="I655" s="83"/>
      <c r="J655" s="65" t="str">
        <f>IF('LISTA TRABAJADORES'!F644="","",IF('LISTA TRABAJADORES'!G644="Sí","Cada 6 meses",IF(M655&lt;&gt;"",M655,IF(OR('LISTA TRABAJADORES'!H644="no ingresa",'LISTA TRABAJADORES'!F644="BAJA"),"No Ingresa PVSA",IF('LISTA TRABAJADORES'!F644="MUY ALTA","Anualmente",IF('LISTA TRABAJADORES'!F644="MEDIA","Cada 3 años","Cada 2 años"))))))</f>
        <v/>
      </c>
      <c r="K655" s="76"/>
      <c r="L655" s="67"/>
      <c r="M655" s="68" t="str">
        <f t="shared" si="18"/>
        <v/>
      </c>
      <c r="N655" s="67"/>
      <c r="O655" s="63"/>
      <c r="P655" s="64"/>
      <c r="Q655" s="64"/>
      <c r="R655" s="2"/>
      <c r="S655" s="104">
        <f t="shared" si="19"/>
        <v>639</v>
      </c>
      <c r="T655" s="516">
        <f>IF('LISTA TRABAJADORES'!F644&lt;50,"",B655)</f>
        <v>0</v>
      </c>
      <c r="U655" s="517"/>
      <c r="V655" s="105">
        <f>IF('LISTA TRABAJADORES'!F644&lt;50,"",'LISTA TRABAJADORES'!D644)</f>
        <v>0</v>
      </c>
      <c r="W655" s="106">
        <f>IF('LISTA TRABAJADORES'!F644&lt;50,"",E655)</f>
        <v>0</v>
      </c>
      <c r="X655" s="83" t="s">
        <v>444</v>
      </c>
      <c r="Y655" s="518">
        <f>IF('LISTA TRABAJADORES'!F644&lt;50,"",G655)</f>
        <v>0</v>
      </c>
      <c r="Z655" s="519"/>
      <c r="AA655" s="83"/>
      <c r="AB655" s="65" t="e">
        <f>IF(#REF!="Sí","Cada 6 meses",IF('LISTA TRABAJADORES'!AW647&lt;&gt;"",'LISTA TRABAJADORES'!AW647,IF(OR(#REF!="",#REF!&lt;50),"",IF(#REF!&gt;=1000,"Anualmente",IF(#REF!&lt;=100,"Cada 3 años","Cada 2 años")))))</f>
        <v>#REF!</v>
      </c>
      <c r="AC655" s="65" t="e">
        <f>IF(#REF!="Sí","Cada 6 meses",IF('LISTA TRABAJADORES'!AX647&lt;&gt;"",'LISTA TRABAJADORES'!AX647,IF(OR(#REF!="",#REF!&lt;50),"",IF(#REF!&gt;=1000,"Anualmente",IF(#REF!&lt;=100,"Cada 3 años","Cada 2 años")))))</f>
        <v>#REF!</v>
      </c>
    </row>
    <row r="656" spans="1:29">
      <c r="A656" s="66">
        <v>640</v>
      </c>
      <c r="B656" s="516">
        <f>IF('LISTA TRABAJADORES'!F645&lt;50,"",'LISTA TRABAJADORES'!C645)</f>
        <v>0</v>
      </c>
      <c r="C656" s="517"/>
      <c r="D656" s="107">
        <f>IF('LISTA TRABAJADORES'!F645&lt;50,"",'LISTA TRABAJADORES'!D645)</f>
        <v>0</v>
      </c>
      <c r="E656" s="106">
        <f>IF('LISTA TRABAJADORES'!F645&lt;50,"",'LISTA TRABAJADORES'!E645)</f>
        <v>0</v>
      </c>
      <c r="F656" s="160"/>
      <c r="G656" s="518">
        <f>IF('LISTA TRABAJADORES'!F645&lt;50,"",'LISTA TRABAJADORES'!B645)</f>
        <v>0</v>
      </c>
      <c r="H656" s="519"/>
      <c r="I656" s="83"/>
      <c r="J656" s="65" t="str">
        <f>IF('LISTA TRABAJADORES'!F645="","",IF('LISTA TRABAJADORES'!G645="Sí","Cada 6 meses",IF(M656&lt;&gt;"",M656,IF(OR('LISTA TRABAJADORES'!H645="no ingresa",'LISTA TRABAJADORES'!F645="BAJA"),"No Ingresa PVSA",IF('LISTA TRABAJADORES'!F645="MUY ALTA","Anualmente",IF('LISTA TRABAJADORES'!F645="MEDIA","Cada 3 años","Cada 2 años"))))))</f>
        <v/>
      </c>
      <c r="K656" s="76"/>
      <c r="L656" s="67"/>
      <c r="M656" s="68" t="str">
        <f t="shared" si="18"/>
        <v/>
      </c>
      <c r="N656" s="67"/>
      <c r="O656" s="63"/>
      <c r="P656" s="64"/>
      <c r="Q656" s="64"/>
      <c r="R656" s="2"/>
      <c r="S656" s="104">
        <f t="shared" si="19"/>
        <v>640</v>
      </c>
      <c r="T656" s="516">
        <f>IF('LISTA TRABAJADORES'!F645&lt;50,"",B656)</f>
        <v>0</v>
      </c>
      <c r="U656" s="517"/>
      <c r="V656" s="105">
        <f>IF('LISTA TRABAJADORES'!F645&lt;50,"",'LISTA TRABAJADORES'!D645)</f>
        <v>0</v>
      </c>
      <c r="W656" s="106">
        <f>IF('LISTA TRABAJADORES'!F645&lt;50,"",E656)</f>
        <v>0</v>
      </c>
      <c r="X656" s="83" t="s">
        <v>444</v>
      </c>
      <c r="Y656" s="518">
        <f>IF('LISTA TRABAJADORES'!F645&lt;50,"",G656)</f>
        <v>0</v>
      </c>
      <c r="Z656" s="519"/>
      <c r="AA656" s="83"/>
      <c r="AB656" s="65" t="e">
        <f>IF(#REF!="Sí","Cada 6 meses",IF('LISTA TRABAJADORES'!AW648&lt;&gt;"",'LISTA TRABAJADORES'!AW648,IF(OR(#REF!="",#REF!&lt;50),"",IF(#REF!&gt;=1000,"Anualmente",IF(#REF!&lt;=100,"Cada 3 años","Cada 2 años")))))</f>
        <v>#REF!</v>
      </c>
      <c r="AC656" s="65" t="e">
        <f>IF(#REF!="Sí","Cada 6 meses",IF('LISTA TRABAJADORES'!AX648&lt;&gt;"",'LISTA TRABAJADORES'!AX648,IF(OR(#REF!="",#REF!&lt;50),"",IF(#REF!&gt;=1000,"Anualmente",IF(#REF!&lt;=100,"Cada 3 años","Cada 2 años")))))</f>
        <v>#REF!</v>
      </c>
    </row>
    <row r="657" spans="1:29">
      <c r="A657" s="66">
        <v>641</v>
      </c>
      <c r="B657" s="516">
        <f>IF('LISTA TRABAJADORES'!F646&lt;50,"",'LISTA TRABAJADORES'!C646)</f>
        <v>0</v>
      </c>
      <c r="C657" s="517"/>
      <c r="D657" s="107">
        <f>IF('LISTA TRABAJADORES'!F646&lt;50,"",'LISTA TRABAJADORES'!D646)</f>
        <v>0</v>
      </c>
      <c r="E657" s="106">
        <f>IF('LISTA TRABAJADORES'!F646&lt;50,"",'LISTA TRABAJADORES'!E646)</f>
        <v>0</v>
      </c>
      <c r="F657" s="160"/>
      <c r="G657" s="518">
        <f>IF('LISTA TRABAJADORES'!F646&lt;50,"",'LISTA TRABAJADORES'!B646)</f>
        <v>0</v>
      </c>
      <c r="H657" s="519"/>
      <c r="I657" s="83"/>
      <c r="J657" s="65" t="str">
        <f>IF('LISTA TRABAJADORES'!F646="","",IF('LISTA TRABAJADORES'!G646="Sí","Cada 6 meses",IF(M657&lt;&gt;"",M657,IF(OR('LISTA TRABAJADORES'!H646="no ingresa",'LISTA TRABAJADORES'!F646="BAJA"),"No Ingresa PVSA",IF('LISTA TRABAJADORES'!F646="MUY ALTA","Anualmente",IF('LISTA TRABAJADORES'!F646="MEDIA","Cada 3 años","Cada 2 años"))))))</f>
        <v/>
      </c>
      <c r="K657" s="76"/>
      <c r="L657" s="67"/>
      <c r="M657" s="68" t="str">
        <f t="shared" ref="M657:M720" si="20">IF(L657="","",VLOOKUP(L657,$Q$12:$R$13,2,FALSE))</f>
        <v/>
      </c>
      <c r="N657" s="67"/>
      <c r="O657" s="63"/>
      <c r="P657" s="64"/>
      <c r="Q657" s="64"/>
      <c r="R657" s="2"/>
      <c r="S657" s="104">
        <f t="shared" ref="S657:S720" si="21">A657</f>
        <v>641</v>
      </c>
      <c r="T657" s="516">
        <f>IF('LISTA TRABAJADORES'!F646&lt;50,"",B657)</f>
        <v>0</v>
      </c>
      <c r="U657" s="517"/>
      <c r="V657" s="105">
        <f>IF('LISTA TRABAJADORES'!F646&lt;50,"",'LISTA TRABAJADORES'!D646)</f>
        <v>0</v>
      </c>
      <c r="W657" s="106">
        <f>IF('LISTA TRABAJADORES'!F646&lt;50,"",E657)</f>
        <v>0</v>
      </c>
      <c r="X657" s="83" t="s">
        <v>444</v>
      </c>
      <c r="Y657" s="518">
        <f>IF('LISTA TRABAJADORES'!F646&lt;50,"",G657)</f>
        <v>0</v>
      </c>
      <c r="Z657" s="519"/>
      <c r="AA657" s="83"/>
      <c r="AB657" s="65" t="e">
        <f>IF(#REF!="Sí","Cada 6 meses",IF('LISTA TRABAJADORES'!AW649&lt;&gt;"",'LISTA TRABAJADORES'!AW649,IF(OR(#REF!="",#REF!&lt;50),"",IF(#REF!&gt;=1000,"Anualmente",IF(#REF!&lt;=100,"Cada 3 años","Cada 2 años")))))</f>
        <v>#REF!</v>
      </c>
      <c r="AC657" s="65" t="e">
        <f>IF(#REF!="Sí","Cada 6 meses",IF('LISTA TRABAJADORES'!AX649&lt;&gt;"",'LISTA TRABAJADORES'!AX649,IF(OR(#REF!="",#REF!&lt;50),"",IF(#REF!&gt;=1000,"Anualmente",IF(#REF!&lt;=100,"Cada 3 años","Cada 2 años")))))</f>
        <v>#REF!</v>
      </c>
    </row>
    <row r="658" spans="1:29">
      <c r="A658" s="66">
        <v>642</v>
      </c>
      <c r="B658" s="516">
        <f>IF('LISTA TRABAJADORES'!F647&lt;50,"",'LISTA TRABAJADORES'!C647)</f>
        <v>0</v>
      </c>
      <c r="C658" s="517"/>
      <c r="D658" s="107">
        <f>IF('LISTA TRABAJADORES'!F647&lt;50,"",'LISTA TRABAJADORES'!D647)</f>
        <v>0</v>
      </c>
      <c r="E658" s="106">
        <f>IF('LISTA TRABAJADORES'!F647&lt;50,"",'LISTA TRABAJADORES'!E647)</f>
        <v>0</v>
      </c>
      <c r="F658" s="160"/>
      <c r="G658" s="518">
        <f>IF('LISTA TRABAJADORES'!F647&lt;50,"",'LISTA TRABAJADORES'!B647)</f>
        <v>0</v>
      </c>
      <c r="H658" s="519"/>
      <c r="I658" s="83"/>
      <c r="J658" s="65" t="str">
        <f>IF('LISTA TRABAJADORES'!F647="","",IF('LISTA TRABAJADORES'!G647="Sí","Cada 6 meses",IF(M658&lt;&gt;"",M658,IF(OR('LISTA TRABAJADORES'!H647="no ingresa",'LISTA TRABAJADORES'!F647="BAJA"),"No Ingresa PVSA",IF('LISTA TRABAJADORES'!F647="MUY ALTA","Anualmente",IF('LISTA TRABAJADORES'!F647="MEDIA","Cada 3 años","Cada 2 años"))))))</f>
        <v/>
      </c>
      <c r="K658" s="76"/>
      <c r="L658" s="67"/>
      <c r="M658" s="68" t="str">
        <f t="shared" si="20"/>
        <v/>
      </c>
      <c r="N658" s="67"/>
      <c r="O658" s="63"/>
      <c r="P658" s="64"/>
      <c r="Q658" s="64"/>
      <c r="R658" s="2"/>
      <c r="S658" s="104">
        <f t="shared" si="21"/>
        <v>642</v>
      </c>
      <c r="T658" s="516">
        <f>IF('LISTA TRABAJADORES'!F647&lt;50,"",B658)</f>
        <v>0</v>
      </c>
      <c r="U658" s="517"/>
      <c r="V658" s="105">
        <f>IF('LISTA TRABAJADORES'!F647&lt;50,"",'LISTA TRABAJADORES'!D647)</f>
        <v>0</v>
      </c>
      <c r="W658" s="106">
        <f>IF('LISTA TRABAJADORES'!F647&lt;50,"",E658)</f>
        <v>0</v>
      </c>
      <c r="X658" s="83" t="s">
        <v>444</v>
      </c>
      <c r="Y658" s="518">
        <f>IF('LISTA TRABAJADORES'!F647&lt;50,"",G658)</f>
        <v>0</v>
      </c>
      <c r="Z658" s="519"/>
      <c r="AA658" s="83"/>
      <c r="AB658" s="65" t="e">
        <f>IF(#REF!="Sí","Cada 6 meses",IF('LISTA TRABAJADORES'!AW650&lt;&gt;"",'LISTA TRABAJADORES'!AW650,IF(OR(#REF!="",#REF!&lt;50),"",IF(#REF!&gt;=1000,"Anualmente",IF(#REF!&lt;=100,"Cada 3 años","Cada 2 años")))))</f>
        <v>#REF!</v>
      </c>
      <c r="AC658" s="65" t="e">
        <f>IF(#REF!="Sí","Cada 6 meses",IF('LISTA TRABAJADORES'!AX650&lt;&gt;"",'LISTA TRABAJADORES'!AX650,IF(OR(#REF!="",#REF!&lt;50),"",IF(#REF!&gt;=1000,"Anualmente",IF(#REF!&lt;=100,"Cada 3 años","Cada 2 años")))))</f>
        <v>#REF!</v>
      </c>
    </row>
    <row r="659" spans="1:29">
      <c r="A659" s="66">
        <v>643</v>
      </c>
      <c r="B659" s="516">
        <f>IF('LISTA TRABAJADORES'!F648&lt;50,"",'LISTA TRABAJADORES'!C648)</f>
        <v>0</v>
      </c>
      <c r="C659" s="517"/>
      <c r="D659" s="107">
        <f>IF('LISTA TRABAJADORES'!F648&lt;50,"",'LISTA TRABAJADORES'!D648)</f>
        <v>0</v>
      </c>
      <c r="E659" s="106">
        <f>IF('LISTA TRABAJADORES'!F648&lt;50,"",'LISTA TRABAJADORES'!E648)</f>
        <v>0</v>
      </c>
      <c r="F659" s="160"/>
      <c r="G659" s="518">
        <f>IF('LISTA TRABAJADORES'!F648&lt;50,"",'LISTA TRABAJADORES'!B648)</f>
        <v>0</v>
      </c>
      <c r="H659" s="519"/>
      <c r="I659" s="83"/>
      <c r="J659" s="65" t="str">
        <f>IF('LISTA TRABAJADORES'!F648="","",IF('LISTA TRABAJADORES'!G648="Sí","Cada 6 meses",IF(M659&lt;&gt;"",M659,IF(OR('LISTA TRABAJADORES'!H648="no ingresa",'LISTA TRABAJADORES'!F648="BAJA"),"No Ingresa PVSA",IF('LISTA TRABAJADORES'!F648="MUY ALTA","Anualmente",IF('LISTA TRABAJADORES'!F648="MEDIA","Cada 3 años","Cada 2 años"))))))</f>
        <v/>
      </c>
      <c r="K659" s="76"/>
      <c r="L659" s="67"/>
      <c r="M659" s="68" t="str">
        <f t="shared" si="20"/>
        <v/>
      </c>
      <c r="N659" s="67"/>
      <c r="O659" s="63"/>
      <c r="P659" s="64"/>
      <c r="Q659" s="64"/>
      <c r="R659" s="2"/>
      <c r="S659" s="104">
        <f t="shared" si="21"/>
        <v>643</v>
      </c>
      <c r="T659" s="516">
        <f>IF('LISTA TRABAJADORES'!F648&lt;50,"",B659)</f>
        <v>0</v>
      </c>
      <c r="U659" s="517"/>
      <c r="V659" s="105">
        <f>IF('LISTA TRABAJADORES'!F648&lt;50,"",'LISTA TRABAJADORES'!D648)</f>
        <v>0</v>
      </c>
      <c r="W659" s="106">
        <f>IF('LISTA TRABAJADORES'!F648&lt;50,"",E659)</f>
        <v>0</v>
      </c>
      <c r="X659" s="83" t="s">
        <v>444</v>
      </c>
      <c r="Y659" s="518">
        <f>IF('LISTA TRABAJADORES'!F648&lt;50,"",G659)</f>
        <v>0</v>
      </c>
      <c r="Z659" s="519"/>
      <c r="AA659" s="83"/>
      <c r="AB659" s="65" t="e">
        <f>IF(#REF!="Sí","Cada 6 meses",IF('LISTA TRABAJADORES'!AW651&lt;&gt;"",'LISTA TRABAJADORES'!AW651,IF(OR(#REF!="",#REF!&lt;50),"",IF(#REF!&gt;=1000,"Anualmente",IF(#REF!&lt;=100,"Cada 3 años","Cada 2 años")))))</f>
        <v>#REF!</v>
      </c>
      <c r="AC659" s="65" t="e">
        <f>IF(#REF!="Sí","Cada 6 meses",IF('LISTA TRABAJADORES'!AX651&lt;&gt;"",'LISTA TRABAJADORES'!AX651,IF(OR(#REF!="",#REF!&lt;50),"",IF(#REF!&gt;=1000,"Anualmente",IF(#REF!&lt;=100,"Cada 3 años","Cada 2 años")))))</f>
        <v>#REF!</v>
      </c>
    </row>
    <row r="660" spans="1:29">
      <c r="A660" s="66">
        <v>644</v>
      </c>
      <c r="B660" s="516">
        <f>IF('LISTA TRABAJADORES'!F649&lt;50,"",'LISTA TRABAJADORES'!C649)</f>
        <v>0</v>
      </c>
      <c r="C660" s="517"/>
      <c r="D660" s="107">
        <f>IF('LISTA TRABAJADORES'!F649&lt;50,"",'LISTA TRABAJADORES'!D649)</f>
        <v>0</v>
      </c>
      <c r="E660" s="106">
        <f>IF('LISTA TRABAJADORES'!F649&lt;50,"",'LISTA TRABAJADORES'!E649)</f>
        <v>0</v>
      </c>
      <c r="F660" s="160"/>
      <c r="G660" s="518">
        <f>IF('LISTA TRABAJADORES'!F649&lt;50,"",'LISTA TRABAJADORES'!B649)</f>
        <v>0</v>
      </c>
      <c r="H660" s="519"/>
      <c r="I660" s="83"/>
      <c r="J660" s="65" t="str">
        <f>IF('LISTA TRABAJADORES'!F649="","",IF('LISTA TRABAJADORES'!G649="Sí","Cada 6 meses",IF(M660&lt;&gt;"",M660,IF(OR('LISTA TRABAJADORES'!H649="no ingresa",'LISTA TRABAJADORES'!F649="BAJA"),"No Ingresa PVSA",IF('LISTA TRABAJADORES'!F649="MUY ALTA","Anualmente",IF('LISTA TRABAJADORES'!F649="MEDIA","Cada 3 años","Cada 2 años"))))))</f>
        <v/>
      </c>
      <c r="K660" s="76"/>
      <c r="L660" s="67"/>
      <c r="M660" s="68" t="str">
        <f t="shared" si="20"/>
        <v/>
      </c>
      <c r="N660" s="67"/>
      <c r="O660" s="63"/>
      <c r="P660" s="64"/>
      <c r="Q660" s="64"/>
      <c r="R660" s="2"/>
      <c r="S660" s="104">
        <f t="shared" si="21"/>
        <v>644</v>
      </c>
      <c r="T660" s="516">
        <f>IF('LISTA TRABAJADORES'!F649&lt;50,"",B660)</f>
        <v>0</v>
      </c>
      <c r="U660" s="517"/>
      <c r="V660" s="105">
        <f>IF('LISTA TRABAJADORES'!F649&lt;50,"",'LISTA TRABAJADORES'!D649)</f>
        <v>0</v>
      </c>
      <c r="W660" s="106">
        <f>IF('LISTA TRABAJADORES'!F649&lt;50,"",E660)</f>
        <v>0</v>
      </c>
      <c r="X660" s="83" t="s">
        <v>444</v>
      </c>
      <c r="Y660" s="518">
        <f>IF('LISTA TRABAJADORES'!F649&lt;50,"",G660)</f>
        <v>0</v>
      </c>
      <c r="Z660" s="519"/>
      <c r="AA660" s="83"/>
      <c r="AB660" s="65" t="e">
        <f>IF(#REF!="Sí","Cada 6 meses",IF('LISTA TRABAJADORES'!AW652&lt;&gt;"",'LISTA TRABAJADORES'!AW652,IF(OR(#REF!="",#REF!&lt;50),"",IF(#REF!&gt;=1000,"Anualmente",IF(#REF!&lt;=100,"Cada 3 años","Cada 2 años")))))</f>
        <v>#REF!</v>
      </c>
      <c r="AC660" s="65" t="e">
        <f>IF(#REF!="Sí","Cada 6 meses",IF('LISTA TRABAJADORES'!AX652&lt;&gt;"",'LISTA TRABAJADORES'!AX652,IF(OR(#REF!="",#REF!&lt;50),"",IF(#REF!&gt;=1000,"Anualmente",IF(#REF!&lt;=100,"Cada 3 años","Cada 2 años")))))</f>
        <v>#REF!</v>
      </c>
    </row>
    <row r="661" spans="1:29">
      <c r="A661" s="66">
        <v>645</v>
      </c>
      <c r="B661" s="516">
        <f>IF('LISTA TRABAJADORES'!F650&lt;50,"",'LISTA TRABAJADORES'!C650)</f>
        <v>0</v>
      </c>
      <c r="C661" s="517"/>
      <c r="D661" s="107">
        <f>IF('LISTA TRABAJADORES'!F650&lt;50,"",'LISTA TRABAJADORES'!D650)</f>
        <v>0</v>
      </c>
      <c r="E661" s="106">
        <f>IF('LISTA TRABAJADORES'!F650&lt;50,"",'LISTA TRABAJADORES'!E650)</f>
        <v>0</v>
      </c>
      <c r="F661" s="160"/>
      <c r="G661" s="518">
        <f>IF('LISTA TRABAJADORES'!F650&lt;50,"",'LISTA TRABAJADORES'!B650)</f>
        <v>0</v>
      </c>
      <c r="H661" s="519"/>
      <c r="I661" s="83"/>
      <c r="J661" s="65" t="str">
        <f>IF('LISTA TRABAJADORES'!F650="","",IF('LISTA TRABAJADORES'!G650="Sí","Cada 6 meses",IF(M661&lt;&gt;"",M661,IF(OR('LISTA TRABAJADORES'!H650="no ingresa",'LISTA TRABAJADORES'!F650="BAJA"),"No Ingresa PVSA",IF('LISTA TRABAJADORES'!F650="MUY ALTA","Anualmente",IF('LISTA TRABAJADORES'!F650="MEDIA","Cada 3 años","Cada 2 años"))))))</f>
        <v/>
      </c>
      <c r="K661" s="76"/>
      <c r="L661" s="67"/>
      <c r="M661" s="68" t="str">
        <f t="shared" si="20"/>
        <v/>
      </c>
      <c r="N661" s="67"/>
      <c r="O661" s="63"/>
      <c r="P661" s="64"/>
      <c r="Q661" s="64"/>
      <c r="R661" s="2"/>
      <c r="S661" s="104">
        <f t="shared" si="21"/>
        <v>645</v>
      </c>
      <c r="T661" s="516">
        <f>IF('LISTA TRABAJADORES'!F650&lt;50,"",B661)</f>
        <v>0</v>
      </c>
      <c r="U661" s="517"/>
      <c r="V661" s="105">
        <f>IF('LISTA TRABAJADORES'!F650&lt;50,"",'LISTA TRABAJADORES'!D650)</f>
        <v>0</v>
      </c>
      <c r="W661" s="106">
        <f>IF('LISTA TRABAJADORES'!F650&lt;50,"",E661)</f>
        <v>0</v>
      </c>
      <c r="X661" s="83" t="s">
        <v>444</v>
      </c>
      <c r="Y661" s="518">
        <f>IF('LISTA TRABAJADORES'!F650&lt;50,"",G661)</f>
        <v>0</v>
      </c>
      <c r="Z661" s="519"/>
      <c r="AA661" s="83"/>
      <c r="AB661" s="65" t="e">
        <f>IF(#REF!="Sí","Cada 6 meses",IF('LISTA TRABAJADORES'!AW653&lt;&gt;"",'LISTA TRABAJADORES'!AW653,IF(OR(#REF!="",#REF!&lt;50),"",IF(#REF!&gt;=1000,"Anualmente",IF(#REF!&lt;=100,"Cada 3 años","Cada 2 años")))))</f>
        <v>#REF!</v>
      </c>
      <c r="AC661" s="65" t="e">
        <f>IF(#REF!="Sí","Cada 6 meses",IF('LISTA TRABAJADORES'!AX653&lt;&gt;"",'LISTA TRABAJADORES'!AX653,IF(OR(#REF!="",#REF!&lt;50),"",IF(#REF!&gt;=1000,"Anualmente",IF(#REF!&lt;=100,"Cada 3 años","Cada 2 años")))))</f>
        <v>#REF!</v>
      </c>
    </row>
    <row r="662" spans="1:29">
      <c r="A662" s="66">
        <v>646</v>
      </c>
      <c r="B662" s="516">
        <f>IF('LISTA TRABAJADORES'!F651&lt;50,"",'LISTA TRABAJADORES'!C651)</f>
        <v>0</v>
      </c>
      <c r="C662" s="517"/>
      <c r="D662" s="107">
        <f>IF('LISTA TRABAJADORES'!F651&lt;50,"",'LISTA TRABAJADORES'!D651)</f>
        <v>0</v>
      </c>
      <c r="E662" s="106">
        <f>IF('LISTA TRABAJADORES'!F651&lt;50,"",'LISTA TRABAJADORES'!E651)</f>
        <v>0</v>
      </c>
      <c r="F662" s="160"/>
      <c r="G662" s="518">
        <f>IF('LISTA TRABAJADORES'!F651&lt;50,"",'LISTA TRABAJADORES'!B651)</f>
        <v>0</v>
      </c>
      <c r="H662" s="519"/>
      <c r="I662" s="83"/>
      <c r="J662" s="65" t="str">
        <f>IF('LISTA TRABAJADORES'!F651="","",IF('LISTA TRABAJADORES'!G651="Sí","Cada 6 meses",IF(M662&lt;&gt;"",M662,IF(OR('LISTA TRABAJADORES'!H651="no ingresa",'LISTA TRABAJADORES'!F651="BAJA"),"No Ingresa PVSA",IF('LISTA TRABAJADORES'!F651="MUY ALTA","Anualmente",IF('LISTA TRABAJADORES'!F651="MEDIA","Cada 3 años","Cada 2 años"))))))</f>
        <v/>
      </c>
      <c r="K662" s="76"/>
      <c r="L662" s="67"/>
      <c r="M662" s="68" t="str">
        <f t="shared" si="20"/>
        <v/>
      </c>
      <c r="N662" s="67"/>
      <c r="O662" s="63"/>
      <c r="P662" s="64"/>
      <c r="Q662" s="64"/>
      <c r="R662" s="2"/>
      <c r="S662" s="104">
        <f t="shared" si="21"/>
        <v>646</v>
      </c>
      <c r="T662" s="516">
        <f>IF('LISTA TRABAJADORES'!F651&lt;50,"",B662)</f>
        <v>0</v>
      </c>
      <c r="U662" s="517"/>
      <c r="V662" s="105">
        <f>IF('LISTA TRABAJADORES'!F651&lt;50,"",'LISTA TRABAJADORES'!D651)</f>
        <v>0</v>
      </c>
      <c r="W662" s="106">
        <f>IF('LISTA TRABAJADORES'!F651&lt;50,"",E662)</f>
        <v>0</v>
      </c>
      <c r="X662" s="83" t="s">
        <v>444</v>
      </c>
      <c r="Y662" s="518">
        <f>IF('LISTA TRABAJADORES'!F651&lt;50,"",G662)</f>
        <v>0</v>
      </c>
      <c r="Z662" s="519"/>
      <c r="AA662" s="83"/>
      <c r="AB662" s="65" t="e">
        <f>IF(#REF!="Sí","Cada 6 meses",IF('LISTA TRABAJADORES'!AW654&lt;&gt;"",'LISTA TRABAJADORES'!AW654,IF(OR(#REF!="",#REF!&lt;50),"",IF(#REF!&gt;=1000,"Anualmente",IF(#REF!&lt;=100,"Cada 3 años","Cada 2 años")))))</f>
        <v>#REF!</v>
      </c>
      <c r="AC662" s="65" t="e">
        <f>IF(#REF!="Sí","Cada 6 meses",IF('LISTA TRABAJADORES'!AX654&lt;&gt;"",'LISTA TRABAJADORES'!AX654,IF(OR(#REF!="",#REF!&lt;50),"",IF(#REF!&gt;=1000,"Anualmente",IF(#REF!&lt;=100,"Cada 3 años","Cada 2 años")))))</f>
        <v>#REF!</v>
      </c>
    </row>
    <row r="663" spans="1:29">
      <c r="A663" s="66">
        <v>647</v>
      </c>
      <c r="B663" s="516">
        <f>IF('LISTA TRABAJADORES'!F652&lt;50,"",'LISTA TRABAJADORES'!C652)</f>
        <v>0</v>
      </c>
      <c r="C663" s="517"/>
      <c r="D663" s="107">
        <f>IF('LISTA TRABAJADORES'!F652&lt;50,"",'LISTA TRABAJADORES'!D652)</f>
        <v>0</v>
      </c>
      <c r="E663" s="106">
        <f>IF('LISTA TRABAJADORES'!F652&lt;50,"",'LISTA TRABAJADORES'!E652)</f>
        <v>0</v>
      </c>
      <c r="F663" s="160"/>
      <c r="G663" s="518">
        <f>IF('LISTA TRABAJADORES'!F652&lt;50,"",'LISTA TRABAJADORES'!B652)</f>
        <v>0</v>
      </c>
      <c r="H663" s="519"/>
      <c r="I663" s="83"/>
      <c r="J663" s="65" t="str">
        <f>IF('LISTA TRABAJADORES'!F652="","",IF('LISTA TRABAJADORES'!G652="Sí","Cada 6 meses",IF(M663&lt;&gt;"",M663,IF(OR('LISTA TRABAJADORES'!H652="no ingresa",'LISTA TRABAJADORES'!F652="BAJA"),"No Ingresa PVSA",IF('LISTA TRABAJADORES'!F652="MUY ALTA","Anualmente",IF('LISTA TRABAJADORES'!F652="MEDIA","Cada 3 años","Cada 2 años"))))))</f>
        <v/>
      </c>
      <c r="K663" s="76"/>
      <c r="L663" s="67"/>
      <c r="M663" s="68" t="str">
        <f t="shared" si="20"/>
        <v/>
      </c>
      <c r="N663" s="67"/>
      <c r="O663" s="63"/>
      <c r="P663" s="64"/>
      <c r="Q663" s="64"/>
      <c r="R663" s="2"/>
      <c r="S663" s="104">
        <f t="shared" si="21"/>
        <v>647</v>
      </c>
      <c r="T663" s="516">
        <f>IF('LISTA TRABAJADORES'!F652&lt;50,"",B663)</f>
        <v>0</v>
      </c>
      <c r="U663" s="517"/>
      <c r="V663" s="105">
        <f>IF('LISTA TRABAJADORES'!F652&lt;50,"",'LISTA TRABAJADORES'!D652)</f>
        <v>0</v>
      </c>
      <c r="W663" s="106">
        <f>IF('LISTA TRABAJADORES'!F652&lt;50,"",E663)</f>
        <v>0</v>
      </c>
      <c r="X663" s="83" t="s">
        <v>444</v>
      </c>
      <c r="Y663" s="518">
        <f>IF('LISTA TRABAJADORES'!F652&lt;50,"",G663)</f>
        <v>0</v>
      </c>
      <c r="Z663" s="519"/>
      <c r="AA663" s="83"/>
      <c r="AB663" s="65" t="e">
        <f>IF(#REF!="Sí","Cada 6 meses",IF('LISTA TRABAJADORES'!AW655&lt;&gt;"",'LISTA TRABAJADORES'!AW655,IF(OR(#REF!="",#REF!&lt;50),"",IF(#REF!&gt;=1000,"Anualmente",IF(#REF!&lt;=100,"Cada 3 años","Cada 2 años")))))</f>
        <v>#REF!</v>
      </c>
      <c r="AC663" s="65" t="e">
        <f>IF(#REF!="Sí","Cada 6 meses",IF('LISTA TRABAJADORES'!AX655&lt;&gt;"",'LISTA TRABAJADORES'!AX655,IF(OR(#REF!="",#REF!&lt;50),"",IF(#REF!&gt;=1000,"Anualmente",IF(#REF!&lt;=100,"Cada 3 años","Cada 2 años")))))</f>
        <v>#REF!</v>
      </c>
    </row>
    <row r="664" spans="1:29">
      <c r="A664" s="66">
        <v>648</v>
      </c>
      <c r="B664" s="516">
        <f>IF('LISTA TRABAJADORES'!F653&lt;50,"",'LISTA TRABAJADORES'!C653)</f>
        <v>0</v>
      </c>
      <c r="C664" s="517"/>
      <c r="D664" s="107">
        <f>IF('LISTA TRABAJADORES'!F653&lt;50,"",'LISTA TRABAJADORES'!D653)</f>
        <v>0</v>
      </c>
      <c r="E664" s="106">
        <f>IF('LISTA TRABAJADORES'!F653&lt;50,"",'LISTA TRABAJADORES'!E653)</f>
        <v>0</v>
      </c>
      <c r="F664" s="160"/>
      <c r="G664" s="518">
        <f>IF('LISTA TRABAJADORES'!F653&lt;50,"",'LISTA TRABAJADORES'!B653)</f>
        <v>0</v>
      </c>
      <c r="H664" s="519"/>
      <c r="I664" s="83"/>
      <c r="J664" s="65" t="str">
        <f>IF('LISTA TRABAJADORES'!F653="","",IF('LISTA TRABAJADORES'!G653="Sí","Cada 6 meses",IF(M664&lt;&gt;"",M664,IF(OR('LISTA TRABAJADORES'!H653="no ingresa",'LISTA TRABAJADORES'!F653="BAJA"),"No Ingresa PVSA",IF('LISTA TRABAJADORES'!F653="MUY ALTA","Anualmente",IF('LISTA TRABAJADORES'!F653="MEDIA","Cada 3 años","Cada 2 años"))))))</f>
        <v/>
      </c>
      <c r="K664" s="76"/>
      <c r="L664" s="67"/>
      <c r="M664" s="68" t="str">
        <f t="shared" si="20"/>
        <v/>
      </c>
      <c r="N664" s="67"/>
      <c r="O664" s="63"/>
      <c r="P664" s="64"/>
      <c r="Q664" s="64"/>
      <c r="R664" s="2"/>
      <c r="S664" s="104">
        <f t="shared" si="21"/>
        <v>648</v>
      </c>
      <c r="T664" s="516">
        <f>IF('LISTA TRABAJADORES'!F653&lt;50,"",B664)</f>
        <v>0</v>
      </c>
      <c r="U664" s="517"/>
      <c r="V664" s="105">
        <f>IF('LISTA TRABAJADORES'!F653&lt;50,"",'LISTA TRABAJADORES'!D653)</f>
        <v>0</v>
      </c>
      <c r="W664" s="106">
        <f>IF('LISTA TRABAJADORES'!F653&lt;50,"",E664)</f>
        <v>0</v>
      </c>
      <c r="X664" s="83" t="s">
        <v>444</v>
      </c>
      <c r="Y664" s="518">
        <f>IF('LISTA TRABAJADORES'!F653&lt;50,"",G664)</f>
        <v>0</v>
      </c>
      <c r="Z664" s="519"/>
      <c r="AA664" s="83"/>
      <c r="AB664" s="65" t="e">
        <f>IF(#REF!="Sí","Cada 6 meses",IF('LISTA TRABAJADORES'!AW656&lt;&gt;"",'LISTA TRABAJADORES'!AW656,IF(OR(#REF!="",#REF!&lt;50),"",IF(#REF!&gt;=1000,"Anualmente",IF(#REF!&lt;=100,"Cada 3 años","Cada 2 años")))))</f>
        <v>#REF!</v>
      </c>
      <c r="AC664" s="65" t="e">
        <f>IF(#REF!="Sí","Cada 6 meses",IF('LISTA TRABAJADORES'!AX656&lt;&gt;"",'LISTA TRABAJADORES'!AX656,IF(OR(#REF!="",#REF!&lt;50),"",IF(#REF!&gt;=1000,"Anualmente",IF(#REF!&lt;=100,"Cada 3 años","Cada 2 años")))))</f>
        <v>#REF!</v>
      </c>
    </row>
    <row r="665" spans="1:29">
      <c r="A665" s="66">
        <v>649</v>
      </c>
      <c r="B665" s="516">
        <f>IF('LISTA TRABAJADORES'!F654&lt;50,"",'LISTA TRABAJADORES'!C654)</f>
        <v>0</v>
      </c>
      <c r="C665" s="517"/>
      <c r="D665" s="107">
        <f>IF('LISTA TRABAJADORES'!F654&lt;50,"",'LISTA TRABAJADORES'!D654)</f>
        <v>0</v>
      </c>
      <c r="E665" s="106">
        <f>IF('LISTA TRABAJADORES'!F654&lt;50,"",'LISTA TRABAJADORES'!E654)</f>
        <v>0</v>
      </c>
      <c r="F665" s="160"/>
      <c r="G665" s="518">
        <f>IF('LISTA TRABAJADORES'!F654&lt;50,"",'LISTA TRABAJADORES'!B654)</f>
        <v>0</v>
      </c>
      <c r="H665" s="519"/>
      <c r="I665" s="83"/>
      <c r="J665" s="65" t="str">
        <f>IF('LISTA TRABAJADORES'!F654="","",IF('LISTA TRABAJADORES'!G654="Sí","Cada 6 meses",IF(M665&lt;&gt;"",M665,IF(OR('LISTA TRABAJADORES'!H654="no ingresa",'LISTA TRABAJADORES'!F654="BAJA"),"No Ingresa PVSA",IF('LISTA TRABAJADORES'!F654="MUY ALTA","Anualmente",IF('LISTA TRABAJADORES'!F654="MEDIA","Cada 3 años","Cada 2 años"))))))</f>
        <v/>
      </c>
      <c r="K665" s="76"/>
      <c r="L665" s="67"/>
      <c r="M665" s="68" t="str">
        <f t="shared" si="20"/>
        <v/>
      </c>
      <c r="N665" s="67"/>
      <c r="O665" s="63"/>
      <c r="P665" s="64"/>
      <c r="Q665" s="64"/>
      <c r="R665" s="2"/>
      <c r="S665" s="104">
        <f t="shared" si="21"/>
        <v>649</v>
      </c>
      <c r="T665" s="516">
        <f>IF('LISTA TRABAJADORES'!F654&lt;50,"",B665)</f>
        <v>0</v>
      </c>
      <c r="U665" s="517"/>
      <c r="V665" s="105">
        <f>IF('LISTA TRABAJADORES'!F654&lt;50,"",'LISTA TRABAJADORES'!D654)</f>
        <v>0</v>
      </c>
      <c r="W665" s="106">
        <f>IF('LISTA TRABAJADORES'!F654&lt;50,"",E665)</f>
        <v>0</v>
      </c>
      <c r="X665" s="83" t="s">
        <v>444</v>
      </c>
      <c r="Y665" s="518">
        <f>IF('LISTA TRABAJADORES'!F654&lt;50,"",G665)</f>
        <v>0</v>
      </c>
      <c r="Z665" s="519"/>
      <c r="AA665" s="83"/>
      <c r="AB665" s="65" t="e">
        <f>IF(#REF!="Sí","Cada 6 meses",IF('LISTA TRABAJADORES'!AW657&lt;&gt;"",'LISTA TRABAJADORES'!AW657,IF(OR(#REF!="",#REF!&lt;50),"",IF(#REF!&gt;=1000,"Anualmente",IF(#REF!&lt;=100,"Cada 3 años","Cada 2 años")))))</f>
        <v>#REF!</v>
      </c>
      <c r="AC665" s="65" t="e">
        <f>IF(#REF!="Sí","Cada 6 meses",IF('LISTA TRABAJADORES'!AX657&lt;&gt;"",'LISTA TRABAJADORES'!AX657,IF(OR(#REF!="",#REF!&lt;50),"",IF(#REF!&gt;=1000,"Anualmente",IF(#REF!&lt;=100,"Cada 3 años","Cada 2 años")))))</f>
        <v>#REF!</v>
      </c>
    </row>
    <row r="666" spans="1:29">
      <c r="A666" s="66">
        <v>650</v>
      </c>
      <c r="B666" s="516">
        <f>IF('LISTA TRABAJADORES'!F655&lt;50,"",'LISTA TRABAJADORES'!C655)</f>
        <v>0</v>
      </c>
      <c r="C666" s="517"/>
      <c r="D666" s="107">
        <f>IF('LISTA TRABAJADORES'!F655&lt;50,"",'LISTA TRABAJADORES'!D655)</f>
        <v>0</v>
      </c>
      <c r="E666" s="106">
        <f>IF('LISTA TRABAJADORES'!F655&lt;50,"",'LISTA TRABAJADORES'!E655)</f>
        <v>0</v>
      </c>
      <c r="F666" s="160"/>
      <c r="G666" s="518">
        <f>IF('LISTA TRABAJADORES'!F655&lt;50,"",'LISTA TRABAJADORES'!B655)</f>
        <v>0</v>
      </c>
      <c r="H666" s="519"/>
      <c r="I666" s="83"/>
      <c r="J666" s="65" t="str">
        <f>IF('LISTA TRABAJADORES'!F655="","",IF('LISTA TRABAJADORES'!G655="Sí","Cada 6 meses",IF(M666&lt;&gt;"",M666,IF(OR('LISTA TRABAJADORES'!H655="no ingresa",'LISTA TRABAJADORES'!F655="BAJA"),"No Ingresa PVSA",IF('LISTA TRABAJADORES'!F655="MUY ALTA","Anualmente",IF('LISTA TRABAJADORES'!F655="MEDIA","Cada 3 años","Cada 2 años"))))))</f>
        <v/>
      </c>
      <c r="K666" s="76"/>
      <c r="L666" s="67"/>
      <c r="M666" s="68" t="str">
        <f t="shared" si="20"/>
        <v/>
      </c>
      <c r="N666" s="67"/>
      <c r="O666" s="63"/>
      <c r="P666" s="64"/>
      <c r="Q666" s="64"/>
      <c r="R666" s="2"/>
      <c r="S666" s="104">
        <f t="shared" si="21"/>
        <v>650</v>
      </c>
      <c r="T666" s="516">
        <f>IF('LISTA TRABAJADORES'!F655&lt;50,"",B666)</f>
        <v>0</v>
      </c>
      <c r="U666" s="517"/>
      <c r="V666" s="105">
        <f>IF('LISTA TRABAJADORES'!F655&lt;50,"",'LISTA TRABAJADORES'!D655)</f>
        <v>0</v>
      </c>
      <c r="W666" s="106">
        <f>IF('LISTA TRABAJADORES'!F655&lt;50,"",E666)</f>
        <v>0</v>
      </c>
      <c r="X666" s="83" t="s">
        <v>444</v>
      </c>
      <c r="Y666" s="518">
        <f>IF('LISTA TRABAJADORES'!F655&lt;50,"",G666)</f>
        <v>0</v>
      </c>
      <c r="Z666" s="519"/>
      <c r="AA666" s="83"/>
      <c r="AB666" s="65" t="e">
        <f>IF(#REF!="Sí","Cada 6 meses",IF('LISTA TRABAJADORES'!AW658&lt;&gt;"",'LISTA TRABAJADORES'!AW658,IF(OR(#REF!="",#REF!&lt;50),"",IF(#REF!&gt;=1000,"Anualmente",IF(#REF!&lt;=100,"Cada 3 años","Cada 2 años")))))</f>
        <v>#REF!</v>
      </c>
      <c r="AC666" s="65" t="e">
        <f>IF(#REF!="Sí","Cada 6 meses",IF('LISTA TRABAJADORES'!AX658&lt;&gt;"",'LISTA TRABAJADORES'!AX658,IF(OR(#REF!="",#REF!&lt;50),"",IF(#REF!&gt;=1000,"Anualmente",IF(#REF!&lt;=100,"Cada 3 años","Cada 2 años")))))</f>
        <v>#REF!</v>
      </c>
    </row>
    <row r="667" spans="1:29">
      <c r="A667" s="66">
        <v>651</v>
      </c>
      <c r="B667" s="516">
        <f>IF('LISTA TRABAJADORES'!F656&lt;50,"",'LISTA TRABAJADORES'!C656)</f>
        <v>0</v>
      </c>
      <c r="C667" s="517"/>
      <c r="D667" s="107">
        <f>IF('LISTA TRABAJADORES'!F656&lt;50,"",'LISTA TRABAJADORES'!D656)</f>
        <v>0</v>
      </c>
      <c r="E667" s="106">
        <f>IF('LISTA TRABAJADORES'!F656&lt;50,"",'LISTA TRABAJADORES'!E656)</f>
        <v>0</v>
      </c>
      <c r="F667" s="160"/>
      <c r="G667" s="518">
        <f>IF('LISTA TRABAJADORES'!F656&lt;50,"",'LISTA TRABAJADORES'!B656)</f>
        <v>0</v>
      </c>
      <c r="H667" s="519"/>
      <c r="I667" s="83"/>
      <c r="J667" s="65" t="str">
        <f>IF('LISTA TRABAJADORES'!F656="","",IF('LISTA TRABAJADORES'!G656="Sí","Cada 6 meses",IF(M667&lt;&gt;"",M667,IF(OR('LISTA TRABAJADORES'!H656="no ingresa",'LISTA TRABAJADORES'!F656="BAJA"),"No Ingresa PVSA",IF('LISTA TRABAJADORES'!F656="MUY ALTA","Anualmente",IF('LISTA TRABAJADORES'!F656="MEDIA","Cada 3 años","Cada 2 años"))))))</f>
        <v/>
      </c>
      <c r="K667" s="76"/>
      <c r="L667" s="67"/>
      <c r="M667" s="68" t="str">
        <f t="shared" si="20"/>
        <v/>
      </c>
      <c r="N667" s="67"/>
      <c r="O667" s="63"/>
      <c r="P667" s="64"/>
      <c r="Q667" s="64"/>
      <c r="R667" s="2"/>
      <c r="S667" s="104">
        <f t="shared" si="21"/>
        <v>651</v>
      </c>
      <c r="T667" s="516">
        <f>IF('LISTA TRABAJADORES'!F656&lt;50,"",B667)</f>
        <v>0</v>
      </c>
      <c r="U667" s="517"/>
      <c r="V667" s="105">
        <f>IF('LISTA TRABAJADORES'!F656&lt;50,"",'LISTA TRABAJADORES'!D656)</f>
        <v>0</v>
      </c>
      <c r="W667" s="106">
        <f>IF('LISTA TRABAJADORES'!F656&lt;50,"",E667)</f>
        <v>0</v>
      </c>
      <c r="X667" s="83" t="s">
        <v>444</v>
      </c>
      <c r="Y667" s="518">
        <f>IF('LISTA TRABAJADORES'!F656&lt;50,"",G667)</f>
        <v>0</v>
      </c>
      <c r="Z667" s="519"/>
      <c r="AA667" s="83"/>
      <c r="AB667" s="65" t="e">
        <f>IF(#REF!="Sí","Cada 6 meses",IF('LISTA TRABAJADORES'!AW659&lt;&gt;"",'LISTA TRABAJADORES'!AW659,IF(OR(#REF!="",#REF!&lt;50),"",IF(#REF!&gt;=1000,"Anualmente",IF(#REF!&lt;=100,"Cada 3 años","Cada 2 años")))))</f>
        <v>#REF!</v>
      </c>
      <c r="AC667" s="65" t="e">
        <f>IF(#REF!="Sí","Cada 6 meses",IF('LISTA TRABAJADORES'!AX659&lt;&gt;"",'LISTA TRABAJADORES'!AX659,IF(OR(#REF!="",#REF!&lt;50),"",IF(#REF!&gt;=1000,"Anualmente",IF(#REF!&lt;=100,"Cada 3 años","Cada 2 años")))))</f>
        <v>#REF!</v>
      </c>
    </row>
    <row r="668" spans="1:29">
      <c r="A668" s="66">
        <v>652</v>
      </c>
      <c r="B668" s="516">
        <f>IF('LISTA TRABAJADORES'!F657&lt;50,"",'LISTA TRABAJADORES'!C657)</f>
        <v>0</v>
      </c>
      <c r="C668" s="517"/>
      <c r="D668" s="107">
        <f>IF('LISTA TRABAJADORES'!F657&lt;50,"",'LISTA TRABAJADORES'!D657)</f>
        <v>0</v>
      </c>
      <c r="E668" s="106">
        <f>IF('LISTA TRABAJADORES'!F657&lt;50,"",'LISTA TRABAJADORES'!E657)</f>
        <v>0</v>
      </c>
      <c r="F668" s="160"/>
      <c r="G668" s="518">
        <f>IF('LISTA TRABAJADORES'!F657&lt;50,"",'LISTA TRABAJADORES'!B657)</f>
        <v>0</v>
      </c>
      <c r="H668" s="519"/>
      <c r="I668" s="83"/>
      <c r="J668" s="65" t="str">
        <f>IF('LISTA TRABAJADORES'!F657="","",IF('LISTA TRABAJADORES'!G657="Sí","Cada 6 meses",IF(M668&lt;&gt;"",M668,IF(OR('LISTA TRABAJADORES'!H657="no ingresa",'LISTA TRABAJADORES'!F657="BAJA"),"No Ingresa PVSA",IF('LISTA TRABAJADORES'!F657="MUY ALTA","Anualmente",IF('LISTA TRABAJADORES'!F657="MEDIA","Cada 3 años","Cada 2 años"))))))</f>
        <v/>
      </c>
      <c r="K668" s="76"/>
      <c r="L668" s="67"/>
      <c r="M668" s="68" t="str">
        <f t="shared" si="20"/>
        <v/>
      </c>
      <c r="N668" s="67"/>
      <c r="O668" s="63"/>
      <c r="P668" s="64"/>
      <c r="Q668" s="64"/>
      <c r="R668" s="2"/>
      <c r="S668" s="104">
        <f t="shared" si="21"/>
        <v>652</v>
      </c>
      <c r="T668" s="516">
        <f>IF('LISTA TRABAJADORES'!F657&lt;50,"",B668)</f>
        <v>0</v>
      </c>
      <c r="U668" s="517"/>
      <c r="V668" s="105">
        <f>IF('LISTA TRABAJADORES'!F657&lt;50,"",'LISTA TRABAJADORES'!D657)</f>
        <v>0</v>
      </c>
      <c r="W668" s="106">
        <f>IF('LISTA TRABAJADORES'!F657&lt;50,"",E668)</f>
        <v>0</v>
      </c>
      <c r="X668" s="83" t="s">
        <v>444</v>
      </c>
      <c r="Y668" s="518">
        <f>IF('LISTA TRABAJADORES'!F657&lt;50,"",G668)</f>
        <v>0</v>
      </c>
      <c r="Z668" s="519"/>
      <c r="AA668" s="83"/>
      <c r="AB668" s="65" t="e">
        <f>IF(#REF!="Sí","Cada 6 meses",IF('LISTA TRABAJADORES'!AW660&lt;&gt;"",'LISTA TRABAJADORES'!AW660,IF(OR(#REF!="",#REF!&lt;50),"",IF(#REF!&gt;=1000,"Anualmente",IF(#REF!&lt;=100,"Cada 3 años","Cada 2 años")))))</f>
        <v>#REF!</v>
      </c>
      <c r="AC668" s="65" t="e">
        <f>IF(#REF!="Sí","Cada 6 meses",IF('LISTA TRABAJADORES'!AX660&lt;&gt;"",'LISTA TRABAJADORES'!AX660,IF(OR(#REF!="",#REF!&lt;50),"",IF(#REF!&gt;=1000,"Anualmente",IF(#REF!&lt;=100,"Cada 3 años","Cada 2 años")))))</f>
        <v>#REF!</v>
      </c>
    </row>
    <row r="669" spans="1:29">
      <c r="A669" s="66">
        <v>653</v>
      </c>
      <c r="B669" s="516">
        <f>IF('LISTA TRABAJADORES'!F658&lt;50,"",'LISTA TRABAJADORES'!C658)</f>
        <v>0</v>
      </c>
      <c r="C669" s="517"/>
      <c r="D669" s="107">
        <f>IF('LISTA TRABAJADORES'!F658&lt;50,"",'LISTA TRABAJADORES'!D658)</f>
        <v>0</v>
      </c>
      <c r="E669" s="106">
        <f>IF('LISTA TRABAJADORES'!F658&lt;50,"",'LISTA TRABAJADORES'!E658)</f>
        <v>0</v>
      </c>
      <c r="F669" s="160"/>
      <c r="G669" s="518">
        <f>IF('LISTA TRABAJADORES'!F658&lt;50,"",'LISTA TRABAJADORES'!B658)</f>
        <v>0</v>
      </c>
      <c r="H669" s="519"/>
      <c r="I669" s="83"/>
      <c r="J669" s="65" t="str">
        <f>IF('LISTA TRABAJADORES'!F658="","",IF('LISTA TRABAJADORES'!G658="Sí","Cada 6 meses",IF(M669&lt;&gt;"",M669,IF(OR('LISTA TRABAJADORES'!H658="no ingresa",'LISTA TRABAJADORES'!F658="BAJA"),"No Ingresa PVSA",IF('LISTA TRABAJADORES'!F658="MUY ALTA","Anualmente",IF('LISTA TRABAJADORES'!F658="MEDIA","Cada 3 años","Cada 2 años"))))))</f>
        <v/>
      </c>
      <c r="K669" s="76"/>
      <c r="L669" s="67"/>
      <c r="M669" s="68" t="str">
        <f t="shared" si="20"/>
        <v/>
      </c>
      <c r="N669" s="67"/>
      <c r="O669" s="63"/>
      <c r="P669" s="64"/>
      <c r="Q669" s="64"/>
      <c r="R669" s="2"/>
      <c r="S669" s="104">
        <f t="shared" si="21"/>
        <v>653</v>
      </c>
      <c r="T669" s="516">
        <f>IF('LISTA TRABAJADORES'!F658&lt;50,"",B669)</f>
        <v>0</v>
      </c>
      <c r="U669" s="517"/>
      <c r="V669" s="105">
        <f>IF('LISTA TRABAJADORES'!F658&lt;50,"",'LISTA TRABAJADORES'!D658)</f>
        <v>0</v>
      </c>
      <c r="W669" s="106">
        <f>IF('LISTA TRABAJADORES'!F658&lt;50,"",E669)</f>
        <v>0</v>
      </c>
      <c r="X669" s="83" t="s">
        <v>444</v>
      </c>
      <c r="Y669" s="518">
        <f>IF('LISTA TRABAJADORES'!F658&lt;50,"",G669)</f>
        <v>0</v>
      </c>
      <c r="Z669" s="519"/>
      <c r="AA669" s="83"/>
      <c r="AB669" s="65" t="e">
        <f>IF(#REF!="Sí","Cada 6 meses",IF('LISTA TRABAJADORES'!AW661&lt;&gt;"",'LISTA TRABAJADORES'!AW661,IF(OR(#REF!="",#REF!&lt;50),"",IF(#REF!&gt;=1000,"Anualmente",IF(#REF!&lt;=100,"Cada 3 años","Cada 2 años")))))</f>
        <v>#REF!</v>
      </c>
      <c r="AC669" s="65" t="e">
        <f>IF(#REF!="Sí","Cada 6 meses",IF('LISTA TRABAJADORES'!AX661&lt;&gt;"",'LISTA TRABAJADORES'!AX661,IF(OR(#REF!="",#REF!&lt;50),"",IF(#REF!&gt;=1000,"Anualmente",IF(#REF!&lt;=100,"Cada 3 años","Cada 2 años")))))</f>
        <v>#REF!</v>
      </c>
    </row>
    <row r="670" spans="1:29">
      <c r="A670" s="66">
        <v>654</v>
      </c>
      <c r="B670" s="516">
        <f>IF('LISTA TRABAJADORES'!F659&lt;50,"",'LISTA TRABAJADORES'!C659)</f>
        <v>0</v>
      </c>
      <c r="C670" s="517"/>
      <c r="D670" s="107">
        <f>IF('LISTA TRABAJADORES'!F659&lt;50,"",'LISTA TRABAJADORES'!D659)</f>
        <v>0</v>
      </c>
      <c r="E670" s="106">
        <f>IF('LISTA TRABAJADORES'!F659&lt;50,"",'LISTA TRABAJADORES'!E659)</f>
        <v>0</v>
      </c>
      <c r="F670" s="160"/>
      <c r="G670" s="518">
        <f>IF('LISTA TRABAJADORES'!F659&lt;50,"",'LISTA TRABAJADORES'!B659)</f>
        <v>0</v>
      </c>
      <c r="H670" s="519"/>
      <c r="I670" s="83"/>
      <c r="J670" s="65" t="str">
        <f>IF('LISTA TRABAJADORES'!F659="","",IF('LISTA TRABAJADORES'!G659="Sí","Cada 6 meses",IF(M670&lt;&gt;"",M670,IF(OR('LISTA TRABAJADORES'!H659="no ingresa",'LISTA TRABAJADORES'!F659="BAJA"),"No Ingresa PVSA",IF('LISTA TRABAJADORES'!F659="MUY ALTA","Anualmente",IF('LISTA TRABAJADORES'!F659="MEDIA","Cada 3 años","Cada 2 años"))))))</f>
        <v/>
      </c>
      <c r="K670" s="76"/>
      <c r="L670" s="67"/>
      <c r="M670" s="68" t="str">
        <f t="shared" si="20"/>
        <v/>
      </c>
      <c r="N670" s="67"/>
      <c r="O670" s="63"/>
      <c r="P670" s="64"/>
      <c r="Q670" s="64"/>
      <c r="R670" s="2"/>
      <c r="S670" s="104">
        <f t="shared" si="21"/>
        <v>654</v>
      </c>
      <c r="T670" s="516">
        <f>IF('LISTA TRABAJADORES'!F659&lt;50,"",B670)</f>
        <v>0</v>
      </c>
      <c r="U670" s="517"/>
      <c r="V670" s="105">
        <f>IF('LISTA TRABAJADORES'!F659&lt;50,"",'LISTA TRABAJADORES'!D659)</f>
        <v>0</v>
      </c>
      <c r="W670" s="106">
        <f>IF('LISTA TRABAJADORES'!F659&lt;50,"",E670)</f>
        <v>0</v>
      </c>
      <c r="X670" s="83" t="s">
        <v>444</v>
      </c>
      <c r="Y670" s="518">
        <f>IF('LISTA TRABAJADORES'!F659&lt;50,"",G670)</f>
        <v>0</v>
      </c>
      <c r="Z670" s="519"/>
      <c r="AA670" s="83"/>
      <c r="AB670" s="65" t="e">
        <f>IF(#REF!="Sí","Cada 6 meses",IF('LISTA TRABAJADORES'!AW662&lt;&gt;"",'LISTA TRABAJADORES'!AW662,IF(OR(#REF!="",#REF!&lt;50),"",IF(#REF!&gt;=1000,"Anualmente",IF(#REF!&lt;=100,"Cada 3 años","Cada 2 años")))))</f>
        <v>#REF!</v>
      </c>
      <c r="AC670" s="65" t="e">
        <f>IF(#REF!="Sí","Cada 6 meses",IF('LISTA TRABAJADORES'!AX662&lt;&gt;"",'LISTA TRABAJADORES'!AX662,IF(OR(#REF!="",#REF!&lt;50),"",IF(#REF!&gt;=1000,"Anualmente",IF(#REF!&lt;=100,"Cada 3 años","Cada 2 años")))))</f>
        <v>#REF!</v>
      </c>
    </row>
    <row r="671" spans="1:29">
      <c r="A671" s="66">
        <v>655</v>
      </c>
      <c r="B671" s="516">
        <f>IF('LISTA TRABAJADORES'!F660&lt;50,"",'LISTA TRABAJADORES'!C660)</f>
        <v>0</v>
      </c>
      <c r="C671" s="517"/>
      <c r="D671" s="107">
        <f>IF('LISTA TRABAJADORES'!F660&lt;50,"",'LISTA TRABAJADORES'!D660)</f>
        <v>0</v>
      </c>
      <c r="E671" s="106">
        <f>IF('LISTA TRABAJADORES'!F660&lt;50,"",'LISTA TRABAJADORES'!E660)</f>
        <v>0</v>
      </c>
      <c r="F671" s="160"/>
      <c r="G671" s="518">
        <f>IF('LISTA TRABAJADORES'!F660&lt;50,"",'LISTA TRABAJADORES'!B660)</f>
        <v>0</v>
      </c>
      <c r="H671" s="519"/>
      <c r="I671" s="83"/>
      <c r="J671" s="65" t="str">
        <f>IF('LISTA TRABAJADORES'!F660="","",IF('LISTA TRABAJADORES'!G660="Sí","Cada 6 meses",IF(M671&lt;&gt;"",M671,IF(OR('LISTA TRABAJADORES'!H660="no ingresa",'LISTA TRABAJADORES'!F660="BAJA"),"No Ingresa PVSA",IF('LISTA TRABAJADORES'!F660="MUY ALTA","Anualmente",IF('LISTA TRABAJADORES'!F660="MEDIA","Cada 3 años","Cada 2 años"))))))</f>
        <v/>
      </c>
      <c r="K671" s="76"/>
      <c r="L671" s="67"/>
      <c r="M671" s="68" t="str">
        <f t="shared" si="20"/>
        <v/>
      </c>
      <c r="N671" s="67"/>
      <c r="O671" s="63"/>
      <c r="P671" s="64"/>
      <c r="Q671" s="64"/>
      <c r="R671" s="2"/>
      <c r="S671" s="104">
        <f t="shared" si="21"/>
        <v>655</v>
      </c>
      <c r="T671" s="516">
        <f>IF('LISTA TRABAJADORES'!F660&lt;50,"",B671)</f>
        <v>0</v>
      </c>
      <c r="U671" s="517"/>
      <c r="V671" s="105">
        <f>IF('LISTA TRABAJADORES'!F660&lt;50,"",'LISTA TRABAJADORES'!D660)</f>
        <v>0</v>
      </c>
      <c r="W671" s="106">
        <f>IF('LISTA TRABAJADORES'!F660&lt;50,"",E671)</f>
        <v>0</v>
      </c>
      <c r="X671" s="83" t="s">
        <v>444</v>
      </c>
      <c r="Y671" s="518">
        <f>IF('LISTA TRABAJADORES'!F660&lt;50,"",G671)</f>
        <v>0</v>
      </c>
      <c r="Z671" s="519"/>
      <c r="AA671" s="83"/>
      <c r="AB671" s="65" t="e">
        <f>IF(#REF!="Sí","Cada 6 meses",IF('LISTA TRABAJADORES'!AW663&lt;&gt;"",'LISTA TRABAJADORES'!AW663,IF(OR(#REF!="",#REF!&lt;50),"",IF(#REF!&gt;=1000,"Anualmente",IF(#REF!&lt;=100,"Cada 3 años","Cada 2 años")))))</f>
        <v>#REF!</v>
      </c>
      <c r="AC671" s="65" t="e">
        <f>IF(#REF!="Sí","Cada 6 meses",IF('LISTA TRABAJADORES'!AX663&lt;&gt;"",'LISTA TRABAJADORES'!AX663,IF(OR(#REF!="",#REF!&lt;50),"",IF(#REF!&gt;=1000,"Anualmente",IF(#REF!&lt;=100,"Cada 3 años","Cada 2 años")))))</f>
        <v>#REF!</v>
      </c>
    </row>
    <row r="672" spans="1:29">
      <c r="A672" s="66">
        <v>656</v>
      </c>
      <c r="B672" s="516">
        <f>IF('LISTA TRABAJADORES'!F661&lt;50,"",'LISTA TRABAJADORES'!C661)</f>
        <v>0</v>
      </c>
      <c r="C672" s="517"/>
      <c r="D672" s="107">
        <f>IF('LISTA TRABAJADORES'!F661&lt;50,"",'LISTA TRABAJADORES'!D661)</f>
        <v>0</v>
      </c>
      <c r="E672" s="106">
        <f>IF('LISTA TRABAJADORES'!F661&lt;50,"",'LISTA TRABAJADORES'!E661)</f>
        <v>0</v>
      </c>
      <c r="F672" s="160"/>
      <c r="G672" s="518">
        <f>IF('LISTA TRABAJADORES'!F661&lt;50,"",'LISTA TRABAJADORES'!B661)</f>
        <v>0</v>
      </c>
      <c r="H672" s="519"/>
      <c r="I672" s="83"/>
      <c r="J672" s="65" t="str">
        <f>IF('LISTA TRABAJADORES'!F661="","",IF('LISTA TRABAJADORES'!G661="Sí","Cada 6 meses",IF(M672&lt;&gt;"",M672,IF(OR('LISTA TRABAJADORES'!H661="no ingresa",'LISTA TRABAJADORES'!F661="BAJA"),"No Ingresa PVSA",IF('LISTA TRABAJADORES'!F661="MUY ALTA","Anualmente",IF('LISTA TRABAJADORES'!F661="MEDIA","Cada 3 años","Cada 2 años"))))))</f>
        <v/>
      </c>
      <c r="K672" s="76"/>
      <c r="L672" s="67"/>
      <c r="M672" s="68" t="str">
        <f t="shared" si="20"/>
        <v/>
      </c>
      <c r="N672" s="67"/>
      <c r="O672" s="63"/>
      <c r="P672" s="64"/>
      <c r="Q672" s="64"/>
      <c r="R672" s="2"/>
      <c r="S672" s="104">
        <f t="shared" si="21"/>
        <v>656</v>
      </c>
      <c r="T672" s="516">
        <f>IF('LISTA TRABAJADORES'!F661&lt;50,"",B672)</f>
        <v>0</v>
      </c>
      <c r="U672" s="517"/>
      <c r="V672" s="105">
        <f>IF('LISTA TRABAJADORES'!F661&lt;50,"",'LISTA TRABAJADORES'!D661)</f>
        <v>0</v>
      </c>
      <c r="W672" s="106">
        <f>IF('LISTA TRABAJADORES'!F661&lt;50,"",E672)</f>
        <v>0</v>
      </c>
      <c r="X672" s="83" t="s">
        <v>444</v>
      </c>
      <c r="Y672" s="518">
        <f>IF('LISTA TRABAJADORES'!F661&lt;50,"",G672)</f>
        <v>0</v>
      </c>
      <c r="Z672" s="519"/>
      <c r="AA672" s="83"/>
      <c r="AB672" s="65" t="e">
        <f>IF(#REF!="Sí","Cada 6 meses",IF('LISTA TRABAJADORES'!AW664&lt;&gt;"",'LISTA TRABAJADORES'!AW664,IF(OR(#REF!="",#REF!&lt;50),"",IF(#REF!&gt;=1000,"Anualmente",IF(#REF!&lt;=100,"Cada 3 años","Cada 2 años")))))</f>
        <v>#REF!</v>
      </c>
      <c r="AC672" s="65" t="e">
        <f>IF(#REF!="Sí","Cada 6 meses",IF('LISTA TRABAJADORES'!AX664&lt;&gt;"",'LISTA TRABAJADORES'!AX664,IF(OR(#REF!="",#REF!&lt;50),"",IF(#REF!&gt;=1000,"Anualmente",IF(#REF!&lt;=100,"Cada 3 años","Cada 2 años")))))</f>
        <v>#REF!</v>
      </c>
    </row>
    <row r="673" spans="1:29">
      <c r="A673" s="66">
        <v>657</v>
      </c>
      <c r="B673" s="516">
        <f>IF('LISTA TRABAJADORES'!F662&lt;50,"",'LISTA TRABAJADORES'!C662)</f>
        <v>0</v>
      </c>
      <c r="C673" s="517"/>
      <c r="D673" s="107">
        <f>IF('LISTA TRABAJADORES'!F662&lt;50,"",'LISTA TRABAJADORES'!D662)</f>
        <v>0</v>
      </c>
      <c r="E673" s="106">
        <f>IF('LISTA TRABAJADORES'!F662&lt;50,"",'LISTA TRABAJADORES'!E662)</f>
        <v>0</v>
      </c>
      <c r="F673" s="160"/>
      <c r="G673" s="518">
        <f>IF('LISTA TRABAJADORES'!F662&lt;50,"",'LISTA TRABAJADORES'!B662)</f>
        <v>0</v>
      </c>
      <c r="H673" s="519"/>
      <c r="I673" s="83"/>
      <c r="J673" s="65" t="str">
        <f>IF('LISTA TRABAJADORES'!F662="","",IF('LISTA TRABAJADORES'!G662="Sí","Cada 6 meses",IF(M673&lt;&gt;"",M673,IF(OR('LISTA TRABAJADORES'!H662="no ingresa",'LISTA TRABAJADORES'!F662="BAJA"),"No Ingresa PVSA",IF('LISTA TRABAJADORES'!F662="MUY ALTA","Anualmente",IF('LISTA TRABAJADORES'!F662="MEDIA","Cada 3 años","Cada 2 años"))))))</f>
        <v/>
      </c>
      <c r="K673" s="76"/>
      <c r="L673" s="67"/>
      <c r="M673" s="68" t="str">
        <f t="shared" si="20"/>
        <v/>
      </c>
      <c r="N673" s="67"/>
      <c r="O673" s="63"/>
      <c r="P673" s="64"/>
      <c r="Q673" s="64"/>
      <c r="R673" s="2"/>
      <c r="S673" s="104">
        <f t="shared" si="21"/>
        <v>657</v>
      </c>
      <c r="T673" s="516">
        <f>IF('LISTA TRABAJADORES'!F662&lt;50,"",B673)</f>
        <v>0</v>
      </c>
      <c r="U673" s="517"/>
      <c r="V673" s="105">
        <f>IF('LISTA TRABAJADORES'!F662&lt;50,"",'LISTA TRABAJADORES'!D662)</f>
        <v>0</v>
      </c>
      <c r="W673" s="106">
        <f>IF('LISTA TRABAJADORES'!F662&lt;50,"",E673)</f>
        <v>0</v>
      </c>
      <c r="X673" s="83" t="s">
        <v>444</v>
      </c>
      <c r="Y673" s="518">
        <f>IF('LISTA TRABAJADORES'!F662&lt;50,"",G673)</f>
        <v>0</v>
      </c>
      <c r="Z673" s="519"/>
      <c r="AA673" s="83"/>
      <c r="AB673" s="65" t="e">
        <f>IF(#REF!="Sí","Cada 6 meses",IF('LISTA TRABAJADORES'!AW665&lt;&gt;"",'LISTA TRABAJADORES'!AW665,IF(OR(#REF!="",#REF!&lt;50),"",IF(#REF!&gt;=1000,"Anualmente",IF(#REF!&lt;=100,"Cada 3 años","Cada 2 años")))))</f>
        <v>#REF!</v>
      </c>
      <c r="AC673" s="65" t="e">
        <f>IF(#REF!="Sí","Cada 6 meses",IF('LISTA TRABAJADORES'!AX665&lt;&gt;"",'LISTA TRABAJADORES'!AX665,IF(OR(#REF!="",#REF!&lt;50),"",IF(#REF!&gt;=1000,"Anualmente",IF(#REF!&lt;=100,"Cada 3 años","Cada 2 años")))))</f>
        <v>#REF!</v>
      </c>
    </row>
    <row r="674" spans="1:29">
      <c r="A674" s="66">
        <v>658</v>
      </c>
      <c r="B674" s="516">
        <f>IF('LISTA TRABAJADORES'!F663&lt;50,"",'LISTA TRABAJADORES'!C663)</f>
        <v>0</v>
      </c>
      <c r="C674" s="517"/>
      <c r="D674" s="107">
        <f>IF('LISTA TRABAJADORES'!F663&lt;50,"",'LISTA TRABAJADORES'!D663)</f>
        <v>0</v>
      </c>
      <c r="E674" s="106">
        <f>IF('LISTA TRABAJADORES'!F663&lt;50,"",'LISTA TRABAJADORES'!E663)</f>
        <v>0</v>
      </c>
      <c r="F674" s="160"/>
      <c r="G674" s="518">
        <f>IF('LISTA TRABAJADORES'!F663&lt;50,"",'LISTA TRABAJADORES'!B663)</f>
        <v>0</v>
      </c>
      <c r="H674" s="519"/>
      <c r="I674" s="83"/>
      <c r="J674" s="65" t="str">
        <f>IF('LISTA TRABAJADORES'!F663="","",IF('LISTA TRABAJADORES'!G663="Sí","Cada 6 meses",IF(M674&lt;&gt;"",M674,IF(OR('LISTA TRABAJADORES'!H663="no ingresa",'LISTA TRABAJADORES'!F663="BAJA"),"No Ingresa PVSA",IF('LISTA TRABAJADORES'!F663="MUY ALTA","Anualmente",IF('LISTA TRABAJADORES'!F663="MEDIA","Cada 3 años","Cada 2 años"))))))</f>
        <v/>
      </c>
      <c r="K674" s="76"/>
      <c r="L674" s="67"/>
      <c r="M674" s="68" t="str">
        <f t="shared" si="20"/>
        <v/>
      </c>
      <c r="N674" s="67"/>
      <c r="O674" s="63"/>
      <c r="P674" s="64"/>
      <c r="Q674" s="64"/>
      <c r="R674" s="2"/>
      <c r="S674" s="104">
        <f t="shared" si="21"/>
        <v>658</v>
      </c>
      <c r="T674" s="516">
        <f>IF('LISTA TRABAJADORES'!F663&lt;50,"",B674)</f>
        <v>0</v>
      </c>
      <c r="U674" s="517"/>
      <c r="V674" s="105">
        <f>IF('LISTA TRABAJADORES'!F663&lt;50,"",'LISTA TRABAJADORES'!D663)</f>
        <v>0</v>
      </c>
      <c r="W674" s="106">
        <f>IF('LISTA TRABAJADORES'!F663&lt;50,"",E674)</f>
        <v>0</v>
      </c>
      <c r="X674" s="83" t="s">
        <v>444</v>
      </c>
      <c r="Y674" s="518">
        <f>IF('LISTA TRABAJADORES'!F663&lt;50,"",G674)</f>
        <v>0</v>
      </c>
      <c r="Z674" s="519"/>
      <c r="AA674" s="83"/>
      <c r="AB674" s="65" t="e">
        <f>IF(#REF!="Sí","Cada 6 meses",IF('LISTA TRABAJADORES'!AW666&lt;&gt;"",'LISTA TRABAJADORES'!AW666,IF(OR(#REF!="",#REF!&lt;50),"",IF(#REF!&gt;=1000,"Anualmente",IF(#REF!&lt;=100,"Cada 3 años","Cada 2 años")))))</f>
        <v>#REF!</v>
      </c>
      <c r="AC674" s="65" t="e">
        <f>IF(#REF!="Sí","Cada 6 meses",IF('LISTA TRABAJADORES'!AX666&lt;&gt;"",'LISTA TRABAJADORES'!AX666,IF(OR(#REF!="",#REF!&lt;50),"",IF(#REF!&gt;=1000,"Anualmente",IF(#REF!&lt;=100,"Cada 3 años","Cada 2 años")))))</f>
        <v>#REF!</v>
      </c>
    </row>
    <row r="675" spans="1:29">
      <c r="A675" s="66">
        <v>659</v>
      </c>
      <c r="B675" s="516">
        <f>IF('LISTA TRABAJADORES'!F664&lt;50,"",'LISTA TRABAJADORES'!C664)</f>
        <v>0</v>
      </c>
      <c r="C675" s="517"/>
      <c r="D675" s="107">
        <f>IF('LISTA TRABAJADORES'!F664&lt;50,"",'LISTA TRABAJADORES'!D664)</f>
        <v>0</v>
      </c>
      <c r="E675" s="106">
        <f>IF('LISTA TRABAJADORES'!F664&lt;50,"",'LISTA TRABAJADORES'!E664)</f>
        <v>0</v>
      </c>
      <c r="F675" s="160"/>
      <c r="G675" s="518">
        <f>IF('LISTA TRABAJADORES'!F664&lt;50,"",'LISTA TRABAJADORES'!B664)</f>
        <v>0</v>
      </c>
      <c r="H675" s="519"/>
      <c r="I675" s="83"/>
      <c r="J675" s="65" t="str">
        <f>IF('LISTA TRABAJADORES'!F664="","",IF('LISTA TRABAJADORES'!G664="Sí","Cada 6 meses",IF(M675&lt;&gt;"",M675,IF(OR('LISTA TRABAJADORES'!H664="no ingresa",'LISTA TRABAJADORES'!F664="BAJA"),"No Ingresa PVSA",IF('LISTA TRABAJADORES'!F664="MUY ALTA","Anualmente",IF('LISTA TRABAJADORES'!F664="MEDIA","Cada 3 años","Cada 2 años"))))))</f>
        <v/>
      </c>
      <c r="K675" s="76"/>
      <c r="L675" s="67"/>
      <c r="M675" s="68" t="str">
        <f t="shared" si="20"/>
        <v/>
      </c>
      <c r="N675" s="67"/>
      <c r="O675" s="63"/>
      <c r="P675" s="64"/>
      <c r="Q675" s="64"/>
      <c r="R675" s="2"/>
      <c r="S675" s="104">
        <f t="shared" si="21"/>
        <v>659</v>
      </c>
      <c r="T675" s="516">
        <f>IF('LISTA TRABAJADORES'!F664&lt;50,"",B675)</f>
        <v>0</v>
      </c>
      <c r="U675" s="517"/>
      <c r="V675" s="105">
        <f>IF('LISTA TRABAJADORES'!F664&lt;50,"",'LISTA TRABAJADORES'!D664)</f>
        <v>0</v>
      </c>
      <c r="W675" s="106">
        <f>IF('LISTA TRABAJADORES'!F664&lt;50,"",E675)</f>
        <v>0</v>
      </c>
      <c r="X675" s="83" t="s">
        <v>444</v>
      </c>
      <c r="Y675" s="518">
        <f>IF('LISTA TRABAJADORES'!F664&lt;50,"",G675)</f>
        <v>0</v>
      </c>
      <c r="Z675" s="519"/>
      <c r="AA675" s="83"/>
      <c r="AB675" s="65" t="e">
        <f>IF(#REF!="Sí","Cada 6 meses",IF('LISTA TRABAJADORES'!AW667&lt;&gt;"",'LISTA TRABAJADORES'!AW667,IF(OR(#REF!="",#REF!&lt;50),"",IF(#REF!&gt;=1000,"Anualmente",IF(#REF!&lt;=100,"Cada 3 años","Cada 2 años")))))</f>
        <v>#REF!</v>
      </c>
      <c r="AC675" s="65" t="e">
        <f>IF(#REF!="Sí","Cada 6 meses",IF('LISTA TRABAJADORES'!AX667&lt;&gt;"",'LISTA TRABAJADORES'!AX667,IF(OR(#REF!="",#REF!&lt;50),"",IF(#REF!&gt;=1000,"Anualmente",IF(#REF!&lt;=100,"Cada 3 años","Cada 2 años")))))</f>
        <v>#REF!</v>
      </c>
    </row>
    <row r="676" spans="1:29">
      <c r="A676" s="66">
        <v>660</v>
      </c>
      <c r="B676" s="516">
        <f>IF('LISTA TRABAJADORES'!F665&lt;50,"",'LISTA TRABAJADORES'!C665)</f>
        <v>0</v>
      </c>
      <c r="C676" s="517"/>
      <c r="D676" s="107">
        <f>IF('LISTA TRABAJADORES'!F665&lt;50,"",'LISTA TRABAJADORES'!D665)</f>
        <v>0</v>
      </c>
      <c r="E676" s="106">
        <f>IF('LISTA TRABAJADORES'!F665&lt;50,"",'LISTA TRABAJADORES'!E665)</f>
        <v>0</v>
      </c>
      <c r="F676" s="160"/>
      <c r="G676" s="518">
        <f>IF('LISTA TRABAJADORES'!F665&lt;50,"",'LISTA TRABAJADORES'!B665)</f>
        <v>0</v>
      </c>
      <c r="H676" s="519"/>
      <c r="I676" s="83"/>
      <c r="J676" s="65" t="str">
        <f>IF('LISTA TRABAJADORES'!F665="","",IF('LISTA TRABAJADORES'!G665="Sí","Cada 6 meses",IF(M676&lt;&gt;"",M676,IF(OR('LISTA TRABAJADORES'!H665="no ingresa",'LISTA TRABAJADORES'!F665="BAJA"),"No Ingresa PVSA",IF('LISTA TRABAJADORES'!F665="MUY ALTA","Anualmente",IF('LISTA TRABAJADORES'!F665="MEDIA","Cada 3 años","Cada 2 años"))))))</f>
        <v/>
      </c>
      <c r="K676" s="76"/>
      <c r="L676" s="67"/>
      <c r="M676" s="68" t="str">
        <f t="shared" si="20"/>
        <v/>
      </c>
      <c r="N676" s="67"/>
      <c r="O676" s="63"/>
      <c r="P676" s="64"/>
      <c r="Q676" s="64"/>
      <c r="R676" s="2"/>
      <c r="S676" s="104">
        <f t="shared" si="21"/>
        <v>660</v>
      </c>
      <c r="T676" s="516">
        <f>IF('LISTA TRABAJADORES'!F665&lt;50,"",B676)</f>
        <v>0</v>
      </c>
      <c r="U676" s="517"/>
      <c r="V676" s="105">
        <f>IF('LISTA TRABAJADORES'!F665&lt;50,"",'LISTA TRABAJADORES'!D665)</f>
        <v>0</v>
      </c>
      <c r="W676" s="106">
        <f>IF('LISTA TRABAJADORES'!F665&lt;50,"",E676)</f>
        <v>0</v>
      </c>
      <c r="X676" s="83" t="s">
        <v>444</v>
      </c>
      <c r="Y676" s="518">
        <f>IF('LISTA TRABAJADORES'!F665&lt;50,"",G676)</f>
        <v>0</v>
      </c>
      <c r="Z676" s="519"/>
      <c r="AA676" s="83"/>
      <c r="AB676" s="65" t="e">
        <f>IF(#REF!="Sí","Cada 6 meses",IF('LISTA TRABAJADORES'!AW668&lt;&gt;"",'LISTA TRABAJADORES'!AW668,IF(OR(#REF!="",#REF!&lt;50),"",IF(#REF!&gt;=1000,"Anualmente",IF(#REF!&lt;=100,"Cada 3 años","Cada 2 años")))))</f>
        <v>#REF!</v>
      </c>
      <c r="AC676" s="65" t="e">
        <f>IF(#REF!="Sí","Cada 6 meses",IF('LISTA TRABAJADORES'!AX668&lt;&gt;"",'LISTA TRABAJADORES'!AX668,IF(OR(#REF!="",#REF!&lt;50),"",IF(#REF!&gt;=1000,"Anualmente",IF(#REF!&lt;=100,"Cada 3 años","Cada 2 años")))))</f>
        <v>#REF!</v>
      </c>
    </row>
    <row r="677" spans="1:29">
      <c r="A677" s="66">
        <v>661</v>
      </c>
      <c r="B677" s="516">
        <f>IF('LISTA TRABAJADORES'!F666&lt;50,"",'LISTA TRABAJADORES'!C666)</f>
        <v>0</v>
      </c>
      <c r="C677" s="517"/>
      <c r="D677" s="107">
        <f>IF('LISTA TRABAJADORES'!F666&lt;50,"",'LISTA TRABAJADORES'!D666)</f>
        <v>0</v>
      </c>
      <c r="E677" s="106">
        <f>IF('LISTA TRABAJADORES'!F666&lt;50,"",'LISTA TRABAJADORES'!E666)</f>
        <v>0</v>
      </c>
      <c r="F677" s="160"/>
      <c r="G677" s="518">
        <f>IF('LISTA TRABAJADORES'!F666&lt;50,"",'LISTA TRABAJADORES'!B666)</f>
        <v>0</v>
      </c>
      <c r="H677" s="519"/>
      <c r="I677" s="83"/>
      <c r="J677" s="65" t="str">
        <f>IF('LISTA TRABAJADORES'!F666="","",IF('LISTA TRABAJADORES'!G666="Sí","Cada 6 meses",IF(M677&lt;&gt;"",M677,IF(OR('LISTA TRABAJADORES'!H666="no ingresa",'LISTA TRABAJADORES'!F666="BAJA"),"No Ingresa PVSA",IF('LISTA TRABAJADORES'!F666="MUY ALTA","Anualmente",IF('LISTA TRABAJADORES'!F666="MEDIA","Cada 3 años","Cada 2 años"))))))</f>
        <v/>
      </c>
      <c r="K677" s="76"/>
      <c r="L677" s="67"/>
      <c r="M677" s="68" t="str">
        <f t="shared" si="20"/>
        <v/>
      </c>
      <c r="N677" s="67"/>
      <c r="O677" s="63"/>
      <c r="P677" s="64"/>
      <c r="Q677" s="64"/>
      <c r="R677" s="2"/>
      <c r="S677" s="104">
        <f t="shared" si="21"/>
        <v>661</v>
      </c>
      <c r="T677" s="516">
        <f>IF('LISTA TRABAJADORES'!F666&lt;50,"",B677)</f>
        <v>0</v>
      </c>
      <c r="U677" s="517"/>
      <c r="V677" s="105">
        <f>IF('LISTA TRABAJADORES'!F666&lt;50,"",'LISTA TRABAJADORES'!D666)</f>
        <v>0</v>
      </c>
      <c r="W677" s="106">
        <f>IF('LISTA TRABAJADORES'!F666&lt;50,"",E677)</f>
        <v>0</v>
      </c>
      <c r="X677" s="83" t="s">
        <v>444</v>
      </c>
      <c r="Y677" s="518">
        <f>IF('LISTA TRABAJADORES'!F666&lt;50,"",G677)</f>
        <v>0</v>
      </c>
      <c r="Z677" s="519"/>
      <c r="AA677" s="83"/>
      <c r="AB677" s="65" t="e">
        <f>IF(#REF!="Sí","Cada 6 meses",IF('LISTA TRABAJADORES'!AW669&lt;&gt;"",'LISTA TRABAJADORES'!AW669,IF(OR(#REF!="",#REF!&lt;50),"",IF(#REF!&gt;=1000,"Anualmente",IF(#REF!&lt;=100,"Cada 3 años","Cada 2 años")))))</f>
        <v>#REF!</v>
      </c>
      <c r="AC677" s="65" t="e">
        <f>IF(#REF!="Sí","Cada 6 meses",IF('LISTA TRABAJADORES'!AX669&lt;&gt;"",'LISTA TRABAJADORES'!AX669,IF(OR(#REF!="",#REF!&lt;50),"",IF(#REF!&gt;=1000,"Anualmente",IF(#REF!&lt;=100,"Cada 3 años","Cada 2 años")))))</f>
        <v>#REF!</v>
      </c>
    </row>
    <row r="678" spans="1:29">
      <c r="A678" s="66">
        <v>662</v>
      </c>
      <c r="B678" s="516">
        <f>IF('LISTA TRABAJADORES'!F667&lt;50,"",'LISTA TRABAJADORES'!C667)</f>
        <v>0</v>
      </c>
      <c r="C678" s="517"/>
      <c r="D678" s="107">
        <f>IF('LISTA TRABAJADORES'!F667&lt;50,"",'LISTA TRABAJADORES'!D667)</f>
        <v>0</v>
      </c>
      <c r="E678" s="106">
        <f>IF('LISTA TRABAJADORES'!F667&lt;50,"",'LISTA TRABAJADORES'!E667)</f>
        <v>0</v>
      </c>
      <c r="F678" s="160"/>
      <c r="G678" s="518">
        <f>IF('LISTA TRABAJADORES'!F667&lt;50,"",'LISTA TRABAJADORES'!B667)</f>
        <v>0</v>
      </c>
      <c r="H678" s="519"/>
      <c r="I678" s="83"/>
      <c r="J678" s="65" t="str">
        <f>IF('LISTA TRABAJADORES'!F667="","",IF('LISTA TRABAJADORES'!G667="Sí","Cada 6 meses",IF(M678&lt;&gt;"",M678,IF(OR('LISTA TRABAJADORES'!H667="no ingresa",'LISTA TRABAJADORES'!F667="BAJA"),"No Ingresa PVSA",IF('LISTA TRABAJADORES'!F667="MUY ALTA","Anualmente",IF('LISTA TRABAJADORES'!F667="MEDIA","Cada 3 años","Cada 2 años"))))))</f>
        <v/>
      </c>
      <c r="K678" s="76"/>
      <c r="L678" s="67"/>
      <c r="M678" s="68" t="str">
        <f t="shared" si="20"/>
        <v/>
      </c>
      <c r="N678" s="67"/>
      <c r="O678" s="63"/>
      <c r="P678" s="64"/>
      <c r="Q678" s="64"/>
      <c r="R678" s="2"/>
      <c r="S678" s="104">
        <f t="shared" si="21"/>
        <v>662</v>
      </c>
      <c r="T678" s="516">
        <f>IF('LISTA TRABAJADORES'!F667&lt;50,"",B678)</f>
        <v>0</v>
      </c>
      <c r="U678" s="517"/>
      <c r="V678" s="105">
        <f>IF('LISTA TRABAJADORES'!F667&lt;50,"",'LISTA TRABAJADORES'!D667)</f>
        <v>0</v>
      </c>
      <c r="W678" s="106">
        <f>IF('LISTA TRABAJADORES'!F667&lt;50,"",E678)</f>
        <v>0</v>
      </c>
      <c r="X678" s="83" t="s">
        <v>444</v>
      </c>
      <c r="Y678" s="518">
        <f>IF('LISTA TRABAJADORES'!F667&lt;50,"",G678)</f>
        <v>0</v>
      </c>
      <c r="Z678" s="519"/>
      <c r="AA678" s="83"/>
      <c r="AB678" s="65" t="e">
        <f>IF(#REF!="Sí","Cada 6 meses",IF('LISTA TRABAJADORES'!AW670&lt;&gt;"",'LISTA TRABAJADORES'!AW670,IF(OR(#REF!="",#REF!&lt;50),"",IF(#REF!&gt;=1000,"Anualmente",IF(#REF!&lt;=100,"Cada 3 años","Cada 2 años")))))</f>
        <v>#REF!</v>
      </c>
      <c r="AC678" s="65" t="e">
        <f>IF(#REF!="Sí","Cada 6 meses",IF('LISTA TRABAJADORES'!AX670&lt;&gt;"",'LISTA TRABAJADORES'!AX670,IF(OR(#REF!="",#REF!&lt;50),"",IF(#REF!&gt;=1000,"Anualmente",IF(#REF!&lt;=100,"Cada 3 años","Cada 2 años")))))</f>
        <v>#REF!</v>
      </c>
    </row>
    <row r="679" spans="1:29">
      <c r="A679" s="66">
        <v>663</v>
      </c>
      <c r="B679" s="516">
        <f>IF('LISTA TRABAJADORES'!F668&lt;50,"",'LISTA TRABAJADORES'!C668)</f>
        <v>0</v>
      </c>
      <c r="C679" s="517"/>
      <c r="D679" s="107">
        <f>IF('LISTA TRABAJADORES'!F668&lt;50,"",'LISTA TRABAJADORES'!D668)</f>
        <v>0</v>
      </c>
      <c r="E679" s="106">
        <f>IF('LISTA TRABAJADORES'!F668&lt;50,"",'LISTA TRABAJADORES'!E668)</f>
        <v>0</v>
      </c>
      <c r="F679" s="160"/>
      <c r="G679" s="518">
        <f>IF('LISTA TRABAJADORES'!F668&lt;50,"",'LISTA TRABAJADORES'!B668)</f>
        <v>0</v>
      </c>
      <c r="H679" s="519"/>
      <c r="I679" s="83"/>
      <c r="J679" s="65" t="str">
        <f>IF('LISTA TRABAJADORES'!F668="","",IF('LISTA TRABAJADORES'!G668="Sí","Cada 6 meses",IF(M679&lt;&gt;"",M679,IF(OR('LISTA TRABAJADORES'!H668="no ingresa",'LISTA TRABAJADORES'!F668="BAJA"),"No Ingresa PVSA",IF('LISTA TRABAJADORES'!F668="MUY ALTA","Anualmente",IF('LISTA TRABAJADORES'!F668="MEDIA","Cada 3 años","Cada 2 años"))))))</f>
        <v/>
      </c>
      <c r="K679" s="76"/>
      <c r="L679" s="67"/>
      <c r="M679" s="68" t="str">
        <f t="shared" si="20"/>
        <v/>
      </c>
      <c r="N679" s="67"/>
      <c r="O679" s="63"/>
      <c r="P679" s="64"/>
      <c r="Q679" s="64"/>
      <c r="R679" s="2"/>
      <c r="S679" s="104">
        <f t="shared" si="21"/>
        <v>663</v>
      </c>
      <c r="T679" s="516">
        <f>IF('LISTA TRABAJADORES'!F668&lt;50,"",B679)</f>
        <v>0</v>
      </c>
      <c r="U679" s="517"/>
      <c r="V679" s="105">
        <f>IF('LISTA TRABAJADORES'!F668&lt;50,"",'LISTA TRABAJADORES'!D668)</f>
        <v>0</v>
      </c>
      <c r="W679" s="106">
        <f>IF('LISTA TRABAJADORES'!F668&lt;50,"",E679)</f>
        <v>0</v>
      </c>
      <c r="X679" s="83" t="s">
        <v>444</v>
      </c>
      <c r="Y679" s="518">
        <f>IF('LISTA TRABAJADORES'!F668&lt;50,"",G679)</f>
        <v>0</v>
      </c>
      <c r="Z679" s="519"/>
      <c r="AA679" s="83"/>
      <c r="AB679" s="65" t="e">
        <f>IF(#REF!="Sí","Cada 6 meses",IF('LISTA TRABAJADORES'!AW671&lt;&gt;"",'LISTA TRABAJADORES'!AW671,IF(OR(#REF!="",#REF!&lt;50),"",IF(#REF!&gt;=1000,"Anualmente",IF(#REF!&lt;=100,"Cada 3 años","Cada 2 años")))))</f>
        <v>#REF!</v>
      </c>
      <c r="AC679" s="65" t="e">
        <f>IF(#REF!="Sí","Cada 6 meses",IF('LISTA TRABAJADORES'!AX671&lt;&gt;"",'LISTA TRABAJADORES'!AX671,IF(OR(#REF!="",#REF!&lt;50),"",IF(#REF!&gt;=1000,"Anualmente",IF(#REF!&lt;=100,"Cada 3 años","Cada 2 años")))))</f>
        <v>#REF!</v>
      </c>
    </row>
    <row r="680" spans="1:29">
      <c r="A680" s="66">
        <v>664</v>
      </c>
      <c r="B680" s="516">
        <f>IF('LISTA TRABAJADORES'!F669&lt;50,"",'LISTA TRABAJADORES'!C669)</f>
        <v>0</v>
      </c>
      <c r="C680" s="517"/>
      <c r="D680" s="107">
        <f>IF('LISTA TRABAJADORES'!F669&lt;50,"",'LISTA TRABAJADORES'!D669)</f>
        <v>0</v>
      </c>
      <c r="E680" s="106">
        <f>IF('LISTA TRABAJADORES'!F669&lt;50,"",'LISTA TRABAJADORES'!E669)</f>
        <v>0</v>
      </c>
      <c r="F680" s="160"/>
      <c r="G680" s="518">
        <f>IF('LISTA TRABAJADORES'!F669&lt;50,"",'LISTA TRABAJADORES'!B669)</f>
        <v>0</v>
      </c>
      <c r="H680" s="519"/>
      <c r="I680" s="83"/>
      <c r="J680" s="65" t="str">
        <f>IF('LISTA TRABAJADORES'!F669="","",IF('LISTA TRABAJADORES'!G669="Sí","Cada 6 meses",IF(M680&lt;&gt;"",M680,IF(OR('LISTA TRABAJADORES'!H669="no ingresa",'LISTA TRABAJADORES'!F669="BAJA"),"No Ingresa PVSA",IF('LISTA TRABAJADORES'!F669="MUY ALTA","Anualmente",IF('LISTA TRABAJADORES'!F669="MEDIA","Cada 3 años","Cada 2 años"))))))</f>
        <v/>
      </c>
      <c r="K680" s="76"/>
      <c r="L680" s="67"/>
      <c r="M680" s="68" t="str">
        <f t="shared" si="20"/>
        <v/>
      </c>
      <c r="N680" s="67"/>
      <c r="O680" s="63"/>
      <c r="P680" s="64"/>
      <c r="Q680" s="64"/>
      <c r="R680" s="2"/>
      <c r="S680" s="104">
        <f t="shared" si="21"/>
        <v>664</v>
      </c>
      <c r="T680" s="516">
        <f>IF('LISTA TRABAJADORES'!F669&lt;50,"",B680)</f>
        <v>0</v>
      </c>
      <c r="U680" s="517"/>
      <c r="V680" s="105">
        <f>IF('LISTA TRABAJADORES'!F669&lt;50,"",'LISTA TRABAJADORES'!D669)</f>
        <v>0</v>
      </c>
      <c r="W680" s="106">
        <f>IF('LISTA TRABAJADORES'!F669&lt;50,"",E680)</f>
        <v>0</v>
      </c>
      <c r="X680" s="83" t="s">
        <v>444</v>
      </c>
      <c r="Y680" s="518">
        <f>IF('LISTA TRABAJADORES'!F669&lt;50,"",G680)</f>
        <v>0</v>
      </c>
      <c r="Z680" s="519"/>
      <c r="AA680" s="83"/>
      <c r="AB680" s="65" t="e">
        <f>IF(#REF!="Sí","Cada 6 meses",IF('LISTA TRABAJADORES'!AW672&lt;&gt;"",'LISTA TRABAJADORES'!AW672,IF(OR(#REF!="",#REF!&lt;50),"",IF(#REF!&gt;=1000,"Anualmente",IF(#REF!&lt;=100,"Cada 3 años","Cada 2 años")))))</f>
        <v>#REF!</v>
      </c>
      <c r="AC680" s="65" t="e">
        <f>IF(#REF!="Sí","Cada 6 meses",IF('LISTA TRABAJADORES'!AX672&lt;&gt;"",'LISTA TRABAJADORES'!AX672,IF(OR(#REF!="",#REF!&lt;50),"",IF(#REF!&gt;=1000,"Anualmente",IF(#REF!&lt;=100,"Cada 3 años","Cada 2 años")))))</f>
        <v>#REF!</v>
      </c>
    </row>
    <row r="681" spans="1:29">
      <c r="A681" s="66">
        <v>665</v>
      </c>
      <c r="B681" s="516">
        <f>IF('LISTA TRABAJADORES'!F670&lt;50,"",'LISTA TRABAJADORES'!C670)</f>
        <v>0</v>
      </c>
      <c r="C681" s="517"/>
      <c r="D681" s="107">
        <f>IF('LISTA TRABAJADORES'!F670&lt;50,"",'LISTA TRABAJADORES'!D670)</f>
        <v>0</v>
      </c>
      <c r="E681" s="106">
        <f>IF('LISTA TRABAJADORES'!F670&lt;50,"",'LISTA TRABAJADORES'!E670)</f>
        <v>0</v>
      </c>
      <c r="F681" s="160"/>
      <c r="G681" s="518">
        <f>IF('LISTA TRABAJADORES'!F670&lt;50,"",'LISTA TRABAJADORES'!B670)</f>
        <v>0</v>
      </c>
      <c r="H681" s="519"/>
      <c r="I681" s="83"/>
      <c r="J681" s="65" t="str">
        <f>IF('LISTA TRABAJADORES'!F670="","",IF('LISTA TRABAJADORES'!G670="Sí","Cada 6 meses",IF(M681&lt;&gt;"",M681,IF(OR('LISTA TRABAJADORES'!H670="no ingresa",'LISTA TRABAJADORES'!F670="BAJA"),"No Ingresa PVSA",IF('LISTA TRABAJADORES'!F670="MUY ALTA","Anualmente",IF('LISTA TRABAJADORES'!F670="MEDIA","Cada 3 años","Cada 2 años"))))))</f>
        <v/>
      </c>
      <c r="K681" s="76"/>
      <c r="L681" s="67"/>
      <c r="M681" s="68" t="str">
        <f t="shared" si="20"/>
        <v/>
      </c>
      <c r="N681" s="67"/>
      <c r="O681" s="63"/>
      <c r="P681" s="64"/>
      <c r="Q681" s="64"/>
      <c r="R681" s="2"/>
      <c r="S681" s="104">
        <f t="shared" si="21"/>
        <v>665</v>
      </c>
      <c r="T681" s="516">
        <f>IF('LISTA TRABAJADORES'!F670&lt;50,"",B681)</f>
        <v>0</v>
      </c>
      <c r="U681" s="517"/>
      <c r="V681" s="105">
        <f>IF('LISTA TRABAJADORES'!F670&lt;50,"",'LISTA TRABAJADORES'!D670)</f>
        <v>0</v>
      </c>
      <c r="W681" s="106">
        <f>IF('LISTA TRABAJADORES'!F670&lt;50,"",E681)</f>
        <v>0</v>
      </c>
      <c r="X681" s="83" t="s">
        <v>444</v>
      </c>
      <c r="Y681" s="518">
        <f>IF('LISTA TRABAJADORES'!F670&lt;50,"",G681)</f>
        <v>0</v>
      </c>
      <c r="Z681" s="519"/>
      <c r="AA681" s="83"/>
      <c r="AB681" s="65" t="e">
        <f>IF(#REF!="Sí","Cada 6 meses",IF('LISTA TRABAJADORES'!AW673&lt;&gt;"",'LISTA TRABAJADORES'!AW673,IF(OR(#REF!="",#REF!&lt;50),"",IF(#REF!&gt;=1000,"Anualmente",IF(#REF!&lt;=100,"Cada 3 años","Cada 2 años")))))</f>
        <v>#REF!</v>
      </c>
      <c r="AC681" s="65" t="e">
        <f>IF(#REF!="Sí","Cada 6 meses",IF('LISTA TRABAJADORES'!AX673&lt;&gt;"",'LISTA TRABAJADORES'!AX673,IF(OR(#REF!="",#REF!&lt;50),"",IF(#REF!&gt;=1000,"Anualmente",IF(#REF!&lt;=100,"Cada 3 años","Cada 2 años")))))</f>
        <v>#REF!</v>
      </c>
    </row>
    <row r="682" spans="1:29">
      <c r="A682" s="66">
        <v>666</v>
      </c>
      <c r="B682" s="516">
        <f>IF('LISTA TRABAJADORES'!F671&lt;50,"",'LISTA TRABAJADORES'!C671)</f>
        <v>0</v>
      </c>
      <c r="C682" s="517"/>
      <c r="D682" s="107">
        <f>IF('LISTA TRABAJADORES'!F671&lt;50,"",'LISTA TRABAJADORES'!D671)</f>
        <v>0</v>
      </c>
      <c r="E682" s="106">
        <f>IF('LISTA TRABAJADORES'!F671&lt;50,"",'LISTA TRABAJADORES'!E671)</f>
        <v>0</v>
      </c>
      <c r="F682" s="160"/>
      <c r="G682" s="518">
        <f>IF('LISTA TRABAJADORES'!F671&lt;50,"",'LISTA TRABAJADORES'!B671)</f>
        <v>0</v>
      </c>
      <c r="H682" s="519"/>
      <c r="I682" s="83"/>
      <c r="J682" s="65" t="str">
        <f>IF('LISTA TRABAJADORES'!F671="","",IF('LISTA TRABAJADORES'!G671="Sí","Cada 6 meses",IF(M682&lt;&gt;"",M682,IF(OR('LISTA TRABAJADORES'!H671="no ingresa",'LISTA TRABAJADORES'!F671="BAJA"),"No Ingresa PVSA",IF('LISTA TRABAJADORES'!F671="MUY ALTA","Anualmente",IF('LISTA TRABAJADORES'!F671="MEDIA","Cada 3 años","Cada 2 años"))))))</f>
        <v/>
      </c>
      <c r="K682" s="76"/>
      <c r="L682" s="67"/>
      <c r="M682" s="68" t="str">
        <f t="shared" si="20"/>
        <v/>
      </c>
      <c r="N682" s="67"/>
      <c r="O682" s="63"/>
      <c r="P682" s="64"/>
      <c r="Q682" s="64"/>
      <c r="R682" s="2"/>
      <c r="S682" s="104">
        <f t="shared" si="21"/>
        <v>666</v>
      </c>
      <c r="T682" s="516">
        <f>IF('LISTA TRABAJADORES'!F671&lt;50,"",B682)</f>
        <v>0</v>
      </c>
      <c r="U682" s="517"/>
      <c r="V682" s="105">
        <f>IF('LISTA TRABAJADORES'!F671&lt;50,"",'LISTA TRABAJADORES'!D671)</f>
        <v>0</v>
      </c>
      <c r="W682" s="106">
        <f>IF('LISTA TRABAJADORES'!F671&lt;50,"",E682)</f>
        <v>0</v>
      </c>
      <c r="X682" s="83" t="s">
        <v>444</v>
      </c>
      <c r="Y682" s="518">
        <f>IF('LISTA TRABAJADORES'!F671&lt;50,"",G682)</f>
        <v>0</v>
      </c>
      <c r="Z682" s="519"/>
      <c r="AA682" s="83"/>
      <c r="AB682" s="65" t="e">
        <f>IF(#REF!="Sí","Cada 6 meses",IF('LISTA TRABAJADORES'!AW674&lt;&gt;"",'LISTA TRABAJADORES'!AW674,IF(OR(#REF!="",#REF!&lt;50),"",IF(#REF!&gt;=1000,"Anualmente",IF(#REF!&lt;=100,"Cada 3 años","Cada 2 años")))))</f>
        <v>#REF!</v>
      </c>
      <c r="AC682" s="65" t="e">
        <f>IF(#REF!="Sí","Cada 6 meses",IF('LISTA TRABAJADORES'!AX674&lt;&gt;"",'LISTA TRABAJADORES'!AX674,IF(OR(#REF!="",#REF!&lt;50),"",IF(#REF!&gt;=1000,"Anualmente",IF(#REF!&lt;=100,"Cada 3 años","Cada 2 años")))))</f>
        <v>#REF!</v>
      </c>
    </row>
    <row r="683" spans="1:29">
      <c r="A683" s="66">
        <v>667</v>
      </c>
      <c r="B683" s="516">
        <f>IF('LISTA TRABAJADORES'!F672&lt;50,"",'LISTA TRABAJADORES'!C672)</f>
        <v>0</v>
      </c>
      <c r="C683" s="517"/>
      <c r="D683" s="107">
        <f>IF('LISTA TRABAJADORES'!F672&lt;50,"",'LISTA TRABAJADORES'!D672)</f>
        <v>0</v>
      </c>
      <c r="E683" s="106">
        <f>IF('LISTA TRABAJADORES'!F672&lt;50,"",'LISTA TRABAJADORES'!E672)</f>
        <v>0</v>
      </c>
      <c r="F683" s="160"/>
      <c r="G683" s="518">
        <f>IF('LISTA TRABAJADORES'!F672&lt;50,"",'LISTA TRABAJADORES'!B672)</f>
        <v>0</v>
      </c>
      <c r="H683" s="519"/>
      <c r="I683" s="83"/>
      <c r="J683" s="65" t="str">
        <f>IF('LISTA TRABAJADORES'!F672="","",IF('LISTA TRABAJADORES'!G672="Sí","Cada 6 meses",IF(M683&lt;&gt;"",M683,IF(OR('LISTA TRABAJADORES'!H672="no ingresa",'LISTA TRABAJADORES'!F672="BAJA"),"No Ingresa PVSA",IF('LISTA TRABAJADORES'!F672="MUY ALTA","Anualmente",IF('LISTA TRABAJADORES'!F672="MEDIA","Cada 3 años","Cada 2 años"))))))</f>
        <v/>
      </c>
      <c r="K683" s="76"/>
      <c r="L683" s="67"/>
      <c r="M683" s="68" t="str">
        <f t="shared" si="20"/>
        <v/>
      </c>
      <c r="N683" s="67"/>
      <c r="O683" s="63"/>
      <c r="P683" s="64"/>
      <c r="Q683" s="64"/>
      <c r="R683" s="2"/>
      <c r="S683" s="104">
        <f t="shared" si="21"/>
        <v>667</v>
      </c>
      <c r="T683" s="516">
        <f>IF('LISTA TRABAJADORES'!F672&lt;50,"",B683)</f>
        <v>0</v>
      </c>
      <c r="U683" s="517"/>
      <c r="V683" s="105">
        <f>IF('LISTA TRABAJADORES'!F672&lt;50,"",'LISTA TRABAJADORES'!D672)</f>
        <v>0</v>
      </c>
      <c r="W683" s="106">
        <f>IF('LISTA TRABAJADORES'!F672&lt;50,"",E683)</f>
        <v>0</v>
      </c>
      <c r="X683" s="83" t="s">
        <v>444</v>
      </c>
      <c r="Y683" s="518">
        <f>IF('LISTA TRABAJADORES'!F672&lt;50,"",G683)</f>
        <v>0</v>
      </c>
      <c r="Z683" s="519"/>
      <c r="AA683" s="83"/>
      <c r="AB683" s="65" t="e">
        <f>IF(#REF!="Sí","Cada 6 meses",IF('LISTA TRABAJADORES'!AW675&lt;&gt;"",'LISTA TRABAJADORES'!AW675,IF(OR(#REF!="",#REF!&lt;50),"",IF(#REF!&gt;=1000,"Anualmente",IF(#REF!&lt;=100,"Cada 3 años","Cada 2 años")))))</f>
        <v>#REF!</v>
      </c>
      <c r="AC683" s="65" t="e">
        <f>IF(#REF!="Sí","Cada 6 meses",IF('LISTA TRABAJADORES'!AX675&lt;&gt;"",'LISTA TRABAJADORES'!AX675,IF(OR(#REF!="",#REF!&lt;50),"",IF(#REF!&gt;=1000,"Anualmente",IF(#REF!&lt;=100,"Cada 3 años","Cada 2 años")))))</f>
        <v>#REF!</v>
      </c>
    </row>
    <row r="684" spans="1:29">
      <c r="A684" s="66">
        <v>668</v>
      </c>
      <c r="B684" s="516">
        <f>IF('LISTA TRABAJADORES'!F673&lt;50,"",'LISTA TRABAJADORES'!C673)</f>
        <v>0</v>
      </c>
      <c r="C684" s="517"/>
      <c r="D684" s="107">
        <f>IF('LISTA TRABAJADORES'!F673&lt;50,"",'LISTA TRABAJADORES'!D673)</f>
        <v>0</v>
      </c>
      <c r="E684" s="106">
        <f>IF('LISTA TRABAJADORES'!F673&lt;50,"",'LISTA TRABAJADORES'!E673)</f>
        <v>0</v>
      </c>
      <c r="F684" s="160"/>
      <c r="G684" s="518">
        <f>IF('LISTA TRABAJADORES'!F673&lt;50,"",'LISTA TRABAJADORES'!B673)</f>
        <v>0</v>
      </c>
      <c r="H684" s="519"/>
      <c r="I684" s="83"/>
      <c r="J684" s="65" t="str">
        <f>IF('LISTA TRABAJADORES'!F673="","",IF('LISTA TRABAJADORES'!G673="Sí","Cada 6 meses",IF(M684&lt;&gt;"",M684,IF(OR('LISTA TRABAJADORES'!H673="no ingresa",'LISTA TRABAJADORES'!F673="BAJA"),"No Ingresa PVSA",IF('LISTA TRABAJADORES'!F673="MUY ALTA","Anualmente",IF('LISTA TRABAJADORES'!F673="MEDIA","Cada 3 años","Cada 2 años"))))))</f>
        <v/>
      </c>
      <c r="K684" s="76"/>
      <c r="L684" s="67"/>
      <c r="M684" s="68" t="str">
        <f t="shared" si="20"/>
        <v/>
      </c>
      <c r="N684" s="67"/>
      <c r="O684" s="63"/>
      <c r="P684" s="64"/>
      <c r="Q684" s="64"/>
      <c r="R684" s="2"/>
      <c r="S684" s="104">
        <f t="shared" si="21"/>
        <v>668</v>
      </c>
      <c r="T684" s="516">
        <f>IF('LISTA TRABAJADORES'!F673&lt;50,"",B684)</f>
        <v>0</v>
      </c>
      <c r="U684" s="517"/>
      <c r="V684" s="105">
        <f>IF('LISTA TRABAJADORES'!F673&lt;50,"",'LISTA TRABAJADORES'!D673)</f>
        <v>0</v>
      </c>
      <c r="W684" s="106">
        <f>IF('LISTA TRABAJADORES'!F673&lt;50,"",E684)</f>
        <v>0</v>
      </c>
      <c r="X684" s="83" t="s">
        <v>444</v>
      </c>
      <c r="Y684" s="518">
        <f>IF('LISTA TRABAJADORES'!F673&lt;50,"",G684)</f>
        <v>0</v>
      </c>
      <c r="Z684" s="519"/>
      <c r="AA684" s="83"/>
      <c r="AB684" s="65" t="e">
        <f>IF(#REF!="Sí","Cada 6 meses",IF('LISTA TRABAJADORES'!AW676&lt;&gt;"",'LISTA TRABAJADORES'!AW676,IF(OR(#REF!="",#REF!&lt;50),"",IF(#REF!&gt;=1000,"Anualmente",IF(#REF!&lt;=100,"Cada 3 años","Cada 2 años")))))</f>
        <v>#REF!</v>
      </c>
      <c r="AC684" s="65" t="e">
        <f>IF(#REF!="Sí","Cada 6 meses",IF('LISTA TRABAJADORES'!AX676&lt;&gt;"",'LISTA TRABAJADORES'!AX676,IF(OR(#REF!="",#REF!&lt;50),"",IF(#REF!&gt;=1000,"Anualmente",IF(#REF!&lt;=100,"Cada 3 años","Cada 2 años")))))</f>
        <v>#REF!</v>
      </c>
    </row>
    <row r="685" spans="1:29">
      <c r="A685" s="66">
        <v>669</v>
      </c>
      <c r="B685" s="516">
        <f>IF('LISTA TRABAJADORES'!F674&lt;50,"",'LISTA TRABAJADORES'!C674)</f>
        <v>0</v>
      </c>
      <c r="C685" s="517"/>
      <c r="D685" s="107">
        <f>IF('LISTA TRABAJADORES'!F674&lt;50,"",'LISTA TRABAJADORES'!D674)</f>
        <v>0</v>
      </c>
      <c r="E685" s="106">
        <f>IF('LISTA TRABAJADORES'!F674&lt;50,"",'LISTA TRABAJADORES'!E674)</f>
        <v>0</v>
      </c>
      <c r="F685" s="160"/>
      <c r="G685" s="518">
        <f>IF('LISTA TRABAJADORES'!F674&lt;50,"",'LISTA TRABAJADORES'!B674)</f>
        <v>0</v>
      </c>
      <c r="H685" s="519"/>
      <c r="I685" s="83"/>
      <c r="J685" s="65" t="str">
        <f>IF('LISTA TRABAJADORES'!F674="","",IF('LISTA TRABAJADORES'!G674="Sí","Cada 6 meses",IF(M685&lt;&gt;"",M685,IF(OR('LISTA TRABAJADORES'!H674="no ingresa",'LISTA TRABAJADORES'!F674="BAJA"),"No Ingresa PVSA",IF('LISTA TRABAJADORES'!F674="MUY ALTA","Anualmente",IF('LISTA TRABAJADORES'!F674="MEDIA","Cada 3 años","Cada 2 años"))))))</f>
        <v/>
      </c>
      <c r="K685" s="76"/>
      <c r="L685" s="67"/>
      <c r="M685" s="68" t="str">
        <f t="shared" si="20"/>
        <v/>
      </c>
      <c r="N685" s="67"/>
      <c r="O685" s="63"/>
      <c r="P685" s="64"/>
      <c r="Q685" s="64"/>
      <c r="R685" s="2"/>
      <c r="S685" s="104">
        <f t="shared" si="21"/>
        <v>669</v>
      </c>
      <c r="T685" s="516">
        <f>IF('LISTA TRABAJADORES'!F674&lt;50,"",B685)</f>
        <v>0</v>
      </c>
      <c r="U685" s="517"/>
      <c r="V685" s="105">
        <f>IF('LISTA TRABAJADORES'!F674&lt;50,"",'LISTA TRABAJADORES'!D674)</f>
        <v>0</v>
      </c>
      <c r="W685" s="106">
        <f>IF('LISTA TRABAJADORES'!F674&lt;50,"",E685)</f>
        <v>0</v>
      </c>
      <c r="X685" s="83" t="s">
        <v>444</v>
      </c>
      <c r="Y685" s="518">
        <f>IF('LISTA TRABAJADORES'!F674&lt;50,"",G685)</f>
        <v>0</v>
      </c>
      <c r="Z685" s="519"/>
      <c r="AA685" s="83"/>
      <c r="AB685" s="65" t="e">
        <f>IF(#REF!="Sí","Cada 6 meses",IF('LISTA TRABAJADORES'!AW677&lt;&gt;"",'LISTA TRABAJADORES'!AW677,IF(OR(#REF!="",#REF!&lt;50),"",IF(#REF!&gt;=1000,"Anualmente",IF(#REF!&lt;=100,"Cada 3 años","Cada 2 años")))))</f>
        <v>#REF!</v>
      </c>
      <c r="AC685" s="65" t="e">
        <f>IF(#REF!="Sí","Cada 6 meses",IF('LISTA TRABAJADORES'!AX677&lt;&gt;"",'LISTA TRABAJADORES'!AX677,IF(OR(#REF!="",#REF!&lt;50),"",IF(#REF!&gt;=1000,"Anualmente",IF(#REF!&lt;=100,"Cada 3 años","Cada 2 años")))))</f>
        <v>#REF!</v>
      </c>
    </row>
    <row r="686" spans="1:29">
      <c r="A686" s="66">
        <v>670</v>
      </c>
      <c r="B686" s="516">
        <f>IF('LISTA TRABAJADORES'!F675&lt;50,"",'LISTA TRABAJADORES'!C675)</f>
        <v>0</v>
      </c>
      <c r="C686" s="517"/>
      <c r="D686" s="107">
        <f>IF('LISTA TRABAJADORES'!F675&lt;50,"",'LISTA TRABAJADORES'!D675)</f>
        <v>0</v>
      </c>
      <c r="E686" s="106">
        <f>IF('LISTA TRABAJADORES'!F675&lt;50,"",'LISTA TRABAJADORES'!E675)</f>
        <v>0</v>
      </c>
      <c r="F686" s="160"/>
      <c r="G686" s="518">
        <f>IF('LISTA TRABAJADORES'!F675&lt;50,"",'LISTA TRABAJADORES'!B675)</f>
        <v>0</v>
      </c>
      <c r="H686" s="519"/>
      <c r="I686" s="83"/>
      <c r="J686" s="65" t="str">
        <f>IF('LISTA TRABAJADORES'!F675="","",IF('LISTA TRABAJADORES'!G675="Sí","Cada 6 meses",IF(M686&lt;&gt;"",M686,IF(OR('LISTA TRABAJADORES'!H675="no ingresa",'LISTA TRABAJADORES'!F675="BAJA"),"No Ingresa PVSA",IF('LISTA TRABAJADORES'!F675="MUY ALTA","Anualmente",IF('LISTA TRABAJADORES'!F675="MEDIA","Cada 3 años","Cada 2 años"))))))</f>
        <v/>
      </c>
      <c r="K686" s="76"/>
      <c r="L686" s="67"/>
      <c r="M686" s="68" t="str">
        <f t="shared" si="20"/>
        <v/>
      </c>
      <c r="N686" s="67"/>
      <c r="O686" s="63"/>
      <c r="P686" s="64"/>
      <c r="Q686" s="64"/>
      <c r="R686" s="2"/>
      <c r="S686" s="104">
        <f t="shared" si="21"/>
        <v>670</v>
      </c>
      <c r="T686" s="516">
        <f>IF('LISTA TRABAJADORES'!F675&lt;50,"",B686)</f>
        <v>0</v>
      </c>
      <c r="U686" s="517"/>
      <c r="V686" s="105">
        <f>IF('LISTA TRABAJADORES'!F675&lt;50,"",'LISTA TRABAJADORES'!D675)</f>
        <v>0</v>
      </c>
      <c r="W686" s="106">
        <f>IF('LISTA TRABAJADORES'!F675&lt;50,"",E686)</f>
        <v>0</v>
      </c>
      <c r="X686" s="83" t="s">
        <v>444</v>
      </c>
      <c r="Y686" s="518">
        <f>IF('LISTA TRABAJADORES'!F675&lt;50,"",G686)</f>
        <v>0</v>
      </c>
      <c r="Z686" s="519"/>
      <c r="AA686" s="83"/>
      <c r="AB686" s="65" t="e">
        <f>IF(#REF!="Sí","Cada 6 meses",IF('LISTA TRABAJADORES'!AW678&lt;&gt;"",'LISTA TRABAJADORES'!AW678,IF(OR(#REF!="",#REF!&lt;50),"",IF(#REF!&gt;=1000,"Anualmente",IF(#REF!&lt;=100,"Cada 3 años","Cada 2 años")))))</f>
        <v>#REF!</v>
      </c>
      <c r="AC686" s="65" t="e">
        <f>IF(#REF!="Sí","Cada 6 meses",IF('LISTA TRABAJADORES'!AX678&lt;&gt;"",'LISTA TRABAJADORES'!AX678,IF(OR(#REF!="",#REF!&lt;50),"",IF(#REF!&gt;=1000,"Anualmente",IF(#REF!&lt;=100,"Cada 3 años","Cada 2 años")))))</f>
        <v>#REF!</v>
      </c>
    </row>
    <row r="687" spans="1:29">
      <c r="A687" s="66">
        <v>671</v>
      </c>
      <c r="B687" s="516">
        <f>IF('LISTA TRABAJADORES'!F676&lt;50,"",'LISTA TRABAJADORES'!C676)</f>
        <v>0</v>
      </c>
      <c r="C687" s="517"/>
      <c r="D687" s="107">
        <f>IF('LISTA TRABAJADORES'!F676&lt;50,"",'LISTA TRABAJADORES'!D676)</f>
        <v>0</v>
      </c>
      <c r="E687" s="106">
        <f>IF('LISTA TRABAJADORES'!F676&lt;50,"",'LISTA TRABAJADORES'!E676)</f>
        <v>0</v>
      </c>
      <c r="F687" s="160"/>
      <c r="G687" s="518">
        <f>IF('LISTA TRABAJADORES'!F676&lt;50,"",'LISTA TRABAJADORES'!B676)</f>
        <v>0</v>
      </c>
      <c r="H687" s="519"/>
      <c r="I687" s="83"/>
      <c r="J687" s="65" t="str">
        <f>IF('LISTA TRABAJADORES'!F676="","",IF('LISTA TRABAJADORES'!G676="Sí","Cada 6 meses",IF(M687&lt;&gt;"",M687,IF(OR('LISTA TRABAJADORES'!H676="no ingresa",'LISTA TRABAJADORES'!F676="BAJA"),"No Ingresa PVSA",IF('LISTA TRABAJADORES'!F676="MUY ALTA","Anualmente",IF('LISTA TRABAJADORES'!F676="MEDIA","Cada 3 años","Cada 2 años"))))))</f>
        <v/>
      </c>
      <c r="K687" s="76"/>
      <c r="L687" s="67"/>
      <c r="M687" s="68" t="str">
        <f t="shared" si="20"/>
        <v/>
      </c>
      <c r="N687" s="67"/>
      <c r="O687" s="63"/>
      <c r="P687" s="64"/>
      <c r="Q687" s="64"/>
      <c r="R687" s="2"/>
      <c r="S687" s="104">
        <f t="shared" si="21"/>
        <v>671</v>
      </c>
      <c r="T687" s="516">
        <f>IF('LISTA TRABAJADORES'!F676&lt;50,"",B687)</f>
        <v>0</v>
      </c>
      <c r="U687" s="517"/>
      <c r="V687" s="105">
        <f>IF('LISTA TRABAJADORES'!F676&lt;50,"",'LISTA TRABAJADORES'!D676)</f>
        <v>0</v>
      </c>
      <c r="W687" s="106">
        <f>IF('LISTA TRABAJADORES'!F676&lt;50,"",E687)</f>
        <v>0</v>
      </c>
      <c r="X687" s="83" t="s">
        <v>444</v>
      </c>
      <c r="Y687" s="518">
        <f>IF('LISTA TRABAJADORES'!F676&lt;50,"",G687)</f>
        <v>0</v>
      </c>
      <c r="Z687" s="519"/>
      <c r="AA687" s="83"/>
      <c r="AB687" s="65" t="e">
        <f>IF(#REF!="Sí","Cada 6 meses",IF('LISTA TRABAJADORES'!AW679&lt;&gt;"",'LISTA TRABAJADORES'!AW679,IF(OR(#REF!="",#REF!&lt;50),"",IF(#REF!&gt;=1000,"Anualmente",IF(#REF!&lt;=100,"Cada 3 años","Cada 2 años")))))</f>
        <v>#REF!</v>
      </c>
      <c r="AC687" s="65" t="e">
        <f>IF(#REF!="Sí","Cada 6 meses",IF('LISTA TRABAJADORES'!AX679&lt;&gt;"",'LISTA TRABAJADORES'!AX679,IF(OR(#REF!="",#REF!&lt;50),"",IF(#REF!&gt;=1000,"Anualmente",IF(#REF!&lt;=100,"Cada 3 años","Cada 2 años")))))</f>
        <v>#REF!</v>
      </c>
    </row>
    <row r="688" spans="1:29">
      <c r="A688" s="66">
        <v>672</v>
      </c>
      <c r="B688" s="516">
        <f>IF('LISTA TRABAJADORES'!F677&lt;50,"",'LISTA TRABAJADORES'!C677)</f>
        <v>0</v>
      </c>
      <c r="C688" s="517"/>
      <c r="D688" s="107">
        <f>IF('LISTA TRABAJADORES'!F677&lt;50,"",'LISTA TRABAJADORES'!D677)</f>
        <v>0</v>
      </c>
      <c r="E688" s="106">
        <f>IF('LISTA TRABAJADORES'!F677&lt;50,"",'LISTA TRABAJADORES'!E677)</f>
        <v>0</v>
      </c>
      <c r="F688" s="160"/>
      <c r="G688" s="518">
        <f>IF('LISTA TRABAJADORES'!F677&lt;50,"",'LISTA TRABAJADORES'!B677)</f>
        <v>0</v>
      </c>
      <c r="H688" s="519"/>
      <c r="I688" s="83"/>
      <c r="J688" s="65" t="str">
        <f>IF('LISTA TRABAJADORES'!F677="","",IF('LISTA TRABAJADORES'!G677="Sí","Cada 6 meses",IF(M688&lt;&gt;"",M688,IF(OR('LISTA TRABAJADORES'!H677="no ingresa",'LISTA TRABAJADORES'!F677="BAJA"),"No Ingresa PVSA",IF('LISTA TRABAJADORES'!F677="MUY ALTA","Anualmente",IF('LISTA TRABAJADORES'!F677="MEDIA","Cada 3 años","Cada 2 años"))))))</f>
        <v/>
      </c>
      <c r="K688" s="76"/>
      <c r="L688" s="67"/>
      <c r="M688" s="68" t="str">
        <f t="shared" si="20"/>
        <v/>
      </c>
      <c r="N688" s="67"/>
      <c r="O688" s="63"/>
      <c r="P688" s="64"/>
      <c r="Q688" s="64"/>
      <c r="R688" s="2"/>
      <c r="S688" s="104">
        <f t="shared" si="21"/>
        <v>672</v>
      </c>
      <c r="T688" s="516">
        <f>IF('LISTA TRABAJADORES'!F677&lt;50,"",B688)</f>
        <v>0</v>
      </c>
      <c r="U688" s="517"/>
      <c r="V688" s="105">
        <f>IF('LISTA TRABAJADORES'!F677&lt;50,"",'LISTA TRABAJADORES'!D677)</f>
        <v>0</v>
      </c>
      <c r="W688" s="106">
        <f>IF('LISTA TRABAJADORES'!F677&lt;50,"",E688)</f>
        <v>0</v>
      </c>
      <c r="X688" s="83" t="s">
        <v>444</v>
      </c>
      <c r="Y688" s="518">
        <f>IF('LISTA TRABAJADORES'!F677&lt;50,"",G688)</f>
        <v>0</v>
      </c>
      <c r="Z688" s="519"/>
      <c r="AA688" s="83"/>
      <c r="AB688" s="65" t="e">
        <f>IF(#REF!="Sí","Cada 6 meses",IF('LISTA TRABAJADORES'!AW680&lt;&gt;"",'LISTA TRABAJADORES'!AW680,IF(OR(#REF!="",#REF!&lt;50),"",IF(#REF!&gt;=1000,"Anualmente",IF(#REF!&lt;=100,"Cada 3 años","Cada 2 años")))))</f>
        <v>#REF!</v>
      </c>
      <c r="AC688" s="65" t="e">
        <f>IF(#REF!="Sí","Cada 6 meses",IF('LISTA TRABAJADORES'!AX680&lt;&gt;"",'LISTA TRABAJADORES'!AX680,IF(OR(#REF!="",#REF!&lt;50),"",IF(#REF!&gt;=1000,"Anualmente",IF(#REF!&lt;=100,"Cada 3 años","Cada 2 años")))))</f>
        <v>#REF!</v>
      </c>
    </row>
    <row r="689" spans="1:29">
      <c r="A689" s="66">
        <v>673</v>
      </c>
      <c r="B689" s="516">
        <f>IF('LISTA TRABAJADORES'!F678&lt;50,"",'LISTA TRABAJADORES'!C678)</f>
        <v>0</v>
      </c>
      <c r="C689" s="517"/>
      <c r="D689" s="107">
        <f>IF('LISTA TRABAJADORES'!F678&lt;50,"",'LISTA TRABAJADORES'!D678)</f>
        <v>0</v>
      </c>
      <c r="E689" s="106">
        <f>IF('LISTA TRABAJADORES'!F678&lt;50,"",'LISTA TRABAJADORES'!E678)</f>
        <v>0</v>
      </c>
      <c r="F689" s="160"/>
      <c r="G689" s="518">
        <f>IF('LISTA TRABAJADORES'!F678&lt;50,"",'LISTA TRABAJADORES'!B678)</f>
        <v>0</v>
      </c>
      <c r="H689" s="519"/>
      <c r="I689" s="83"/>
      <c r="J689" s="65" t="str">
        <f>IF('LISTA TRABAJADORES'!F678="","",IF('LISTA TRABAJADORES'!G678="Sí","Cada 6 meses",IF(M689&lt;&gt;"",M689,IF(OR('LISTA TRABAJADORES'!H678="no ingresa",'LISTA TRABAJADORES'!F678="BAJA"),"No Ingresa PVSA",IF('LISTA TRABAJADORES'!F678="MUY ALTA","Anualmente",IF('LISTA TRABAJADORES'!F678="MEDIA","Cada 3 años","Cada 2 años"))))))</f>
        <v/>
      </c>
      <c r="K689" s="76"/>
      <c r="L689" s="67"/>
      <c r="M689" s="68" t="str">
        <f t="shared" si="20"/>
        <v/>
      </c>
      <c r="N689" s="67"/>
      <c r="O689" s="63"/>
      <c r="P689" s="64"/>
      <c r="Q689" s="64"/>
      <c r="R689" s="2"/>
      <c r="S689" s="104">
        <f t="shared" si="21"/>
        <v>673</v>
      </c>
      <c r="T689" s="516">
        <f>IF('LISTA TRABAJADORES'!F678&lt;50,"",B689)</f>
        <v>0</v>
      </c>
      <c r="U689" s="517"/>
      <c r="V689" s="105">
        <f>IF('LISTA TRABAJADORES'!F678&lt;50,"",'LISTA TRABAJADORES'!D678)</f>
        <v>0</v>
      </c>
      <c r="W689" s="106">
        <f>IF('LISTA TRABAJADORES'!F678&lt;50,"",E689)</f>
        <v>0</v>
      </c>
      <c r="X689" s="83" t="s">
        <v>444</v>
      </c>
      <c r="Y689" s="518">
        <f>IF('LISTA TRABAJADORES'!F678&lt;50,"",G689)</f>
        <v>0</v>
      </c>
      <c r="Z689" s="519"/>
      <c r="AA689" s="83"/>
      <c r="AB689" s="65" t="e">
        <f>IF(#REF!="Sí","Cada 6 meses",IF('LISTA TRABAJADORES'!AW681&lt;&gt;"",'LISTA TRABAJADORES'!AW681,IF(OR(#REF!="",#REF!&lt;50),"",IF(#REF!&gt;=1000,"Anualmente",IF(#REF!&lt;=100,"Cada 3 años","Cada 2 años")))))</f>
        <v>#REF!</v>
      </c>
      <c r="AC689" s="65" t="e">
        <f>IF(#REF!="Sí","Cada 6 meses",IF('LISTA TRABAJADORES'!AX681&lt;&gt;"",'LISTA TRABAJADORES'!AX681,IF(OR(#REF!="",#REF!&lt;50),"",IF(#REF!&gt;=1000,"Anualmente",IF(#REF!&lt;=100,"Cada 3 años","Cada 2 años")))))</f>
        <v>#REF!</v>
      </c>
    </row>
    <row r="690" spans="1:29">
      <c r="A690" s="66">
        <v>674</v>
      </c>
      <c r="B690" s="516">
        <f>IF('LISTA TRABAJADORES'!F679&lt;50,"",'LISTA TRABAJADORES'!C679)</f>
        <v>0</v>
      </c>
      <c r="C690" s="517"/>
      <c r="D690" s="107">
        <f>IF('LISTA TRABAJADORES'!F679&lt;50,"",'LISTA TRABAJADORES'!D679)</f>
        <v>0</v>
      </c>
      <c r="E690" s="106">
        <f>IF('LISTA TRABAJADORES'!F679&lt;50,"",'LISTA TRABAJADORES'!E679)</f>
        <v>0</v>
      </c>
      <c r="F690" s="160"/>
      <c r="G690" s="518">
        <f>IF('LISTA TRABAJADORES'!F679&lt;50,"",'LISTA TRABAJADORES'!B679)</f>
        <v>0</v>
      </c>
      <c r="H690" s="519"/>
      <c r="I690" s="83"/>
      <c r="J690" s="65" t="str">
        <f>IF('LISTA TRABAJADORES'!F679="","",IF('LISTA TRABAJADORES'!G679="Sí","Cada 6 meses",IF(M690&lt;&gt;"",M690,IF(OR('LISTA TRABAJADORES'!H679="no ingresa",'LISTA TRABAJADORES'!F679="BAJA"),"No Ingresa PVSA",IF('LISTA TRABAJADORES'!F679="MUY ALTA","Anualmente",IF('LISTA TRABAJADORES'!F679="MEDIA","Cada 3 años","Cada 2 años"))))))</f>
        <v/>
      </c>
      <c r="K690" s="76"/>
      <c r="L690" s="67"/>
      <c r="M690" s="68" t="str">
        <f t="shared" si="20"/>
        <v/>
      </c>
      <c r="N690" s="67"/>
      <c r="O690" s="63"/>
      <c r="P690" s="64"/>
      <c r="Q690" s="64"/>
      <c r="R690" s="2"/>
      <c r="S690" s="104">
        <f t="shared" si="21"/>
        <v>674</v>
      </c>
      <c r="T690" s="516">
        <f>IF('LISTA TRABAJADORES'!F679&lt;50,"",B690)</f>
        <v>0</v>
      </c>
      <c r="U690" s="517"/>
      <c r="V690" s="105">
        <f>IF('LISTA TRABAJADORES'!F679&lt;50,"",'LISTA TRABAJADORES'!D679)</f>
        <v>0</v>
      </c>
      <c r="W690" s="106">
        <f>IF('LISTA TRABAJADORES'!F679&lt;50,"",E690)</f>
        <v>0</v>
      </c>
      <c r="X690" s="83" t="s">
        <v>444</v>
      </c>
      <c r="Y690" s="518">
        <f>IF('LISTA TRABAJADORES'!F679&lt;50,"",G690)</f>
        <v>0</v>
      </c>
      <c r="Z690" s="519"/>
      <c r="AA690" s="83"/>
      <c r="AB690" s="65" t="e">
        <f>IF(#REF!="Sí","Cada 6 meses",IF('LISTA TRABAJADORES'!AW682&lt;&gt;"",'LISTA TRABAJADORES'!AW682,IF(OR(#REF!="",#REF!&lt;50),"",IF(#REF!&gt;=1000,"Anualmente",IF(#REF!&lt;=100,"Cada 3 años","Cada 2 años")))))</f>
        <v>#REF!</v>
      </c>
      <c r="AC690" s="65" t="e">
        <f>IF(#REF!="Sí","Cada 6 meses",IF('LISTA TRABAJADORES'!AX682&lt;&gt;"",'LISTA TRABAJADORES'!AX682,IF(OR(#REF!="",#REF!&lt;50),"",IF(#REF!&gt;=1000,"Anualmente",IF(#REF!&lt;=100,"Cada 3 años","Cada 2 años")))))</f>
        <v>#REF!</v>
      </c>
    </row>
    <row r="691" spans="1:29">
      <c r="A691" s="66">
        <v>675</v>
      </c>
      <c r="B691" s="516">
        <f>IF('LISTA TRABAJADORES'!F680&lt;50,"",'LISTA TRABAJADORES'!C680)</f>
        <v>0</v>
      </c>
      <c r="C691" s="517"/>
      <c r="D691" s="107">
        <f>IF('LISTA TRABAJADORES'!F680&lt;50,"",'LISTA TRABAJADORES'!D680)</f>
        <v>0</v>
      </c>
      <c r="E691" s="106">
        <f>IF('LISTA TRABAJADORES'!F680&lt;50,"",'LISTA TRABAJADORES'!E680)</f>
        <v>0</v>
      </c>
      <c r="F691" s="160"/>
      <c r="G691" s="518">
        <f>IF('LISTA TRABAJADORES'!F680&lt;50,"",'LISTA TRABAJADORES'!B680)</f>
        <v>0</v>
      </c>
      <c r="H691" s="519"/>
      <c r="I691" s="83"/>
      <c r="J691" s="65" t="str">
        <f>IF('LISTA TRABAJADORES'!F680="","",IF('LISTA TRABAJADORES'!G680="Sí","Cada 6 meses",IF(M691&lt;&gt;"",M691,IF(OR('LISTA TRABAJADORES'!H680="no ingresa",'LISTA TRABAJADORES'!F680="BAJA"),"No Ingresa PVSA",IF('LISTA TRABAJADORES'!F680="MUY ALTA","Anualmente",IF('LISTA TRABAJADORES'!F680="MEDIA","Cada 3 años","Cada 2 años"))))))</f>
        <v/>
      </c>
      <c r="K691" s="76"/>
      <c r="L691" s="67"/>
      <c r="M691" s="68" t="str">
        <f t="shared" si="20"/>
        <v/>
      </c>
      <c r="N691" s="67"/>
      <c r="O691" s="63"/>
      <c r="P691" s="64"/>
      <c r="Q691" s="64"/>
      <c r="R691" s="2"/>
      <c r="S691" s="104">
        <f t="shared" si="21"/>
        <v>675</v>
      </c>
      <c r="T691" s="516">
        <f>IF('LISTA TRABAJADORES'!F680&lt;50,"",B691)</f>
        <v>0</v>
      </c>
      <c r="U691" s="517"/>
      <c r="V691" s="105">
        <f>IF('LISTA TRABAJADORES'!F680&lt;50,"",'LISTA TRABAJADORES'!D680)</f>
        <v>0</v>
      </c>
      <c r="W691" s="106">
        <f>IF('LISTA TRABAJADORES'!F680&lt;50,"",E691)</f>
        <v>0</v>
      </c>
      <c r="X691" s="83" t="s">
        <v>444</v>
      </c>
      <c r="Y691" s="518">
        <f>IF('LISTA TRABAJADORES'!F680&lt;50,"",G691)</f>
        <v>0</v>
      </c>
      <c r="Z691" s="519"/>
      <c r="AA691" s="83"/>
      <c r="AB691" s="65" t="e">
        <f>IF(#REF!="Sí","Cada 6 meses",IF('LISTA TRABAJADORES'!AW683&lt;&gt;"",'LISTA TRABAJADORES'!AW683,IF(OR(#REF!="",#REF!&lt;50),"",IF(#REF!&gt;=1000,"Anualmente",IF(#REF!&lt;=100,"Cada 3 años","Cada 2 años")))))</f>
        <v>#REF!</v>
      </c>
      <c r="AC691" s="65" t="e">
        <f>IF(#REF!="Sí","Cada 6 meses",IF('LISTA TRABAJADORES'!AX683&lt;&gt;"",'LISTA TRABAJADORES'!AX683,IF(OR(#REF!="",#REF!&lt;50),"",IF(#REF!&gt;=1000,"Anualmente",IF(#REF!&lt;=100,"Cada 3 años","Cada 2 años")))))</f>
        <v>#REF!</v>
      </c>
    </row>
    <row r="692" spans="1:29">
      <c r="A692" s="66">
        <v>676</v>
      </c>
      <c r="B692" s="516">
        <f>IF('LISTA TRABAJADORES'!F681&lt;50,"",'LISTA TRABAJADORES'!C681)</f>
        <v>0</v>
      </c>
      <c r="C692" s="517"/>
      <c r="D692" s="107">
        <f>IF('LISTA TRABAJADORES'!F681&lt;50,"",'LISTA TRABAJADORES'!D681)</f>
        <v>0</v>
      </c>
      <c r="E692" s="106">
        <f>IF('LISTA TRABAJADORES'!F681&lt;50,"",'LISTA TRABAJADORES'!E681)</f>
        <v>0</v>
      </c>
      <c r="F692" s="160"/>
      <c r="G692" s="518">
        <f>IF('LISTA TRABAJADORES'!F681&lt;50,"",'LISTA TRABAJADORES'!B681)</f>
        <v>0</v>
      </c>
      <c r="H692" s="519"/>
      <c r="I692" s="83"/>
      <c r="J692" s="65" t="str">
        <f>IF('LISTA TRABAJADORES'!F681="","",IF('LISTA TRABAJADORES'!G681="Sí","Cada 6 meses",IF(M692&lt;&gt;"",M692,IF(OR('LISTA TRABAJADORES'!H681="no ingresa",'LISTA TRABAJADORES'!F681="BAJA"),"No Ingresa PVSA",IF('LISTA TRABAJADORES'!F681="MUY ALTA","Anualmente",IF('LISTA TRABAJADORES'!F681="MEDIA","Cada 3 años","Cada 2 años"))))))</f>
        <v/>
      </c>
      <c r="K692" s="76"/>
      <c r="L692" s="67"/>
      <c r="M692" s="68" t="str">
        <f t="shared" si="20"/>
        <v/>
      </c>
      <c r="N692" s="67"/>
      <c r="O692" s="63"/>
      <c r="P692" s="64"/>
      <c r="Q692" s="64"/>
      <c r="R692" s="2"/>
      <c r="S692" s="104">
        <f t="shared" si="21"/>
        <v>676</v>
      </c>
      <c r="T692" s="516">
        <f>IF('LISTA TRABAJADORES'!F681&lt;50,"",B692)</f>
        <v>0</v>
      </c>
      <c r="U692" s="517"/>
      <c r="V692" s="105">
        <f>IF('LISTA TRABAJADORES'!F681&lt;50,"",'LISTA TRABAJADORES'!D681)</f>
        <v>0</v>
      </c>
      <c r="W692" s="106">
        <f>IF('LISTA TRABAJADORES'!F681&lt;50,"",E692)</f>
        <v>0</v>
      </c>
      <c r="X692" s="83" t="s">
        <v>444</v>
      </c>
      <c r="Y692" s="518">
        <f>IF('LISTA TRABAJADORES'!F681&lt;50,"",G692)</f>
        <v>0</v>
      </c>
      <c r="Z692" s="519"/>
      <c r="AA692" s="83"/>
      <c r="AB692" s="65" t="e">
        <f>IF(#REF!="Sí","Cada 6 meses",IF('LISTA TRABAJADORES'!AW684&lt;&gt;"",'LISTA TRABAJADORES'!AW684,IF(OR(#REF!="",#REF!&lt;50),"",IF(#REF!&gt;=1000,"Anualmente",IF(#REF!&lt;=100,"Cada 3 años","Cada 2 años")))))</f>
        <v>#REF!</v>
      </c>
      <c r="AC692" s="65" t="e">
        <f>IF(#REF!="Sí","Cada 6 meses",IF('LISTA TRABAJADORES'!AX684&lt;&gt;"",'LISTA TRABAJADORES'!AX684,IF(OR(#REF!="",#REF!&lt;50),"",IF(#REF!&gt;=1000,"Anualmente",IF(#REF!&lt;=100,"Cada 3 años","Cada 2 años")))))</f>
        <v>#REF!</v>
      </c>
    </row>
    <row r="693" spans="1:29">
      <c r="A693" s="66">
        <v>677</v>
      </c>
      <c r="B693" s="516">
        <f>IF('LISTA TRABAJADORES'!F682&lt;50,"",'LISTA TRABAJADORES'!C682)</f>
        <v>0</v>
      </c>
      <c r="C693" s="517"/>
      <c r="D693" s="107">
        <f>IF('LISTA TRABAJADORES'!F682&lt;50,"",'LISTA TRABAJADORES'!D682)</f>
        <v>0</v>
      </c>
      <c r="E693" s="106">
        <f>IF('LISTA TRABAJADORES'!F682&lt;50,"",'LISTA TRABAJADORES'!E682)</f>
        <v>0</v>
      </c>
      <c r="F693" s="160"/>
      <c r="G693" s="518">
        <f>IF('LISTA TRABAJADORES'!F682&lt;50,"",'LISTA TRABAJADORES'!B682)</f>
        <v>0</v>
      </c>
      <c r="H693" s="519"/>
      <c r="I693" s="83"/>
      <c r="J693" s="65" t="str">
        <f>IF('LISTA TRABAJADORES'!F682="","",IF('LISTA TRABAJADORES'!G682="Sí","Cada 6 meses",IF(M693&lt;&gt;"",M693,IF(OR('LISTA TRABAJADORES'!H682="no ingresa",'LISTA TRABAJADORES'!F682="BAJA"),"No Ingresa PVSA",IF('LISTA TRABAJADORES'!F682="MUY ALTA","Anualmente",IF('LISTA TRABAJADORES'!F682="MEDIA","Cada 3 años","Cada 2 años"))))))</f>
        <v/>
      </c>
      <c r="K693" s="76"/>
      <c r="L693" s="67"/>
      <c r="M693" s="68" t="str">
        <f t="shared" si="20"/>
        <v/>
      </c>
      <c r="N693" s="67"/>
      <c r="O693" s="63"/>
      <c r="P693" s="64"/>
      <c r="Q693" s="64"/>
      <c r="R693" s="2"/>
      <c r="S693" s="104">
        <f t="shared" si="21"/>
        <v>677</v>
      </c>
      <c r="T693" s="516">
        <f>IF('LISTA TRABAJADORES'!F682&lt;50,"",B693)</f>
        <v>0</v>
      </c>
      <c r="U693" s="517"/>
      <c r="V693" s="105">
        <f>IF('LISTA TRABAJADORES'!F682&lt;50,"",'LISTA TRABAJADORES'!D682)</f>
        <v>0</v>
      </c>
      <c r="W693" s="106">
        <f>IF('LISTA TRABAJADORES'!F682&lt;50,"",E693)</f>
        <v>0</v>
      </c>
      <c r="X693" s="83" t="s">
        <v>444</v>
      </c>
      <c r="Y693" s="518">
        <f>IF('LISTA TRABAJADORES'!F682&lt;50,"",G693)</f>
        <v>0</v>
      </c>
      <c r="Z693" s="519"/>
      <c r="AA693" s="83"/>
      <c r="AB693" s="65" t="e">
        <f>IF(#REF!="Sí","Cada 6 meses",IF('LISTA TRABAJADORES'!AW685&lt;&gt;"",'LISTA TRABAJADORES'!AW685,IF(OR(#REF!="",#REF!&lt;50),"",IF(#REF!&gt;=1000,"Anualmente",IF(#REF!&lt;=100,"Cada 3 años","Cada 2 años")))))</f>
        <v>#REF!</v>
      </c>
      <c r="AC693" s="65" t="e">
        <f>IF(#REF!="Sí","Cada 6 meses",IF('LISTA TRABAJADORES'!AX685&lt;&gt;"",'LISTA TRABAJADORES'!AX685,IF(OR(#REF!="",#REF!&lt;50),"",IF(#REF!&gt;=1000,"Anualmente",IF(#REF!&lt;=100,"Cada 3 años","Cada 2 años")))))</f>
        <v>#REF!</v>
      </c>
    </row>
    <row r="694" spans="1:29">
      <c r="A694" s="66">
        <v>678</v>
      </c>
      <c r="B694" s="516">
        <f>IF('LISTA TRABAJADORES'!F683&lt;50,"",'LISTA TRABAJADORES'!C683)</f>
        <v>0</v>
      </c>
      <c r="C694" s="517"/>
      <c r="D694" s="107">
        <f>IF('LISTA TRABAJADORES'!F683&lt;50,"",'LISTA TRABAJADORES'!D683)</f>
        <v>0</v>
      </c>
      <c r="E694" s="106">
        <f>IF('LISTA TRABAJADORES'!F683&lt;50,"",'LISTA TRABAJADORES'!E683)</f>
        <v>0</v>
      </c>
      <c r="F694" s="160"/>
      <c r="G694" s="518">
        <f>IF('LISTA TRABAJADORES'!F683&lt;50,"",'LISTA TRABAJADORES'!B683)</f>
        <v>0</v>
      </c>
      <c r="H694" s="519"/>
      <c r="I694" s="83"/>
      <c r="J694" s="65" t="str">
        <f>IF('LISTA TRABAJADORES'!F683="","",IF('LISTA TRABAJADORES'!G683="Sí","Cada 6 meses",IF(M694&lt;&gt;"",M694,IF(OR('LISTA TRABAJADORES'!H683="no ingresa",'LISTA TRABAJADORES'!F683="BAJA"),"No Ingresa PVSA",IF('LISTA TRABAJADORES'!F683="MUY ALTA","Anualmente",IF('LISTA TRABAJADORES'!F683="MEDIA","Cada 3 años","Cada 2 años"))))))</f>
        <v/>
      </c>
      <c r="K694" s="76"/>
      <c r="L694" s="67"/>
      <c r="M694" s="68" t="str">
        <f t="shared" si="20"/>
        <v/>
      </c>
      <c r="N694" s="67"/>
      <c r="O694" s="63"/>
      <c r="P694" s="64"/>
      <c r="Q694" s="64"/>
      <c r="R694" s="2"/>
      <c r="S694" s="104">
        <f t="shared" si="21"/>
        <v>678</v>
      </c>
      <c r="T694" s="516">
        <f>IF('LISTA TRABAJADORES'!F683&lt;50,"",B694)</f>
        <v>0</v>
      </c>
      <c r="U694" s="517"/>
      <c r="V694" s="105">
        <f>IF('LISTA TRABAJADORES'!F683&lt;50,"",'LISTA TRABAJADORES'!D683)</f>
        <v>0</v>
      </c>
      <c r="W694" s="106">
        <f>IF('LISTA TRABAJADORES'!F683&lt;50,"",E694)</f>
        <v>0</v>
      </c>
      <c r="X694" s="83" t="s">
        <v>444</v>
      </c>
      <c r="Y694" s="518">
        <f>IF('LISTA TRABAJADORES'!F683&lt;50,"",G694)</f>
        <v>0</v>
      </c>
      <c r="Z694" s="519"/>
      <c r="AA694" s="83"/>
      <c r="AB694" s="65" t="e">
        <f>IF(#REF!="Sí","Cada 6 meses",IF('LISTA TRABAJADORES'!AW686&lt;&gt;"",'LISTA TRABAJADORES'!AW686,IF(OR(#REF!="",#REF!&lt;50),"",IF(#REF!&gt;=1000,"Anualmente",IF(#REF!&lt;=100,"Cada 3 años","Cada 2 años")))))</f>
        <v>#REF!</v>
      </c>
      <c r="AC694" s="65" t="e">
        <f>IF(#REF!="Sí","Cada 6 meses",IF('LISTA TRABAJADORES'!AX686&lt;&gt;"",'LISTA TRABAJADORES'!AX686,IF(OR(#REF!="",#REF!&lt;50),"",IF(#REF!&gt;=1000,"Anualmente",IF(#REF!&lt;=100,"Cada 3 años","Cada 2 años")))))</f>
        <v>#REF!</v>
      </c>
    </row>
    <row r="695" spans="1:29">
      <c r="A695" s="66">
        <v>679</v>
      </c>
      <c r="B695" s="516">
        <f>IF('LISTA TRABAJADORES'!F684&lt;50,"",'LISTA TRABAJADORES'!C684)</f>
        <v>0</v>
      </c>
      <c r="C695" s="517"/>
      <c r="D695" s="107">
        <f>IF('LISTA TRABAJADORES'!F684&lt;50,"",'LISTA TRABAJADORES'!D684)</f>
        <v>0</v>
      </c>
      <c r="E695" s="106">
        <f>IF('LISTA TRABAJADORES'!F684&lt;50,"",'LISTA TRABAJADORES'!E684)</f>
        <v>0</v>
      </c>
      <c r="F695" s="160"/>
      <c r="G695" s="518">
        <f>IF('LISTA TRABAJADORES'!F684&lt;50,"",'LISTA TRABAJADORES'!B684)</f>
        <v>0</v>
      </c>
      <c r="H695" s="519"/>
      <c r="I695" s="83"/>
      <c r="J695" s="65" t="str">
        <f>IF('LISTA TRABAJADORES'!F684="","",IF('LISTA TRABAJADORES'!G684="Sí","Cada 6 meses",IF(M695&lt;&gt;"",M695,IF(OR('LISTA TRABAJADORES'!H684="no ingresa",'LISTA TRABAJADORES'!F684="BAJA"),"No Ingresa PVSA",IF('LISTA TRABAJADORES'!F684="MUY ALTA","Anualmente",IF('LISTA TRABAJADORES'!F684="MEDIA","Cada 3 años","Cada 2 años"))))))</f>
        <v/>
      </c>
      <c r="K695" s="76"/>
      <c r="L695" s="67"/>
      <c r="M695" s="68" t="str">
        <f t="shared" si="20"/>
        <v/>
      </c>
      <c r="N695" s="67"/>
      <c r="O695" s="63"/>
      <c r="P695" s="64"/>
      <c r="Q695" s="64"/>
      <c r="R695" s="2"/>
      <c r="S695" s="104">
        <f t="shared" si="21"/>
        <v>679</v>
      </c>
      <c r="T695" s="516">
        <f>IF('LISTA TRABAJADORES'!F684&lt;50,"",B695)</f>
        <v>0</v>
      </c>
      <c r="U695" s="517"/>
      <c r="V695" s="105">
        <f>IF('LISTA TRABAJADORES'!F684&lt;50,"",'LISTA TRABAJADORES'!D684)</f>
        <v>0</v>
      </c>
      <c r="W695" s="106">
        <f>IF('LISTA TRABAJADORES'!F684&lt;50,"",E695)</f>
        <v>0</v>
      </c>
      <c r="X695" s="83" t="s">
        <v>444</v>
      </c>
      <c r="Y695" s="518">
        <f>IF('LISTA TRABAJADORES'!F684&lt;50,"",G695)</f>
        <v>0</v>
      </c>
      <c r="Z695" s="519"/>
      <c r="AA695" s="83"/>
      <c r="AB695" s="65" t="e">
        <f>IF(#REF!="Sí","Cada 6 meses",IF('LISTA TRABAJADORES'!AW687&lt;&gt;"",'LISTA TRABAJADORES'!AW687,IF(OR(#REF!="",#REF!&lt;50),"",IF(#REF!&gt;=1000,"Anualmente",IF(#REF!&lt;=100,"Cada 3 años","Cada 2 años")))))</f>
        <v>#REF!</v>
      </c>
      <c r="AC695" s="65" t="e">
        <f>IF(#REF!="Sí","Cada 6 meses",IF('LISTA TRABAJADORES'!AX687&lt;&gt;"",'LISTA TRABAJADORES'!AX687,IF(OR(#REF!="",#REF!&lt;50),"",IF(#REF!&gt;=1000,"Anualmente",IF(#REF!&lt;=100,"Cada 3 años","Cada 2 años")))))</f>
        <v>#REF!</v>
      </c>
    </row>
    <row r="696" spans="1:29">
      <c r="A696" s="66">
        <v>680</v>
      </c>
      <c r="B696" s="516">
        <f>IF('LISTA TRABAJADORES'!F685&lt;50,"",'LISTA TRABAJADORES'!C685)</f>
        <v>0</v>
      </c>
      <c r="C696" s="517"/>
      <c r="D696" s="107">
        <f>IF('LISTA TRABAJADORES'!F685&lt;50,"",'LISTA TRABAJADORES'!D685)</f>
        <v>0</v>
      </c>
      <c r="E696" s="106">
        <f>IF('LISTA TRABAJADORES'!F685&lt;50,"",'LISTA TRABAJADORES'!E685)</f>
        <v>0</v>
      </c>
      <c r="F696" s="160"/>
      <c r="G696" s="518">
        <f>IF('LISTA TRABAJADORES'!F685&lt;50,"",'LISTA TRABAJADORES'!B685)</f>
        <v>0</v>
      </c>
      <c r="H696" s="519"/>
      <c r="I696" s="83"/>
      <c r="J696" s="65" t="str">
        <f>IF('LISTA TRABAJADORES'!F685="","",IF('LISTA TRABAJADORES'!G685="Sí","Cada 6 meses",IF(M696&lt;&gt;"",M696,IF(OR('LISTA TRABAJADORES'!H685="no ingresa",'LISTA TRABAJADORES'!F685="BAJA"),"No Ingresa PVSA",IF('LISTA TRABAJADORES'!F685="MUY ALTA","Anualmente",IF('LISTA TRABAJADORES'!F685="MEDIA","Cada 3 años","Cada 2 años"))))))</f>
        <v/>
      </c>
      <c r="K696" s="76"/>
      <c r="L696" s="67"/>
      <c r="M696" s="68" t="str">
        <f t="shared" si="20"/>
        <v/>
      </c>
      <c r="N696" s="67"/>
      <c r="O696" s="63"/>
      <c r="P696" s="64"/>
      <c r="Q696" s="64"/>
      <c r="R696" s="2"/>
      <c r="S696" s="104">
        <f t="shared" si="21"/>
        <v>680</v>
      </c>
      <c r="T696" s="516">
        <f>IF('LISTA TRABAJADORES'!F685&lt;50,"",B696)</f>
        <v>0</v>
      </c>
      <c r="U696" s="517"/>
      <c r="V696" s="105">
        <f>IF('LISTA TRABAJADORES'!F685&lt;50,"",'LISTA TRABAJADORES'!D685)</f>
        <v>0</v>
      </c>
      <c r="W696" s="106">
        <f>IF('LISTA TRABAJADORES'!F685&lt;50,"",E696)</f>
        <v>0</v>
      </c>
      <c r="X696" s="83" t="s">
        <v>444</v>
      </c>
      <c r="Y696" s="518">
        <f>IF('LISTA TRABAJADORES'!F685&lt;50,"",G696)</f>
        <v>0</v>
      </c>
      <c r="Z696" s="519"/>
      <c r="AA696" s="83"/>
      <c r="AB696" s="65" t="e">
        <f>IF(#REF!="Sí","Cada 6 meses",IF('LISTA TRABAJADORES'!AW688&lt;&gt;"",'LISTA TRABAJADORES'!AW688,IF(OR(#REF!="",#REF!&lt;50),"",IF(#REF!&gt;=1000,"Anualmente",IF(#REF!&lt;=100,"Cada 3 años","Cada 2 años")))))</f>
        <v>#REF!</v>
      </c>
      <c r="AC696" s="65" t="e">
        <f>IF(#REF!="Sí","Cada 6 meses",IF('LISTA TRABAJADORES'!AX688&lt;&gt;"",'LISTA TRABAJADORES'!AX688,IF(OR(#REF!="",#REF!&lt;50),"",IF(#REF!&gt;=1000,"Anualmente",IF(#REF!&lt;=100,"Cada 3 años","Cada 2 años")))))</f>
        <v>#REF!</v>
      </c>
    </row>
    <row r="697" spans="1:29">
      <c r="A697" s="66">
        <v>681</v>
      </c>
      <c r="B697" s="516">
        <f>IF('LISTA TRABAJADORES'!F686&lt;50,"",'LISTA TRABAJADORES'!C686)</f>
        <v>0</v>
      </c>
      <c r="C697" s="517"/>
      <c r="D697" s="107">
        <f>IF('LISTA TRABAJADORES'!F686&lt;50,"",'LISTA TRABAJADORES'!D686)</f>
        <v>0</v>
      </c>
      <c r="E697" s="106">
        <f>IF('LISTA TRABAJADORES'!F686&lt;50,"",'LISTA TRABAJADORES'!E686)</f>
        <v>0</v>
      </c>
      <c r="F697" s="160"/>
      <c r="G697" s="518">
        <f>IF('LISTA TRABAJADORES'!F686&lt;50,"",'LISTA TRABAJADORES'!B686)</f>
        <v>0</v>
      </c>
      <c r="H697" s="519"/>
      <c r="I697" s="83"/>
      <c r="J697" s="65" t="str">
        <f>IF('LISTA TRABAJADORES'!F686="","",IF('LISTA TRABAJADORES'!G686="Sí","Cada 6 meses",IF(M697&lt;&gt;"",M697,IF(OR('LISTA TRABAJADORES'!H686="no ingresa",'LISTA TRABAJADORES'!F686="BAJA"),"No Ingresa PVSA",IF('LISTA TRABAJADORES'!F686="MUY ALTA","Anualmente",IF('LISTA TRABAJADORES'!F686="MEDIA","Cada 3 años","Cada 2 años"))))))</f>
        <v/>
      </c>
      <c r="K697" s="76"/>
      <c r="L697" s="67"/>
      <c r="M697" s="68" t="str">
        <f t="shared" si="20"/>
        <v/>
      </c>
      <c r="N697" s="67"/>
      <c r="O697" s="63"/>
      <c r="P697" s="64"/>
      <c r="Q697" s="64"/>
      <c r="R697" s="2"/>
      <c r="S697" s="104">
        <f t="shared" si="21"/>
        <v>681</v>
      </c>
      <c r="T697" s="516">
        <f>IF('LISTA TRABAJADORES'!F686&lt;50,"",B697)</f>
        <v>0</v>
      </c>
      <c r="U697" s="517"/>
      <c r="V697" s="105">
        <f>IF('LISTA TRABAJADORES'!F686&lt;50,"",'LISTA TRABAJADORES'!D686)</f>
        <v>0</v>
      </c>
      <c r="W697" s="106">
        <f>IF('LISTA TRABAJADORES'!F686&lt;50,"",E697)</f>
        <v>0</v>
      </c>
      <c r="X697" s="83" t="s">
        <v>444</v>
      </c>
      <c r="Y697" s="518">
        <f>IF('LISTA TRABAJADORES'!F686&lt;50,"",G697)</f>
        <v>0</v>
      </c>
      <c r="Z697" s="519"/>
      <c r="AA697" s="83"/>
      <c r="AB697" s="65" t="e">
        <f>IF(#REF!="Sí","Cada 6 meses",IF('LISTA TRABAJADORES'!AW689&lt;&gt;"",'LISTA TRABAJADORES'!AW689,IF(OR(#REF!="",#REF!&lt;50),"",IF(#REF!&gt;=1000,"Anualmente",IF(#REF!&lt;=100,"Cada 3 años","Cada 2 años")))))</f>
        <v>#REF!</v>
      </c>
      <c r="AC697" s="65" t="e">
        <f>IF(#REF!="Sí","Cada 6 meses",IF('LISTA TRABAJADORES'!AX689&lt;&gt;"",'LISTA TRABAJADORES'!AX689,IF(OR(#REF!="",#REF!&lt;50),"",IF(#REF!&gt;=1000,"Anualmente",IF(#REF!&lt;=100,"Cada 3 años","Cada 2 años")))))</f>
        <v>#REF!</v>
      </c>
    </row>
    <row r="698" spans="1:29">
      <c r="A698" s="66">
        <v>682</v>
      </c>
      <c r="B698" s="516">
        <f>IF('LISTA TRABAJADORES'!F687&lt;50,"",'LISTA TRABAJADORES'!C687)</f>
        <v>0</v>
      </c>
      <c r="C698" s="517"/>
      <c r="D698" s="107">
        <f>IF('LISTA TRABAJADORES'!F687&lt;50,"",'LISTA TRABAJADORES'!D687)</f>
        <v>0</v>
      </c>
      <c r="E698" s="106">
        <f>IF('LISTA TRABAJADORES'!F687&lt;50,"",'LISTA TRABAJADORES'!E687)</f>
        <v>0</v>
      </c>
      <c r="F698" s="160"/>
      <c r="G698" s="518">
        <f>IF('LISTA TRABAJADORES'!F687&lt;50,"",'LISTA TRABAJADORES'!B687)</f>
        <v>0</v>
      </c>
      <c r="H698" s="519"/>
      <c r="I698" s="83"/>
      <c r="J698" s="65" t="str">
        <f>IF('LISTA TRABAJADORES'!F687="","",IF('LISTA TRABAJADORES'!G687="Sí","Cada 6 meses",IF(M698&lt;&gt;"",M698,IF(OR('LISTA TRABAJADORES'!H687="no ingresa",'LISTA TRABAJADORES'!F687="BAJA"),"No Ingresa PVSA",IF('LISTA TRABAJADORES'!F687="MUY ALTA","Anualmente",IF('LISTA TRABAJADORES'!F687="MEDIA","Cada 3 años","Cada 2 años"))))))</f>
        <v/>
      </c>
      <c r="K698" s="76"/>
      <c r="L698" s="67"/>
      <c r="M698" s="68" t="str">
        <f t="shared" si="20"/>
        <v/>
      </c>
      <c r="N698" s="67"/>
      <c r="O698" s="63"/>
      <c r="P698" s="64"/>
      <c r="Q698" s="64"/>
      <c r="R698" s="2"/>
      <c r="S698" s="104">
        <f t="shared" si="21"/>
        <v>682</v>
      </c>
      <c r="T698" s="516">
        <f>IF('LISTA TRABAJADORES'!F687&lt;50,"",B698)</f>
        <v>0</v>
      </c>
      <c r="U698" s="517"/>
      <c r="V698" s="105">
        <f>IF('LISTA TRABAJADORES'!F687&lt;50,"",'LISTA TRABAJADORES'!D687)</f>
        <v>0</v>
      </c>
      <c r="W698" s="106">
        <f>IF('LISTA TRABAJADORES'!F687&lt;50,"",E698)</f>
        <v>0</v>
      </c>
      <c r="X698" s="83" t="s">
        <v>444</v>
      </c>
      <c r="Y698" s="518">
        <f>IF('LISTA TRABAJADORES'!F687&lt;50,"",G698)</f>
        <v>0</v>
      </c>
      <c r="Z698" s="519"/>
      <c r="AA698" s="83"/>
      <c r="AB698" s="65" t="e">
        <f>IF(#REF!="Sí","Cada 6 meses",IF('LISTA TRABAJADORES'!AW690&lt;&gt;"",'LISTA TRABAJADORES'!AW690,IF(OR(#REF!="",#REF!&lt;50),"",IF(#REF!&gt;=1000,"Anualmente",IF(#REF!&lt;=100,"Cada 3 años","Cada 2 años")))))</f>
        <v>#REF!</v>
      </c>
      <c r="AC698" s="65" t="e">
        <f>IF(#REF!="Sí","Cada 6 meses",IF('LISTA TRABAJADORES'!AX690&lt;&gt;"",'LISTA TRABAJADORES'!AX690,IF(OR(#REF!="",#REF!&lt;50),"",IF(#REF!&gt;=1000,"Anualmente",IF(#REF!&lt;=100,"Cada 3 años","Cada 2 años")))))</f>
        <v>#REF!</v>
      </c>
    </row>
    <row r="699" spans="1:29">
      <c r="A699" s="66">
        <v>683</v>
      </c>
      <c r="B699" s="516">
        <f>IF('LISTA TRABAJADORES'!F688&lt;50,"",'LISTA TRABAJADORES'!C688)</f>
        <v>0</v>
      </c>
      <c r="C699" s="517"/>
      <c r="D699" s="107">
        <f>IF('LISTA TRABAJADORES'!F688&lt;50,"",'LISTA TRABAJADORES'!D688)</f>
        <v>0</v>
      </c>
      <c r="E699" s="106">
        <f>IF('LISTA TRABAJADORES'!F688&lt;50,"",'LISTA TRABAJADORES'!E688)</f>
        <v>0</v>
      </c>
      <c r="F699" s="160"/>
      <c r="G699" s="518">
        <f>IF('LISTA TRABAJADORES'!F688&lt;50,"",'LISTA TRABAJADORES'!B688)</f>
        <v>0</v>
      </c>
      <c r="H699" s="519"/>
      <c r="I699" s="83"/>
      <c r="J699" s="65" t="str">
        <f>IF('LISTA TRABAJADORES'!F688="","",IF('LISTA TRABAJADORES'!G688="Sí","Cada 6 meses",IF(M699&lt;&gt;"",M699,IF(OR('LISTA TRABAJADORES'!H688="no ingresa",'LISTA TRABAJADORES'!F688="BAJA"),"No Ingresa PVSA",IF('LISTA TRABAJADORES'!F688="MUY ALTA","Anualmente",IF('LISTA TRABAJADORES'!F688="MEDIA","Cada 3 años","Cada 2 años"))))))</f>
        <v/>
      </c>
      <c r="K699" s="76"/>
      <c r="L699" s="67"/>
      <c r="M699" s="68" t="str">
        <f t="shared" si="20"/>
        <v/>
      </c>
      <c r="N699" s="67"/>
      <c r="O699" s="63"/>
      <c r="P699" s="64"/>
      <c r="Q699" s="64"/>
      <c r="R699" s="2"/>
      <c r="S699" s="104">
        <f t="shared" si="21"/>
        <v>683</v>
      </c>
      <c r="T699" s="516">
        <f>IF('LISTA TRABAJADORES'!F688&lt;50,"",B699)</f>
        <v>0</v>
      </c>
      <c r="U699" s="517"/>
      <c r="V699" s="105">
        <f>IF('LISTA TRABAJADORES'!F688&lt;50,"",'LISTA TRABAJADORES'!D688)</f>
        <v>0</v>
      </c>
      <c r="W699" s="106">
        <f>IF('LISTA TRABAJADORES'!F688&lt;50,"",E699)</f>
        <v>0</v>
      </c>
      <c r="X699" s="83" t="s">
        <v>444</v>
      </c>
      <c r="Y699" s="518">
        <f>IF('LISTA TRABAJADORES'!F688&lt;50,"",G699)</f>
        <v>0</v>
      </c>
      <c r="Z699" s="519"/>
      <c r="AA699" s="83"/>
      <c r="AB699" s="65" t="e">
        <f>IF(#REF!="Sí","Cada 6 meses",IF('LISTA TRABAJADORES'!AW691&lt;&gt;"",'LISTA TRABAJADORES'!AW691,IF(OR(#REF!="",#REF!&lt;50),"",IF(#REF!&gt;=1000,"Anualmente",IF(#REF!&lt;=100,"Cada 3 años","Cada 2 años")))))</f>
        <v>#REF!</v>
      </c>
      <c r="AC699" s="65" t="e">
        <f>IF(#REF!="Sí","Cada 6 meses",IF('LISTA TRABAJADORES'!AX691&lt;&gt;"",'LISTA TRABAJADORES'!AX691,IF(OR(#REF!="",#REF!&lt;50),"",IF(#REF!&gt;=1000,"Anualmente",IF(#REF!&lt;=100,"Cada 3 años","Cada 2 años")))))</f>
        <v>#REF!</v>
      </c>
    </row>
    <row r="700" spans="1:29">
      <c r="A700" s="66">
        <v>684</v>
      </c>
      <c r="B700" s="516">
        <f>IF('LISTA TRABAJADORES'!F689&lt;50,"",'LISTA TRABAJADORES'!C689)</f>
        <v>0</v>
      </c>
      <c r="C700" s="517"/>
      <c r="D700" s="107">
        <f>IF('LISTA TRABAJADORES'!F689&lt;50,"",'LISTA TRABAJADORES'!D689)</f>
        <v>0</v>
      </c>
      <c r="E700" s="106">
        <f>IF('LISTA TRABAJADORES'!F689&lt;50,"",'LISTA TRABAJADORES'!E689)</f>
        <v>0</v>
      </c>
      <c r="F700" s="160"/>
      <c r="G700" s="518">
        <f>IF('LISTA TRABAJADORES'!F689&lt;50,"",'LISTA TRABAJADORES'!B689)</f>
        <v>0</v>
      </c>
      <c r="H700" s="519"/>
      <c r="I700" s="83"/>
      <c r="J700" s="65" t="str">
        <f>IF('LISTA TRABAJADORES'!F689="","",IF('LISTA TRABAJADORES'!G689="Sí","Cada 6 meses",IF(M700&lt;&gt;"",M700,IF(OR('LISTA TRABAJADORES'!H689="no ingresa",'LISTA TRABAJADORES'!F689="BAJA"),"No Ingresa PVSA",IF('LISTA TRABAJADORES'!F689="MUY ALTA","Anualmente",IF('LISTA TRABAJADORES'!F689="MEDIA","Cada 3 años","Cada 2 años"))))))</f>
        <v/>
      </c>
      <c r="K700" s="76"/>
      <c r="L700" s="67"/>
      <c r="M700" s="68" t="str">
        <f t="shared" si="20"/>
        <v/>
      </c>
      <c r="N700" s="67"/>
      <c r="O700" s="63"/>
      <c r="P700" s="64"/>
      <c r="Q700" s="64"/>
      <c r="R700" s="2"/>
      <c r="S700" s="104">
        <f t="shared" si="21"/>
        <v>684</v>
      </c>
      <c r="T700" s="516">
        <f>IF('LISTA TRABAJADORES'!F689&lt;50,"",B700)</f>
        <v>0</v>
      </c>
      <c r="U700" s="517"/>
      <c r="V700" s="105">
        <f>IF('LISTA TRABAJADORES'!F689&lt;50,"",'LISTA TRABAJADORES'!D689)</f>
        <v>0</v>
      </c>
      <c r="W700" s="106">
        <f>IF('LISTA TRABAJADORES'!F689&lt;50,"",E700)</f>
        <v>0</v>
      </c>
      <c r="X700" s="83" t="s">
        <v>444</v>
      </c>
      <c r="Y700" s="518">
        <f>IF('LISTA TRABAJADORES'!F689&lt;50,"",G700)</f>
        <v>0</v>
      </c>
      <c r="Z700" s="519"/>
      <c r="AA700" s="83"/>
      <c r="AB700" s="65" t="e">
        <f>IF(#REF!="Sí","Cada 6 meses",IF('LISTA TRABAJADORES'!AW692&lt;&gt;"",'LISTA TRABAJADORES'!AW692,IF(OR(#REF!="",#REF!&lt;50),"",IF(#REF!&gt;=1000,"Anualmente",IF(#REF!&lt;=100,"Cada 3 años","Cada 2 años")))))</f>
        <v>#REF!</v>
      </c>
      <c r="AC700" s="65" t="e">
        <f>IF(#REF!="Sí","Cada 6 meses",IF('LISTA TRABAJADORES'!AX692&lt;&gt;"",'LISTA TRABAJADORES'!AX692,IF(OR(#REF!="",#REF!&lt;50),"",IF(#REF!&gt;=1000,"Anualmente",IF(#REF!&lt;=100,"Cada 3 años","Cada 2 años")))))</f>
        <v>#REF!</v>
      </c>
    </row>
    <row r="701" spans="1:29">
      <c r="A701" s="66">
        <v>685</v>
      </c>
      <c r="B701" s="516">
        <f>IF('LISTA TRABAJADORES'!F690&lt;50,"",'LISTA TRABAJADORES'!C690)</f>
        <v>0</v>
      </c>
      <c r="C701" s="517"/>
      <c r="D701" s="107">
        <f>IF('LISTA TRABAJADORES'!F690&lt;50,"",'LISTA TRABAJADORES'!D690)</f>
        <v>0</v>
      </c>
      <c r="E701" s="106">
        <f>IF('LISTA TRABAJADORES'!F690&lt;50,"",'LISTA TRABAJADORES'!E690)</f>
        <v>0</v>
      </c>
      <c r="F701" s="160"/>
      <c r="G701" s="518">
        <f>IF('LISTA TRABAJADORES'!F690&lt;50,"",'LISTA TRABAJADORES'!B690)</f>
        <v>0</v>
      </c>
      <c r="H701" s="519"/>
      <c r="I701" s="83"/>
      <c r="J701" s="65" t="str">
        <f>IF('LISTA TRABAJADORES'!F690="","",IF('LISTA TRABAJADORES'!G690="Sí","Cada 6 meses",IF(M701&lt;&gt;"",M701,IF(OR('LISTA TRABAJADORES'!H690="no ingresa",'LISTA TRABAJADORES'!F690="BAJA"),"No Ingresa PVSA",IF('LISTA TRABAJADORES'!F690="MUY ALTA","Anualmente",IF('LISTA TRABAJADORES'!F690="MEDIA","Cada 3 años","Cada 2 años"))))))</f>
        <v/>
      </c>
      <c r="K701" s="76"/>
      <c r="L701" s="67"/>
      <c r="M701" s="68" t="str">
        <f t="shared" si="20"/>
        <v/>
      </c>
      <c r="N701" s="67"/>
      <c r="O701" s="63"/>
      <c r="P701" s="64"/>
      <c r="Q701" s="64"/>
      <c r="R701" s="2"/>
      <c r="S701" s="104">
        <f t="shared" si="21"/>
        <v>685</v>
      </c>
      <c r="T701" s="516">
        <f>IF('LISTA TRABAJADORES'!F690&lt;50,"",B701)</f>
        <v>0</v>
      </c>
      <c r="U701" s="517"/>
      <c r="V701" s="105">
        <f>IF('LISTA TRABAJADORES'!F690&lt;50,"",'LISTA TRABAJADORES'!D690)</f>
        <v>0</v>
      </c>
      <c r="W701" s="106">
        <f>IF('LISTA TRABAJADORES'!F690&lt;50,"",E701)</f>
        <v>0</v>
      </c>
      <c r="X701" s="83" t="s">
        <v>444</v>
      </c>
      <c r="Y701" s="518">
        <f>IF('LISTA TRABAJADORES'!F690&lt;50,"",G701)</f>
        <v>0</v>
      </c>
      <c r="Z701" s="519"/>
      <c r="AA701" s="83"/>
      <c r="AB701" s="65" t="e">
        <f>IF(#REF!="Sí","Cada 6 meses",IF('LISTA TRABAJADORES'!AW693&lt;&gt;"",'LISTA TRABAJADORES'!AW693,IF(OR(#REF!="",#REF!&lt;50),"",IF(#REF!&gt;=1000,"Anualmente",IF(#REF!&lt;=100,"Cada 3 años","Cada 2 años")))))</f>
        <v>#REF!</v>
      </c>
      <c r="AC701" s="65" t="e">
        <f>IF(#REF!="Sí","Cada 6 meses",IF('LISTA TRABAJADORES'!AX693&lt;&gt;"",'LISTA TRABAJADORES'!AX693,IF(OR(#REF!="",#REF!&lt;50),"",IF(#REF!&gt;=1000,"Anualmente",IF(#REF!&lt;=100,"Cada 3 años","Cada 2 años")))))</f>
        <v>#REF!</v>
      </c>
    </row>
    <row r="702" spans="1:29">
      <c r="A702" s="66">
        <v>686</v>
      </c>
      <c r="B702" s="516">
        <f>IF('LISTA TRABAJADORES'!F691&lt;50,"",'LISTA TRABAJADORES'!C691)</f>
        <v>0</v>
      </c>
      <c r="C702" s="517"/>
      <c r="D702" s="107">
        <f>IF('LISTA TRABAJADORES'!F691&lt;50,"",'LISTA TRABAJADORES'!D691)</f>
        <v>0</v>
      </c>
      <c r="E702" s="106">
        <f>IF('LISTA TRABAJADORES'!F691&lt;50,"",'LISTA TRABAJADORES'!E691)</f>
        <v>0</v>
      </c>
      <c r="F702" s="160"/>
      <c r="G702" s="518">
        <f>IF('LISTA TRABAJADORES'!F691&lt;50,"",'LISTA TRABAJADORES'!B691)</f>
        <v>0</v>
      </c>
      <c r="H702" s="519"/>
      <c r="I702" s="83"/>
      <c r="J702" s="65" t="str">
        <f>IF('LISTA TRABAJADORES'!F691="","",IF('LISTA TRABAJADORES'!G691="Sí","Cada 6 meses",IF(M702&lt;&gt;"",M702,IF(OR('LISTA TRABAJADORES'!H691="no ingresa",'LISTA TRABAJADORES'!F691="BAJA"),"No Ingresa PVSA",IF('LISTA TRABAJADORES'!F691="MUY ALTA","Anualmente",IF('LISTA TRABAJADORES'!F691="MEDIA","Cada 3 años","Cada 2 años"))))))</f>
        <v/>
      </c>
      <c r="K702" s="76"/>
      <c r="L702" s="67"/>
      <c r="M702" s="68" t="str">
        <f t="shared" si="20"/>
        <v/>
      </c>
      <c r="N702" s="67"/>
      <c r="O702" s="63"/>
      <c r="P702" s="64"/>
      <c r="Q702" s="64"/>
      <c r="R702" s="2"/>
      <c r="S702" s="104">
        <f t="shared" si="21"/>
        <v>686</v>
      </c>
      <c r="T702" s="516">
        <f>IF('LISTA TRABAJADORES'!F691&lt;50,"",B702)</f>
        <v>0</v>
      </c>
      <c r="U702" s="517"/>
      <c r="V702" s="105">
        <f>IF('LISTA TRABAJADORES'!F691&lt;50,"",'LISTA TRABAJADORES'!D691)</f>
        <v>0</v>
      </c>
      <c r="W702" s="106">
        <f>IF('LISTA TRABAJADORES'!F691&lt;50,"",E702)</f>
        <v>0</v>
      </c>
      <c r="X702" s="83" t="s">
        <v>444</v>
      </c>
      <c r="Y702" s="518">
        <f>IF('LISTA TRABAJADORES'!F691&lt;50,"",G702)</f>
        <v>0</v>
      </c>
      <c r="Z702" s="519"/>
      <c r="AA702" s="83"/>
      <c r="AB702" s="65" t="e">
        <f>IF(#REF!="Sí","Cada 6 meses",IF('LISTA TRABAJADORES'!AW694&lt;&gt;"",'LISTA TRABAJADORES'!AW694,IF(OR(#REF!="",#REF!&lt;50),"",IF(#REF!&gt;=1000,"Anualmente",IF(#REF!&lt;=100,"Cada 3 años","Cada 2 años")))))</f>
        <v>#REF!</v>
      </c>
      <c r="AC702" s="65" t="e">
        <f>IF(#REF!="Sí","Cada 6 meses",IF('LISTA TRABAJADORES'!AX694&lt;&gt;"",'LISTA TRABAJADORES'!AX694,IF(OR(#REF!="",#REF!&lt;50),"",IF(#REF!&gt;=1000,"Anualmente",IF(#REF!&lt;=100,"Cada 3 años","Cada 2 años")))))</f>
        <v>#REF!</v>
      </c>
    </row>
    <row r="703" spans="1:29">
      <c r="A703" s="66">
        <v>687</v>
      </c>
      <c r="B703" s="516">
        <f>IF('LISTA TRABAJADORES'!F692&lt;50,"",'LISTA TRABAJADORES'!C692)</f>
        <v>0</v>
      </c>
      <c r="C703" s="517"/>
      <c r="D703" s="107">
        <f>IF('LISTA TRABAJADORES'!F692&lt;50,"",'LISTA TRABAJADORES'!D692)</f>
        <v>0</v>
      </c>
      <c r="E703" s="106">
        <f>IF('LISTA TRABAJADORES'!F692&lt;50,"",'LISTA TRABAJADORES'!E692)</f>
        <v>0</v>
      </c>
      <c r="F703" s="160"/>
      <c r="G703" s="518">
        <f>IF('LISTA TRABAJADORES'!F692&lt;50,"",'LISTA TRABAJADORES'!B692)</f>
        <v>0</v>
      </c>
      <c r="H703" s="519"/>
      <c r="I703" s="83"/>
      <c r="J703" s="65" t="str">
        <f>IF('LISTA TRABAJADORES'!F692="","",IF('LISTA TRABAJADORES'!G692="Sí","Cada 6 meses",IF(M703&lt;&gt;"",M703,IF(OR('LISTA TRABAJADORES'!H692="no ingresa",'LISTA TRABAJADORES'!F692="BAJA"),"No Ingresa PVSA",IF('LISTA TRABAJADORES'!F692="MUY ALTA","Anualmente",IF('LISTA TRABAJADORES'!F692="MEDIA","Cada 3 años","Cada 2 años"))))))</f>
        <v/>
      </c>
      <c r="K703" s="76"/>
      <c r="L703" s="67"/>
      <c r="M703" s="68" t="str">
        <f t="shared" si="20"/>
        <v/>
      </c>
      <c r="N703" s="67"/>
      <c r="O703" s="63"/>
      <c r="P703" s="64"/>
      <c r="Q703" s="64"/>
      <c r="R703" s="2"/>
      <c r="S703" s="104">
        <f t="shared" si="21"/>
        <v>687</v>
      </c>
      <c r="T703" s="516">
        <f>IF('LISTA TRABAJADORES'!F692&lt;50,"",B703)</f>
        <v>0</v>
      </c>
      <c r="U703" s="517"/>
      <c r="V703" s="105">
        <f>IF('LISTA TRABAJADORES'!F692&lt;50,"",'LISTA TRABAJADORES'!D692)</f>
        <v>0</v>
      </c>
      <c r="W703" s="106">
        <f>IF('LISTA TRABAJADORES'!F692&lt;50,"",E703)</f>
        <v>0</v>
      </c>
      <c r="X703" s="83" t="s">
        <v>444</v>
      </c>
      <c r="Y703" s="518">
        <f>IF('LISTA TRABAJADORES'!F692&lt;50,"",G703)</f>
        <v>0</v>
      </c>
      <c r="Z703" s="519"/>
      <c r="AA703" s="83"/>
      <c r="AB703" s="65" t="e">
        <f>IF(#REF!="Sí","Cada 6 meses",IF('LISTA TRABAJADORES'!AW695&lt;&gt;"",'LISTA TRABAJADORES'!AW695,IF(OR(#REF!="",#REF!&lt;50),"",IF(#REF!&gt;=1000,"Anualmente",IF(#REF!&lt;=100,"Cada 3 años","Cada 2 años")))))</f>
        <v>#REF!</v>
      </c>
      <c r="AC703" s="65" t="e">
        <f>IF(#REF!="Sí","Cada 6 meses",IF('LISTA TRABAJADORES'!AX695&lt;&gt;"",'LISTA TRABAJADORES'!AX695,IF(OR(#REF!="",#REF!&lt;50),"",IF(#REF!&gt;=1000,"Anualmente",IF(#REF!&lt;=100,"Cada 3 años","Cada 2 años")))))</f>
        <v>#REF!</v>
      </c>
    </row>
    <row r="704" spans="1:29">
      <c r="A704" s="66">
        <v>688</v>
      </c>
      <c r="B704" s="516">
        <f>IF('LISTA TRABAJADORES'!F693&lt;50,"",'LISTA TRABAJADORES'!C693)</f>
        <v>0</v>
      </c>
      <c r="C704" s="517"/>
      <c r="D704" s="107">
        <f>IF('LISTA TRABAJADORES'!F693&lt;50,"",'LISTA TRABAJADORES'!D693)</f>
        <v>0</v>
      </c>
      <c r="E704" s="106">
        <f>IF('LISTA TRABAJADORES'!F693&lt;50,"",'LISTA TRABAJADORES'!E693)</f>
        <v>0</v>
      </c>
      <c r="F704" s="160"/>
      <c r="G704" s="518">
        <f>IF('LISTA TRABAJADORES'!F693&lt;50,"",'LISTA TRABAJADORES'!B693)</f>
        <v>0</v>
      </c>
      <c r="H704" s="519"/>
      <c r="I704" s="83"/>
      <c r="J704" s="65" t="str">
        <f>IF('LISTA TRABAJADORES'!F693="","",IF('LISTA TRABAJADORES'!G693="Sí","Cada 6 meses",IF(M704&lt;&gt;"",M704,IF(OR('LISTA TRABAJADORES'!H693="no ingresa",'LISTA TRABAJADORES'!F693="BAJA"),"No Ingresa PVSA",IF('LISTA TRABAJADORES'!F693="MUY ALTA","Anualmente",IF('LISTA TRABAJADORES'!F693="MEDIA","Cada 3 años","Cada 2 años"))))))</f>
        <v/>
      </c>
      <c r="K704" s="76"/>
      <c r="L704" s="67"/>
      <c r="M704" s="68" t="str">
        <f t="shared" si="20"/>
        <v/>
      </c>
      <c r="N704" s="67"/>
      <c r="O704" s="63"/>
      <c r="P704" s="64"/>
      <c r="Q704" s="64"/>
      <c r="R704" s="2"/>
      <c r="S704" s="104">
        <f t="shared" si="21"/>
        <v>688</v>
      </c>
      <c r="T704" s="516">
        <f>IF('LISTA TRABAJADORES'!F693&lt;50,"",B704)</f>
        <v>0</v>
      </c>
      <c r="U704" s="517"/>
      <c r="V704" s="105">
        <f>IF('LISTA TRABAJADORES'!F693&lt;50,"",'LISTA TRABAJADORES'!D693)</f>
        <v>0</v>
      </c>
      <c r="W704" s="106">
        <f>IF('LISTA TRABAJADORES'!F693&lt;50,"",E704)</f>
        <v>0</v>
      </c>
      <c r="X704" s="83" t="s">
        <v>444</v>
      </c>
      <c r="Y704" s="518">
        <f>IF('LISTA TRABAJADORES'!F693&lt;50,"",G704)</f>
        <v>0</v>
      </c>
      <c r="Z704" s="519"/>
      <c r="AA704" s="83"/>
      <c r="AB704" s="65" t="e">
        <f>IF(#REF!="Sí","Cada 6 meses",IF('LISTA TRABAJADORES'!AW696&lt;&gt;"",'LISTA TRABAJADORES'!AW696,IF(OR(#REF!="",#REF!&lt;50),"",IF(#REF!&gt;=1000,"Anualmente",IF(#REF!&lt;=100,"Cada 3 años","Cada 2 años")))))</f>
        <v>#REF!</v>
      </c>
      <c r="AC704" s="65" t="e">
        <f>IF(#REF!="Sí","Cada 6 meses",IF('LISTA TRABAJADORES'!AX696&lt;&gt;"",'LISTA TRABAJADORES'!AX696,IF(OR(#REF!="",#REF!&lt;50),"",IF(#REF!&gt;=1000,"Anualmente",IF(#REF!&lt;=100,"Cada 3 años","Cada 2 años")))))</f>
        <v>#REF!</v>
      </c>
    </row>
    <row r="705" spans="1:29">
      <c r="A705" s="66">
        <v>689</v>
      </c>
      <c r="B705" s="516">
        <f>IF('LISTA TRABAJADORES'!F694&lt;50,"",'LISTA TRABAJADORES'!C694)</f>
        <v>0</v>
      </c>
      <c r="C705" s="517"/>
      <c r="D705" s="107">
        <f>IF('LISTA TRABAJADORES'!F694&lt;50,"",'LISTA TRABAJADORES'!D694)</f>
        <v>0</v>
      </c>
      <c r="E705" s="106">
        <f>IF('LISTA TRABAJADORES'!F694&lt;50,"",'LISTA TRABAJADORES'!E694)</f>
        <v>0</v>
      </c>
      <c r="F705" s="160"/>
      <c r="G705" s="518">
        <f>IF('LISTA TRABAJADORES'!F694&lt;50,"",'LISTA TRABAJADORES'!B694)</f>
        <v>0</v>
      </c>
      <c r="H705" s="519"/>
      <c r="I705" s="83"/>
      <c r="J705" s="65" t="str">
        <f>IF('LISTA TRABAJADORES'!F694="","",IF('LISTA TRABAJADORES'!G694="Sí","Cada 6 meses",IF(M705&lt;&gt;"",M705,IF(OR('LISTA TRABAJADORES'!H694="no ingresa",'LISTA TRABAJADORES'!F694="BAJA"),"No Ingresa PVSA",IF('LISTA TRABAJADORES'!F694="MUY ALTA","Anualmente",IF('LISTA TRABAJADORES'!F694="MEDIA","Cada 3 años","Cada 2 años"))))))</f>
        <v/>
      </c>
      <c r="K705" s="76"/>
      <c r="L705" s="67"/>
      <c r="M705" s="68" t="str">
        <f t="shared" si="20"/>
        <v/>
      </c>
      <c r="N705" s="67"/>
      <c r="O705" s="63"/>
      <c r="P705" s="64"/>
      <c r="Q705" s="64"/>
      <c r="R705" s="2"/>
      <c r="S705" s="104">
        <f t="shared" si="21"/>
        <v>689</v>
      </c>
      <c r="T705" s="516">
        <f>IF('LISTA TRABAJADORES'!F694&lt;50,"",B705)</f>
        <v>0</v>
      </c>
      <c r="U705" s="517"/>
      <c r="V705" s="105">
        <f>IF('LISTA TRABAJADORES'!F694&lt;50,"",'LISTA TRABAJADORES'!D694)</f>
        <v>0</v>
      </c>
      <c r="W705" s="106">
        <f>IF('LISTA TRABAJADORES'!F694&lt;50,"",E705)</f>
        <v>0</v>
      </c>
      <c r="X705" s="83" t="s">
        <v>444</v>
      </c>
      <c r="Y705" s="518">
        <f>IF('LISTA TRABAJADORES'!F694&lt;50,"",G705)</f>
        <v>0</v>
      </c>
      <c r="Z705" s="519"/>
      <c r="AA705" s="83"/>
      <c r="AB705" s="65" t="e">
        <f>IF(#REF!="Sí","Cada 6 meses",IF('LISTA TRABAJADORES'!AW697&lt;&gt;"",'LISTA TRABAJADORES'!AW697,IF(OR(#REF!="",#REF!&lt;50),"",IF(#REF!&gt;=1000,"Anualmente",IF(#REF!&lt;=100,"Cada 3 años","Cada 2 años")))))</f>
        <v>#REF!</v>
      </c>
      <c r="AC705" s="65" t="e">
        <f>IF(#REF!="Sí","Cada 6 meses",IF('LISTA TRABAJADORES'!AX697&lt;&gt;"",'LISTA TRABAJADORES'!AX697,IF(OR(#REF!="",#REF!&lt;50),"",IF(#REF!&gt;=1000,"Anualmente",IF(#REF!&lt;=100,"Cada 3 años","Cada 2 años")))))</f>
        <v>#REF!</v>
      </c>
    </row>
    <row r="706" spans="1:29">
      <c r="A706" s="66">
        <v>690</v>
      </c>
      <c r="B706" s="516">
        <f>IF('LISTA TRABAJADORES'!F695&lt;50,"",'LISTA TRABAJADORES'!C695)</f>
        <v>0</v>
      </c>
      <c r="C706" s="517"/>
      <c r="D706" s="107">
        <f>IF('LISTA TRABAJADORES'!F695&lt;50,"",'LISTA TRABAJADORES'!D695)</f>
        <v>0</v>
      </c>
      <c r="E706" s="106">
        <f>IF('LISTA TRABAJADORES'!F695&lt;50,"",'LISTA TRABAJADORES'!E695)</f>
        <v>0</v>
      </c>
      <c r="F706" s="160"/>
      <c r="G706" s="518">
        <f>IF('LISTA TRABAJADORES'!F695&lt;50,"",'LISTA TRABAJADORES'!B695)</f>
        <v>0</v>
      </c>
      <c r="H706" s="519"/>
      <c r="I706" s="83"/>
      <c r="J706" s="65" t="str">
        <f>IF('LISTA TRABAJADORES'!F695="","",IF('LISTA TRABAJADORES'!G695="Sí","Cada 6 meses",IF(M706&lt;&gt;"",M706,IF(OR('LISTA TRABAJADORES'!H695="no ingresa",'LISTA TRABAJADORES'!F695="BAJA"),"No Ingresa PVSA",IF('LISTA TRABAJADORES'!F695="MUY ALTA","Anualmente",IF('LISTA TRABAJADORES'!F695="MEDIA","Cada 3 años","Cada 2 años"))))))</f>
        <v/>
      </c>
      <c r="K706" s="76"/>
      <c r="L706" s="67"/>
      <c r="M706" s="68" t="str">
        <f t="shared" si="20"/>
        <v/>
      </c>
      <c r="N706" s="67"/>
      <c r="O706" s="63"/>
      <c r="P706" s="64"/>
      <c r="Q706" s="64"/>
      <c r="R706" s="2"/>
      <c r="S706" s="104">
        <f t="shared" si="21"/>
        <v>690</v>
      </c>
      <c r="T706" s="516">
        <f>IF('LISTA TRABAJADORES'!F695&lt;50,"",B706)</f>
        <v>0</v>
      </c>
      <c r="U706" s="517"/>
      <c r="V706" s="105">
        <f>IF('LISTA TRABAJADORES'!F695&lt;50,"",'LISTA TRABAJADORES'!D695)</f>
        <v>0</v>
      </c>
      <c r="W706" s="106">
        <f>IF('LISTA TRABAJADORES'!F695&lt;50,"",E706)</f>
        <v>0</v>
      </c>
      <c r="X706" s="83" t="s">
        <v>444</v>
      </c>
      <c r="Y706" s="518">
        <f>IF('LISTA TRABAJADORES'!F695&lt;50,"",G706)</f>
        <v>0</v>
      </c>
      <c r="Z706" s="519"/>
      <c r="AA706" s="83"/>
      <c r="AB706" s="65" t="e">
        <f>IF(#REF!="Sí","Cada 6 meses",IF('LISTA TRABAJADORES'!AW698&lt;&gt;"",'LISTA TRABAJADORES'!AW698,IF(OR(#REF!="",#REF!&lt;50),"",IF(#REF!&gt;=1000,"Anualmente",IF(#REF!&lt;=100,"Cada 3 años","Cada 2 años")))))</f>
        <v>#REF!</v>
      </c>
      <c r="AC706" s="65" t="e">
        <f>IF(#REF!="Sí","Cada 6 meses",IF('LISTA TRABAJADORES'!AX698&lt;&gt;"",'LISTA TRABAJADORES'!AX698,IF(OR(#REF!="",#REF!&lt;50),"",IF(#REF!&gt;=1000,"Anualmente",IF(#REF!&lt;=100,"Cada 3 años","Cada 2 años")))))</f>
        <v>#REF!</v>
      </c>
    </row>
    <row r="707" spans="1:29">
      <c r="A707" s="66">
        <v>691</v>
      </c>
      <c r="B707" s="516">
        <f>IF('LISTA TRABAJADORES'!F696&lt;50,"",'LISTA TRABAJADORES'!C696)</f>
        <v>0</v>
      </c>
      <c r="C707" s="517"/>
      <c r="D707" s="107">
        <f>IF('LISTA TRABAJADORES'!F696&lt;50,"",'LISTA TRABAJADORES'!D696)</f>
        <v>0</v>
      </c>
      <c r="E707" s="106">
        <f>IF('LISTA TRABAJADORES'!F696&lt;50,"",'LISTA TRABAJADORES'!E696)</f>
        <v>0</v>
      </c>
      <c r="F707" s="160"/>
      <c r="G707" s="518">
        <f>IF('LISTA TRABAJADORES'!F696&lt;50,"",'LISTA TRABAJADORES'!B696)</f>
        <v>0</v>
      </c>
      <c r="H707" s="519"/>
      <c r="I707" s="83"/>
      <c r="J707" s="65" t="str">
        <f>IF('LISTA TRABAJADORES'!F696="","",IF('LISTA TRABAJADORES'!G696="Sí","Cada 6 meses",IF(M707&lt;&gt;"",M707,IF(OR('LISTA TRABAJADORES'!H696="no ingresa",'LISTA TRABAJADORES'!F696="BAJA"),"No Ingresa PVSA",IF('LISTA TRABAJADORES'!F696="MUY ALTA","Anualmente",IF('LISTA TRABAJADORES'!F696="MEDIA","Cada 3 años","Cada 2 años"))))))</f>
        <v/>
      </c>
      <c r="K707" s="76"/>
      <c r="L707" s="67"/>
      <c r="M707" s="68" t="str">
        <f t="shared" si="20"/>
        <v/>
      </c>
      <c r="N707" s="67"/>
      <c r="O707" s="63"/>
      <c r="P707" s="64"/>
      <c r="Q707" s="64"/>
      <c r="R707" s="2"/>
      <c r="S707" s="104">
        <f t="shared" si="21"/>
        <v>691</v>
      </c>
      <c r="T707" s="516">
        <f>IF('LISTA TRABAJADORES'!F696&lt;50,"",B707)</f>
        <v>0</v>
      </c>
      <c r="U707" s="517"/>
      <c r="V707" s="105">
        <f>IF('LISTA TRABAJADORES'!F696&lt;50,"",'LISTA TRABAJADORES'!D696)</f>
        <v>0</v>
      </c>
      <c r="W707" s="106">
        <f>IF('LISTA TRABAJADORES'!F696&lt;50,"",E707)</f>
        <v>0</v>
      </c>
      <c r="X707" s="83" t="s">
        <v>444</v>
      </c>
      <c r="Y707" s="518">
        <f>IF('LISTA TRABAJADORES'!F696&lt;50,"",G707)</f>
        <v>0</v>
      </c>
      <c r="Z707" s="519"/>
      <c r="AA707" s="83"/>
      <c r="AB707" s="65" t="e">
        <f>IF(#REF!="Sí","Cada 6 meses",IF('LISTA TRABAJADORES'!AW699&lt;&gt;"",'LISTA TRABAJADORES'!AW699,IF(OR(#REF!="",#REF!&lt;50),"",IF(#REF!&gt;=1000,"Anualmente",IF(#REF!&lt;=100,"Cada 3 años","Cada 2 años")))))</f>
        <v>#REF!</v>
      </c>
      <c r="AC707" s="65" t="e">
        <f>IF(#REF!="Sí","Cada 6 meses",IF('LISTA TRABAJADORES'!AX699&lt;&gt;"",'LISTA TRABAJADORES'!AX699,IF(OR(#REF!="",#REF!&lt;50),"",IF(#REF!&gt;=1000,"Anualmente",IF(#REF!&lt;=100,"Cada 3 años","Cada 2 años")))))</f>
        <v>#REF!</v>
      </c>
    </row>
    <row r="708" spans="1:29">
      <c r="A708" s="66">
        <v>692</v>
      </c>
      <c r="B708" s="516">
        <f>IF('LISTA TRABAJADORES'!F697&lt;50,"",'LISTA TRABAJADORES'!C697)</f>
        <v>0</v>
      </c>
      <c r="C708" s="517"/>
      <c r="D708" s="107">
        <f>IF('LISTA TRABAJADORES'!F697&lt;50,"",'LISTA TRABAJADORES'!D697)</f>
        <v>0</v>
      </c>
      <c r="E708" s="106">
        <f>IF('LISTA TRABAJADORES'!F697&lt;50,"",'LISTA TRABAJADORES'!E697)</f>
        <v>0</v>
      </c>
      <c r="F708" s="160"/>
      <c r="G708" s="518">
        <f>IF('LISTA TRABAJADORES'!F697&lt;50,"",'LISTA TRABAJADORES'!B697)</f>
        <v>0</v>
      </c>
      <c r="H708" s="519"/>
      <c r="I708" s="83"/>
      <c r="J708" s="65" t="str">
        <f>IF('LISTA TRABAJADORES'!F697="","",IF('LISTA TRABAJADORES'!G697="Sí","Cada 6 meses",IF(M708&lt;&gt;"",M708,IF(OR('LISTA TRABAJADORES'!H697="no ingresa",'LISTA TRABAJADORES'!F697="BAJA"),"No Ingresa PVSA",IF('LISTA TRABAJADORES'!F697="MUY ALTA","Anualmente",IF('LISTA TRABAJADORES'!F697="MEDIA","Cada 3 años","Cada 2 años"))))))</f>
        <v/>
      </c>
      <c r="K708" s="76"/>
      <c r="L708" s="67"/>
      <c r="M708" s="68" t="str">
        <f t="shared" si="20"/>
        <v/>
      </c>
      <c r="N708" s="67"/>
      <c r="O708" s="63"/>
      <c r="P708" s="64"/>
      <c r="Q708" s="64"/>
      <c r="R708" s="2"/>
      <c r="S708" s="104">
        <f t="shared" si="21"/>
        <v>692</v>
      </c>
      <c r="T708" s="516">
        <f>IF('LISTA TRABAJADORES'!F697&lt;50,"",B708)</f>
        <v>0</v>
      </c>
      <c r="U708" s="517"/>
      <c r="V708" s="105">
        <f>IF('LISTA TRABAJADORES'!F697&lt;50,"",'LISTA TRABAJADORES'!D697)</f>
        <v>0</v>
      </c>
      <c r="W708" s="106">
        <f>IF('LISTA TRABAJADORES'!F697&lt;50,"",E708)</f>
        <v>0</v>
      </c>
      <c r="X708" s="83" t="s">
        <v>444</v>
      </c>
      <c r="Y708" s="518">
        <f>IF('LISTA TRABAJADORES'!F697&lt;50,"",G708)</f>
        <v>0</v>
      </c>
      <c r="Z708" s="519"/>
      <c r="AA708" s="83"/>
      <c r="AB708" s="65" t="e">
        <f>IF(#REF!="Sí","Cada 6 meses",IF('LISTA TRABAJADORES'!AW700&lt;&gt;"",'LISTA TRABAJADORES'!AW700,IF(OR(#REF!="",#REF!&lt;50),"",IF(#REF!&gt;=1000,"Anualmente",IF(#REF!&lt;=100,"Cada 3 años","Cada 2 años")))))</f>
        <v>#REF!</v>
      </c>
      <c r="AC708" s="65" t="e">
        <f>IF(#REF!="Sí","Cada 6 meses",IF('LISTA TRABAJADORES'!AX700&lt;&gt;"",'LISTA TRABAJADORES'!AX700,IF(OR(#REF!="",#REF!&lt;50),"",IF(#REF!&gt;=1000,"Anualmente",IF(#REF!&lt;=100,"Cada 3 años","Cada 2 años")))))</f>
        <v>#REF!</v>
      </c>
    </row>
    <row r="709" spans="1:29">
      <c r="A709" s="66">
        <v>693</v>
      </c>
      <c r="B709" s="516">
        <f>IF('LISTA TRABAJADORES'!F698&lt;50,"",'LISTA TRABAJADORES'!C698)</f>
        <v>0</v>
      </c>
      <c r="C709" s="517"/>
      <c r="D709" s="107">
        <f>IF('LISTA TRABAJADORES'!F698&lt;50,"",'LISTA TRABAJADORES'!D698)</f>
        <v>0</v>
      </c>
      <c r="E709" s="106">
        <f>IF('LISTA TRABAJADORES'!F698&lt;50,"",'LISTA TRABAJADORES'!E698)</f>
        <v>0</v>
      </c>
      <c r="F709" s="160"/>
      <c r="G709" s="518">
        <f>IF('LISTA TRABAJADORES'!F698&lt;50,"",'LISTA TRABAJADORES'!B698)</f>
        <v>0</v>
      </c>
      <c r="H709" s="519"/>
      <c r="I709" s="83"/>
      <c r="J709" s="65" t="str">
        <f>IF('LISTA TRABAJADORES'!F698="","",IF('LISTA TRABAJADORES'!G698="Sí","Cada 6 meses",IF(M709&lt;&gt;"",M709,IF(OR('LISTA TRABAJADORES'!H698="no ingresa",'LISTA TRABAJADORES'!F698="BAJA"),"No Ingresa PVSA",IF('LISTA TRABAJADORES'!F698="MUY ALTA","Anualmente",IF('LISTA TRABAJADORES'!F698="MEDIA","Cada 3 años","Cada 2 años"))))))</f>
        <v/>
      </c>
      <c r="K709" s="76"/>
      <c r="L709" s="67"/>
      <c r="M709" s="68" t="str">
        <f t="shared" si="20"/>
        <v/>
      </c>
      <c r="N709" s="67"/>
      <c r="O709" s="63"/>
      <c r="P709" s="64"/>
      <c r="Q709" s="64"/>
      <c r="R709" s="2"/>
      <c r="S709" s="104">
        <f t="shared" si="21"/>
        <v>693</v>
      </c>
      <c r="T709" s="516">
        <f>IF('LISTA TRABAJADORES'!F698&lt;50,"",B709)</f>
        <v>0</v>
      </c>
      <c r="U709" s="517"/>
      <c r="V709" s="105">
        <f>IF('LISTA TRABAJADORES'!F698&lt;50,"",'LISTA TRABAJADORES'!D698)</f>
        <v>0</v>
      </c>
      <c r="W709" s="106">
        <f>IF('LISTA TRABAJADORES'!F698&lt;50,"",E709)</f>
        <v>0</v>
      </c>
      <c r="X709" s="83" t="s">
        <v>444</v>
      </c>
      <c r="Y709" s="518">
        <f>IF('LISTA TRABAJADORES'!F698&lt;50,"",G709)</f>
        <v>0</v>
      </c>
      <c r="Z709" s="519"/>
      <c r="AA709" s="83"/>
      <c r="AB709" s="65" t="e">
        <f>IF(#REF!="Sí","Cada 6 meses",IF('LISTA TRABAJADORES'!AW701&lt;&gt;"",'LISTA TRABAJADORES'!AW701,IF(OR(#REF!="",#REF!&lt;50),"",IF(#REF!&gt;=1000,"Anualmente",IF(#REF!&lt;=100,"Cada 3 años","Cada 2 años")))))</f>
        <v>#REF!</v>
      </c>
      <c r="AC709" s="65" t="e">
        <f>IF(#REF!="Sí","Cada 6 meses",IF('LISTA TRABAJADORES'!AX701&lt;&gt;"",'LISTA TRABAJADORES'!AX701,IF(OR(#REF!="",#REF!&lt;50),"",IF(#REF!&gt;=1000,"Anualmente",IF(#REF!&lt;=100,"Cada 3 años","Cada 2 años")))))</f>
        <v>#REF!</v>
      </c>
    </row>
    <row r="710" spans="1:29">
      <c r="A710" s="66">
        <v>694</v>
      </c>
      <c r="B710" s="516">
        <f>IF('LISTA TRABAJADORES'!F699&lt;50,"",'LISTA TRABAJADORES'!C699)</f>
        <v>0</v>
      </c>
      <c r="C710" s="517"/>
      <c r="D710" s="107">
        <f>IF('LISTA TRABAJADORES'!F699&lt;50,"",'LISTA TRABAJADORES'!D699)</f>
        <v>0</v>
      </c>
      <c r="E710" s="106">
        <f>IF('LISTA TRABAJADORES'!F699&lt;50,"",'LISTA TRABAJADORES'!E699)</f>
        <v>0</v>
      </c>
      <c r="F710" s="160"/>
      <c r="G710" s="518">
        <f>IF('LISTA TRABAJADORES'!F699&lt;50,"",'LISTA TRABAJADORES'!B699)</f>
        <v>0</v>
      </c>
      <c r="H710" s="519"/>
      <c r="I710" s="83"/>
      <c r="J710" s="65" t="str">
        <f>IF('LISTA TRABAJADORES'!F699="","",IF('LISTA TRABAJADORES'!G699="Sí","Cada 6 meses",IF(M710&lt;&gt;"",M710,IF(OR('LISTA TRABAJADORES'!H699="no ingresa",'LISTA TRABAJADORES'!F699="BAJA"),"No Ingresa PVSA",IF('LISTA TRABAJADORES'!F699="MUY ALTA","Anualmente",IF('LISTA TRABAJADORES'!F699="MEDIA","Cada 3 años","Cada 2 años"))))))</f>
        <v/>
      </c>
      <c r="K710" s="76"/>
      <c r="L710" s="67"/>
      <c r="M710" s="68" t="str">
        <f t="shared" si="20"/>
        <v/>
      </c>
      <c r="N710" s="67"/>
      <c r="O710" s="63"/>
      <c r="P710" s="64"/>
      <c r="Q710" s="64"/>
      <c r="R710" s="2"/>
      <c r="S710" s="104">
        <f t="shared" si="21"/>
        <v>694</v>
      </c>
      <c r="T710" s="516">
        <f>IF('LISTA TRABAJADORES'!F699&lt;50,"",B710)</f>
        <v>0</v>
      </c>
      <c r="U710" s="517"/>
      <c r="V710" s="105">
        <f>IF('LISTA TRABAJADORES'!F699&lt;50,"",'LISTA TRABAJADORES'!D699)</f>
        <v>0</v>
      </c>
      <c r="W710" s="106">
        <f>IF('LISTA TRABAJADORES'!F699&lt;50,"",E710)</f>
        <v>0</v>
      </c>
      <c r="X710" s="83" t="s">
        <v>444</v>
      </c>
      <c r="Y710" s="518">
        <f>IF('LISTA TRABAJADORES'!F699&lt;50,"",G710)</f>
        <v>0</v>
      </c>
      <c r="Z710" s="519"/>
      <c r="AA710" s="83"/>
      <c r="AB710" s="65" t="e">
        <f>IF(#REF!="Sí","Cada 6 meses",IF('LISTA TRABAJADORES'!AW702&lt;&gt;"",'LISTA TRABAJADORES'!AW702,IF(OR(#REF!="",#REF!&lt;50),"",IF(#REF!&gt;=1000,"Anualmente",IF(#REF!&lt;=100,"Cada 3 años","Cada 2 años")))))</f>
        <v>#REF!</v>
      </c>
      <c r="AC710" s="65" t="e">
        <f>IF(#REF!="Sí","Cada 6 meses",IF('LISTA TRABAJADORES'!AX702&lt;&gt;"",'LISTA TRABAJADORES'!AX702,IF(OR(#REF!="",#REF!&lt;50),"",IF(#REF!&gt;=1000,"Anualmente",IF(#REF!&lt;=100,"Cada 3 años","Cada 2 años")))))</f>
        <v>#REF!</v>
      </c>
    </row>
    <row r="711" spans="1:29">
      <c r="A711" s="66">
        <v>695</v>
      </c>
      <c r="B711" s="516">
        <f>IF('LISTA TRABAJADORES'!F700&lt;50,"",'LISTA TRABAJADORES'!C700)</f>
        <v>0</v>
      </c>
      <c r="C711" s="517"/>
      <c r="D711" s="107">
        <f>IF('LISTA TRABAJADORES'!F700&lt;50,"",'LISTA TRABAJADORES'!D700)</f>
        <v>0</v>
      </c>
      <c r="E711" s="106">
        <f>IF('LISTA TRABAJADORES'!F700&lt;50,"",'LISTA TRABAJADORES'!E700)</f>
        <v>0</v>
      </c>
      <c r="F711" s="160"/>
      <c r="G711" s="518">
        <f>IF('LISTA TRABAJADORES'!F700&lt;50,"",'LISTA TRABAJADORES'!B700)</f>
        <v>0</v>
      </c>
      <c r="H711" s="519"/>
      <c r="I711" s="83"/>
      <c r="J711" s="65" t="str">
        <f>IF('LISTA TRABAJADORES'!F700="","",IF('LISTA TRABAJADORES'!G700="Sí","Cada 6 meses",IF(M711&lt;&gt;"",M711,IF(OR('LISTA TRABAJADORES'!H700="no ingresa",'LISTA TRABAJADORES'!F700="BAJA"),"No Ingresa PVSA",IF('LISTA TRABAJADORES'!F700="MUY ALTA","Anualmente",IF('LISTA TRABAJADORES'!F700="MEDIA","Cada 3 años","Cada 2 años"))))))</f>
        <v/>
      </c>
      <c r="K711" s="76"/>
      <c r="L711" s="67"/>
      <c r="M711" s="68" t="str">
        <f t="shared" si="20"/>
        <v/>
      </c>
      <c r="N711" s="67"/>
      <c r="O711" s="63"/>
      <c r="P711" s="64"/>
      <c r="Q711" s="64"/>
      <c r="R711" s="2"/>
      <c r="S711" s="104">
        <f t="shared" si="21"/>
        <v>695</v>
      </c>
      <c r="T711" s="516">
        <f>IF('LISTA TRABAJADORES'!F700&lt;50,"",B711)</f>
        <v>0</v>
      </c>
      <c r="U711" s="517"/>
      <c r="V711" s="105">
        <f>IF('LISTA TRABAJADORES'!F700&lt;50,"",'LISTA TRABAJADORES'!D700)</f>
        <v>0</v>
      </c>
      <c r="W711" s="106">
        <f>IF('LISTA TRABAJADORES'!F700&lt;50,"",E711)</f>
        <v>0</v>
      </c>
      <c r="X711" s="83" t="s">
        <v>444</v>
      </c>
      <c r="Y711" s="518">
        <f>IF('LISTA TRABAJADORES'!F700&lt;50,"",G711)</f>
        <v>0</v>
      </c>
      <c r="Z711" s="519"/>
      <c r="AA711" s="83"/>
      <c r="AB711" s="65" t="e">
        <f>IF(#REF!="Sí","Cada 6 meses",IF('LISTA TRABAJADORES'!AW703&lt;&gt;"",'LISTA TRABAJADORES'!AW703,IF(OR(#REF!="",#REF!&lt;50),"",IF(#REF!&gt;=1000,"Anualmente",IF(#REF!&lt;=100,"Cada 3 años","Cada 2 años")))))</f>
        <v>#REF!</v>
      </c>
      <c r="AC711" s="65" t="e">
        <f>IF(#REF!="Sí","Cada 6 meses",IF('LISTA TRABAJADORES'!AX703&lt;&gt;"",'LISTA TRABAJADORES'!AX703,IF(OR(#REF!="",#REF!&lt;50),"",IF(#REF!&gt;=1000,"Anualmente",IF(#REF!&lt;=100,"Cada 3 años","Cada 2 años")))))</f>
        <v>#REF!</v>
      </c>
    </row>
    <row r="712" spans="1:29">
      <c r="A712" s="66">
        <v>696</v>
      </c>
      <c r="B712" s="516">
        <f>IF('LISTA TRABAJADORES'!F701&lt;50,"",'LISTA TRABAJADORES'!C701)</f>
        <v>0</v>
      </c>
      <c r="C712" s="517"/>
      <c r="D712" s="107">
        <f>IF('LISTA TRABAJADORES'!F701&lt;50,"",'LISTA TRABAJADORES'!D701)</f>
        <v>0</v>
      </c>
      <c r="E712" s="106">
        <f>IF('LISTA TRABAJADORES'!F701&lt;50,"",'LISTA TRABAJADORES'!E701)</f>
        <v>0</v>
      </c>
      <c r="F712" s="160"/>
      <c r="G712" s="518">
        <f>IF('LISTA TRABAJADORES'!F701&lt;50,"",'LISTA TRABAJADORES'!B701)</f>
        <v>0</v>
      </c>
      <c r="H712" s="519"/>
      <c r="I712" s="83"/>
      <c r="J712" s="65" t="str">
        <f>IF('LISTA TRABAJADORES'!F701="","",IF('LISTA TRABAJADORES'!G701="Sí","Cada 6 meses",IF(M712&lt;&gt;"",M712,IF(OR('LISTA TRABAJADORES'!H701="no ingresa",'LISTA TRABAJADORES'!F701="BAJA"),"No Ingresa PVSA",IF('LISTA TRABAJADORES'!F701="MUY ALTA","Anualmente",IF('LISTA TRABAJADORES'!F701="MEDIA","Cada 3 años","Cada 2 años"))))))</f>
        <v/>
      </c>
      <c r="K712" s="76"/>
      <c r="L712" s="67"/>
      <c r="M712" s="68" t="str">
        <f t="shared" si="20"/>
        <v/>
      </c>
      <c r="N712" s="67"/>
      <c r="O712" s="63"/>
      <c r="P712" s="64"/>
      <c r="Q712" s="64"/>
      <c r="R712" s="2"/>
      <c r="S712" s="104">
        <f t="shared" si="21"/>
        <v>696</v>
      </c>
      <c r="T712" s="516">
        <f>IF('LISTA TRABAJADORES'!F701&lt;50,"",B712)</f>
        <v>0</v>
      </c>
      <c r="U712" s="517"/>
      <c r="V712" s="105">
        <f>IF('LISTA TRABAJADORES'!F701&lt;50,"",'LISTA TRABAJADORES'!D701)</f>
        <v>0</v>
      </c>
      <c r="W712" s="106">
        <f>IF('LISTA TRABAJADORES'!F701&lt;50,"",E712)</f>
        <v>0</v>
      </c>
      <c r="X712" s="83" t="s">
        <v>444</v>
      </c>
      <c r="Y712" s="518">
        <f>IF('LISTA TRABAJADORES'!F701&lt;50,"",G712)</f>
        <v>0</v>
      </c>
      <c r="Z712" s="519"/>
      <c r="AA712" s="83"/>
      <c r="AB712" s="65" t="e">
        <f>IF(#REF!="Sí","Cada 6 meses",IF('LISTA TRABAJADORES'!AW704&lt;&gt;"",'LISTA TRABAJADORES'!AW704,IF(OR(#REF!="",#REF!&lt;50),"",IF(#REF!&gt;=1000,"Anualmente",IF(#REF!&lt;=100,"Cada 3 años","Cada 2 años")))))</f>
        <v>#REF!</v>
      </c>
      <c r="AC712" s="65" t="e">
        <f>IF(#REF!="Sí","Cada 6 meses",IF('LISTA TRABAJADORES'!AX704&lt;&gt;"",'LISTA TRABAJADORES'!AX704,IF(OR(#REF!="",#REF!&lt;50),"",IF(#REF!&gt;=1000,"Anualmente",IF(#REF!&lt;=100,"Cada 3 años","Cada 2 años")))))</f>
        <v>#REF!</v>
      </c>
    </row>
    <row r="713" spans="1:29">
      <c r="A713" s="66">
        <v>697</v>
      </c>
      <c r="B713" s="516">
        <f>IF('LISTA TRABAJADORES'!F702&lt;50,"",'LISTA TRABAJADORES'!C702)</f>
        <v>0</v>
      </c>
      <c r="C713" s="517"/>
      <c r="D713" s="107">
        <f>IF('LISTA TRABAJADORES'!F702&lt;50,"",'LISTA TRABAJADORES'!D702)</f>
        <v>0</v>
      </c>
      <c r="E713" s="106">
        <f>IF('LISTA TRABAJADORES'!F702&lt;50,"",'LISTA TRABAJADORES'!E702)</f>
        <v>0</v>
      </c>
      <c r="F713" s="160"/>
      <c r="G713" s="518">
        <f>IF('LISTA TRABAJADORES'!F702&lt;50,"",'LISTA TRABAJADORES'!B702)</f>
        <v>0</v>
      </c>
      <c r="H713" s="519"/>
      <c r="I713" s="83"/>
      <c r="J713" s="65" t="str">
        <f>IF('LISTA TRABAJADORES'!F702="","",IF('LISTA TRABAJADORES'!G702="Sí","Cada 6 meses",IF(M713&lt;&gt;"",M713,IF(OR('LISTA TRABAJADORES'!H702="no ingresa",'LISTA TRABAJADORES'!F702="BAJA"),"No Ingresa PVSA",IF('LISTA TRABAJADORES'!F702="MUY ALTA","Anualmente",IF('LISTA TRABAJADORES'!F702="MEDIA","Cada 3 años","Cada 2 años"))))))</f>
        <v/>
      </c>
      <c r="K713" s="76"/>
      <c r="L713" s="67"/>
      <c r="M713" s="68" t="str">
        <f t="shared" si="20"/>
        <v/>
      </c>
      <c r="N713" s="67"/>
      <c r="O713" s="63"/>
      <c r="P713" s="64"/>
      <c r="Q713" s="64"/>
      <c r="R713" s="2"/>
      <c r="S713" s="104">
        <f t="shared" si="21"/>
        <v>697</v>
      </c>
      <c r="T713" s="516">
        <f>IF('LISTA TRABAJADORES'!F702&lt;50,"",B713)</f>
        <v>0</v>
      </c>
      <c r="U713" s="517"/>
      <c r="V713" s="105">
        <f>IF('LISTA TRABAJADORES'!F702&lt;50,"",'LISTA TRABAJADORES'!D702)</f>
        <v>0</v>
      </c>
      <c r="W713" s="106">
        <f>IF('LISTA TRABAJADORES'!F702&lt;50,"",E713)</f>
        <v>0</v>
      </c>
      <c r="X713" s="83" t="s">
        <v>444</v>
      </c>
      <c r="Y713" s="518">
        <f>IF('LISTA TRABAJADORES'!F702&lt;50,"",G713)</f>
        <v>0</v>
      </c>
      <c r="Z713" s="519"/>
      <c r="AA713" s="83"/>
      <c r="AB713" s="65" t="e">
        <f>IF(#REF!="Sí","Cada 6 meses",IF('LISTA TRABAJADORES'!AW705&lt;&gt;"",'LISTA TRABAJADORES'!AW705,IF(OR(#REF!="",#REF!&lt;50),"",IF(#REF!&gt;=1000,"Anualmente",IF(#REF!&lt;=100,"Cada 3 años","Cada 2 años")))))</f>
        <v>#REF!</v>
      </c>
      <c r="AC713" s="65" t="e">
        <f>IF(#REF!="Sí","Cada 6 meses",IF('LISTA TRABAJADORES'!AX705&lt;&gt;"",'LISTA TRABAJADORES'!AX705,IF(OR(#REF!="",#REF!&lt;50),"",IF(#REF!&gt;=1000,"Anualmente",IF(#REF!&lt;=100,"Cada 3 años","Cada 2 años")))))</f>
        <v>#REF!</v>
      </c>
    </row>
    <row r="714" spans="1:29">
      <c r="A714" s="66">
        <v>698</v>
      </c>
      <c r="B714" s="516">
        <f>IF('LISTA TRABAJADORES'!F703&lt;50,"",'LISTA TRABAJADORES'!C703)</f>
        <v>0</v>
      </c>
      <c r="C714" s="517"/>
      <c r="D714" s="107">
        <f>IF('LISTA TRABAJADORES'!F703&lt;50,"",'LISTA TRABAJADORES'!D703)</f>
        <v>0</v>
      </c>
      <c r="E714" s="106">
        <f>IF('LISTA TRABAJADORES'!F703&lt;50,"",'LISTA TRABAJADORES'!E703)</f>
        <v>0</v>
      </c>
      <c r="F714" s="160"/>
      <c r="G714" s="518">
        <f>IF('LISTA TRABAJADORES'!F703&lt;50,"",'LISTA TRABAJADORES'!B703)</f>
        <v>0</v>
      </c>
      <c r="H714" s="519"/>
      <c r="I714" s="83"/>
      <c r="J714" s="65" t="str">
        <f>IF('LISTA TRABAJADORES'!F703="","",IF('LISTA TRABAJADORES'!G703="Sí","Cada 6 meses",IF(M714&lt;&gt;"",M714,IF(OR('LISTA TRABAJADORES'!H703="no ingresa",'LISTA TRABAJADORES'!F703="BAJA"),"No Ingresa PVSA",IF('LISTA TRABAJADORES'!F703="MUY ALTA","Anualmente",IF('LISTA TRABAJADORES'!F703="MEDIA","Cada 3 años","Cada 2 años"))))))</f>
        <v/>
      </c>
      <c r="K714" s="76"/>
      <c r="L714" s="67"/>
      <c r="M714" s="68" t="str">
        <f t="shared" si="20"/>
        <v/>
      </c>
      <c r="N714" s="67"/>
      <c r="O714" s="63"/>
      <c r="P714" s="64"/>
      <c r="Q714" s="64"/>
      <c r="R714" s="2"/>
      <c r="S714" s="104">
        <f t="shared" si="21"/>
        <v>698</v>
      </c>
      <c r="T714" s="516">
        <f>IF('LISTA TRABAJADORES'!F703&lt;50,"",B714)</f>
        <v>0</v>
      </c>
      <c r="U714" s="517"/>
      <c r="V714" s="105">
        <f>IF('LISTA TRABAJADORES'!F703&lt;50,"",'LISTA TRABAJADORES'!D703)</f>
        <v>0</v>
      </c>
      <c r="W714" s="106">
        <f>IF('LISTA TRABAJADORES'!F703&lt;50,"",E714)</f>
        <v>0</v>
      </c>
      <c r="X714" s="83" t="s">
        <v>444</v>
      </c>
      <c r="Y714" s="518">
        <f>IF('LISTA TRABAJADORES'!F703&lt;50,"",G714)</f>
        <v>0</v>
      </c>
      <c r="Z714" s="519"/>
      <c r="AA714" s="83"/>
      <c r="AB714" s="65" t="e">
        <f>IF(#REF!="Sí","Cada 6 meses",IF('LISTA TRABAJADORES'!AW706&lt;&gt;"",'LISTA TRABAJADORES'!AW706,IF(OR(#REF!="",#REF!&lt;50),"",IF(#REF!&gt;=1000,"Anualmente",IF(#REF!&lt;=100,"Cada 3 años","Cada 2 años")))))</f>
        <v>#REF!</v>
      </c>
      <c r="AC714" s="65" t="e">
        <f>IF(#REF!="Sí","Cada 6 meses",IF('LISTA TRABAJADORES'!AX706&lt;&gt;"",'LISTA TRABAJADORES'!AX706,IF(OR(#REF!="",#REF!&lt;50),"",IF(#REF!&gt;=1000,"Anualmente",IF(#REF!&lt;=100,"Cada 3 años","Cada 2 años")))))</f>
        <v>#REF!</v>
      </c>
    </row>
    <row r="715" spans="1:29">
      <c r="A715" s="66">
        <v>699</v>
      </c>
      <c r="B715" s="516">
        <f>IF('LISTA TRABAJADORES'!F704&lt;50,"",'LISTA TRABAJADORES'!C704)</f>
        <v>0</v>
      </c>
      <c r="C715" s="517"/>
      <c r="D715" s="107">
        <f>IF('LISTA TRABAJADORES'!F704&lt;50,"",'LISTA TRABAJADORES'!D704)</f>
        <v>0</v>
      </c>
      <c r="E715" s="106">
        <f>IF('LISTA TRABAJADORES'!F704&lt;50,"",'LISTA TRABAJADORES'!E704)</f>
        <v>0</v>
      </c>
      <c r="F715" s="160"/>
      <c r="G715" s="518">
        <f>IF('LISTA TRABAJADORES'!F704&lt;50,"",'LISTA TRABAJADORES'!B704)</f>
        <v>0</v>
      </c>
      <c r="H715" s="519"/>
      <c r="I715" s="83"/>
      <c r="J715" s="65" t="str">
        <f>IF('LISTA TRABAJADORES'!F704="","",IF('LISTA TRABAJADORES'!G704="Sí","Cada 6 meses",IF(M715&lt;&gt;"",M715,IF(OR('LISTA TRABAJADORES'!H704="no ingresa",'LISTA TRABAJADORES'!F704="BAJA"),"No Ingresa PVSA",IF('LISTA TRABAJADORES'!F704="MUY ALTA","Anualmente",IF('LISTA TRABAJADORES'!F704="MEDIA","Cada 3 años","Cada 2 años"))))))</f>
        <v/>
      </c>
      <c r="K715" s="76"/>
      <c r="L715" s="67"/>
      <c r="M715" s="68" t="str">
        <f t="shared" si="20"/>
        <v/>
      </c>
      <c r="N715" s="67"/>
      <c r="O715" s="63"/>
      <c r="P715" s="64"/>
      <c r="Q715" s="64"/>
      <c r="R715" s="2"/>
      <c r="S715" s="104">
        <f t="shared" si="21"/>
        <v>699</v>
      </c>
      <c r="T715" s="516">
        <f>IF('LISTA TRABAJADORES'!F704&lt;50,"",B715)</f>
        <v>0</v>
      </c>
      <c r="U715" s="517"/>
      <c r="V715" s="105">
        <f>IF('LISTA TRABAJADORES'!F704&lt;50,"",'LISTA TRABAJADORES'!D704)</f>
        <v>0</v>
      </c>
      <c r="W715" s="106">
        <f>IF('LISTA TRABAJADORES'!F704&lt;50,"",E715)</f>
        <v>0</v>
      </c>
      <c r="X715" s="83" t="s">
        <v>444</v>
      </c>
      <c r="Y715" s="518">
        <f>IF('LISTA TRABAJADORES'!F704&lt;50,"",G715)</f>
        <v>0</v>
      </c>
      <c r="Z715" s="519"/>
      <c r="AA715" s="83"/>
      <c r="AB715" s="65" t="e">
        <f>IF(#REF!="Sí","Cada 6 meses",IF('LISTA TRABAJADORES'!AW707&lt;&gt;"",'LISTA TRABAJADORES'!AW707,IF(OR(#REF!="",#REF!&lt;50),"",IF(#REF!&gt;=1000,"Anualmente",IF(#REF!&lt;=100,"Cada 3 años","Cada 2 años")))))</f>
        <v>#REF!</v>
      </c>
      <c r="AC715" s="65" t="e">
        <f>IF(#REF!="Sí","Cada 6 meses",IF('LISTA TRABAJADORES'!AX707&lt;&gt;"",'LISTA TRABAJADORES'!AX707,IF(OR(#REF!="",#REF!&lt;50),"",IF(#REF!&gt;=1000,"Anualmente",IF(#REF!&lt;=100,"Cada 3 años","Cada 2 años")))))</f>
        <v>#REF!</v>
      </c>
    </row>
    <row r="716" spans="1:29">
      <c r="A716" s="66">
        <v>700</v>
      </c>
      <c r="B716" s="516">
        <f>IF('LISTA TRABAJADORES'!F705&lt;50,"",'LISTA TRABAJADORES'!C705)</f>
        <v>0</v>
      </c>
      <c r="C716" s="517"/>
      <c r="D716" s="107">
        <f>IF('LISTA TRABAJADORES'!F705&lt;50,"",'LISTA TRABAJADORES'!D705)</f>
        <v>0</v>
      </c>
      <c r="E716" s="106">
        <f>IF('LISTA TRABAJADORES'!F705&lt;50,"",'LISTA TRABAJADORES'!E705)</f>
        <v>0</v>
      </c>
      <c r="F716" s="160"/>
      <c r="G716" s="518">
        <f>IF('LISTA TRABAJADORES'!F705&lt;50,"",'LISTA TRABAJADORES'!B705)</f>
        <v>0</v>
      </c>
      <c r="H716" s="519"/>
      <c r="I716" s="83"/>
      <c r="J716" s="65" t="str">
        <f>IF('LISTA TRABAJADORES'!F705="","",IF('LISTA TRABAJADORES'!G705="Sí","Cada 6 meses",IF(M716&lt;&gt;"",M716,IF(OR('LISTA TRABAJADORES'!H705="no ingresa",'LISTA TRABAJADORES'!F705="BAJA"),"No Ingresa PVSA",IF('LISTA TRABAJADORES'!F705="MUY ALTA","Anualmente",IF('LISTA TRABAJADORES'!F705="MEDIA","Cada 3 años","Cada 2 años"))))))</f>
        <v/>
      </c>
      <c r="K716" s="76"/>
      <c r="L716" s="67"/>
      <c r="M716" s="68" t="str">
        <f t="shared" si="20"/>
        <v/>
      </c>
      <c r="N716" s="67"/>
      <c r="O716" s="63"/>
      <c r="P716" s="64"/>
      <c r="Q716" s="64"/>
      <c r="R716" s="2"/>
      <c r="S716" s="104">
        <f t="shared" si="21"/>
        <v>700</v>
      </c>
      <c r="T716" s="516">
        <f>IF('LISTA TRABAJADORES'!F705&lt;50,"",B716)</f>
        <v>0</v>
      </c>
      <c r="U716" s="517"/>
      <c r="V716" s="105">
        <f>IF('LISTA TRABAJADORES'!F705&lt;50,"",'LISTA TRABAJADORES'!D705)</f>
        <v>0</v>
      </c>
      <c r="W716" s="106">
        <f>IF('LISTA TRABAJADORES'!F705&lt;50,"",E716)</f>
        <v>0</v>
      </c>
      <c r="X716" s="83" t="s">
        <v>444</v>
      </c>
      <c r="Y716" s="518">
        <f>IF('LISTA TRABAJADORES'!F705&lt;50,"",G716)</f>
        <v>0</v>
      </c>
      <c r="Z716" s="519"/>
      <c r="AA716" s="83"/>
      <c r="AB716" s="65" t="e">
        <f>IF(#REF!="Sí","Cada 6 meses",IF('LISTA TRABAJADORES'!AW708&lt;&gt;"",'LISTA TRABAJADORES'!AW708,IF(OR(#REF!="",#REF!&lt;50),"",IF(#REF!&gt;=1000,"Anualmente",IF(#REF!&lt;=100,"Cada 3 años","Cada 2 años")))))</f>
        <v>#REF!</v>
      </c>
      <c r="AC716" s="65" t="e">
        <f>IF(#REF!="Sí","Cada 6 meses",IF('LISTA TRABAJADORES'!AX708&lt;&gt;"",'LISTA TRABAJADORES'!AX708,IF(OR(#REF!="",#REF!&lt;50),"",IF(#REF!&gt;=1000,"Anualmente",IF(#REF!&lt;=100,"Cada 3 años","Cada 2 años")))))</f>
        <v>#REF!</v>
      </c>
    </row>
    <row r="717" spans="1:29">
      <c r="A717" s="66">
        <v>701</v>
      </c>
      <c r="B717" s="516">
        <f>IF('LISTA TRABAJADORES'!F706&lt;50,"",'LISTA TRABAJADORES'!C706)</f>
        <v>0</v>
      </c>
      <c r="C717" s="517"/>
      <c r="D717" s="107">
        <f>IF('LISTA TRABAJADORES'!F706&lt;50,"",'LISTA TRABAJADORES'!D706)</f>
        <v>0</v>
      </c>
      <c r="E717" s="106">
        <f>IF('LISTA TRABAJADORES'!F706&lt;50,"",'LISTA TRABAJADORES'!E706)</f>
        <v>0</v>
      </c>
      <c r="F717" s="160"/>
      <c r="G717" s="518">
        <f>IF('LISTA TRABAJADORES'!F706&lt;50,"",'LISTA TRABAJADORES'!B706)</f>
        <v>0</v>
      </c>
      <c r="H717" s="519"/>
      <c r="I717" s="83"/>
      <c r="J717" s="65" t="str">
        <f>IF('LISTA TRABAJADORES'!F706="","",IF('LISTA TRABAJADORES'!G706="Sí","Cada 6 meses",IF(M717&lt;&gt;"",M717,IF(OR('LISTA TRABAJADORES'!H706="no ingresa",'LISTA TRABAJADORES'!F706="BAJA"),"No Ingresa PVSA",IF('LISTA TRABAJADORES'!F706="MUY ALTA","Anualmente",IF('LISTA TRABAJADORES'!F706="MEDIA","Cada 3 años","Cada 2 años"))))))</f>
        <v/>
      </c>
      <c r="K717" s="76"/>
      <c r="L717" s="67"/>
      <c r="M717" s="68" t="str">
        <f t="shared" si="20"/>
        <v/>
      </c>
      <c r="N717" s="67"/>
      <c r="O717" s="63"/>
      <c r="P717" s="64"/>
      <c r="Q717" s="64"/>
      <c r="R717" s="2"/>
      <c r="S717" s="104">
        <f t="shared" si="21"/>
        <v>701</v>
      </c>
      <c r="T717" s="516">
        <f>IF('LISTA TRABAJADORES'!F706&lt;50,"",B717)</f>
        <v>0</v>
      </c>
      <c r="U717" s="517"/>
      <c r="V717" s="105">
        <f>IF('LISTA TRABAJADORES'!F706&lt;50,"",'LISTA TRABAJADORES'!D706)</f>
        <v>0</v>
      </c>
      <c r="W717" s="106">
        <f>IF('LISTA TRABAJADORES'!F706&lt;50,"",E717)</f>
        <v>0</v>
      </c>
      <c r="X717" s="83" t="s">
        <v>444</v>
      </c>
      <c r="Y717" s="518">
        <f>IF('LISTA TRABAJADORES'!F706&lt;50,"",G717)</f>
        <v>0</v>
      </c>
      <c r="Z717" s="519"/>
      <c r="AA717" s="83"/>
      <c r="AB717" s="65" t="e">
        <f>IF(#REF!="Sí","Cada 6 meses",IF('LISTA TRABAJADORES'!AW709&lt;&gt;"",'LISTA TRABAJADORES'!AW709,IF(OR(#REF!="",#REF!&lt;50),"",IF(#REF!&gt;=1000,"Anualmente",IF(#REF!&lt;=100,"Cada 3 años","Cada 2 años")))))</f>
        <v>#REF!</v>
      </c>
      <c r="AC717" s="65" t="e">
        <f>IF(#REF!="Sí","Cada 6 meses",IF('LISTA TRABAJADORES'!AX709&lt;&gt;"",'LISTA TRABAJADORES'!AX709,IF(OR(#REF!="",#REF!&lt;50),"",IF(#REF!&gt;=1000,"Anualmente",IF(#REF!&lt;=100,"Cada 3 años","Cada 2 años")))))</f>
        <v>#REF!</v>
      </c>
    </row>
    <row r="718" spans="1:29">
      <c r="A718" s="66">
        <v>702</v>
      </c>
      <c r="B718" s="516">
        <f>IF('LISTA TRABAJADORES'!F707&lt;50,"",'LISTA TRABAJADORES'!C707)</f>
        <v>0</v>
      </c>
      <c r="C718" s="517"/>
      <c r="D718" s="107">
        <f>IF('LISTA TRABAJADORES'!F707&lt;50,"",'LISTA TRABAJADORES'!D707)</f>
        <v>0</v>
      </c>
      <c r="E718" s="106">
        <f>IF('LISTA TRABAJADORES'!F707&lt;50,"",'LISTA TRABAJADORES'!E707)</f>
        <v>0</v>
      </c>
      <c r="F718" s="160"/>
      <c r="G718" s="518">
        <f>IF('LISTA TRABAJADORES'!F707&lt;50,"",'LISTA TRABAJADORES'!B707)</f>
        <v>0</v>
      </c>
      <c r="H718" s="519"/>
      <c r="I718" s="83"/>
      <c r="J718" s="65" t="str">
        <f>IF('LISTA TRABAJADORES'!F707="","",IF('LISTA TRABAJADORES'!G707="Sí","Cada 6 meses",IF(M718&lt;&gt;"",M718,IF(OR('LISTA TRABAJADORES'!H707="no ingresa",'LISTA TRABAJADORES'!F707="BAJA"),"No Ingresa PVSA",IF('LISTA TRABAJADORES'!F707="MUY ALTA","Anualmente",IF('LISTA TRABAJADORES'!F707="MEDIA","Cada 3 años","Cada 2 años"))))))</f>
        <v/>
      </c>
      <c r="K718" s="76"/>
      <c r="L718" s="67"/>
      <c r="M718" s="68" t="str">
        <f t="shared" si="20"/>
        <v/>
      </c>
      <c r="N718" s="67"/>
      <c r="O718" s="63"/>
      <c r="P718" s="64"/>
      <c r="Q718" s="64"/>
      <c r="R718" s="2"/>
      <c r="S718" s="104">
        <f t="shared" si="21"/>
        <v>702</v>
      </c>
      <c r="T718" s="516">
        <f>IF('LISTA TRABAJADORES'!F707&lt;50,"",B718)</f>
        <v>0</v>
      </c>
      <c r="U718" s="517"/>
      <c r="V718" s="105">
        <f>IF('LISTA TRABAJADORES'!F707&lt;50,"",'LISTA TRABAJADORES'!D707)</f>
        <v>0</v>
      </c>
      <c r="W718" s="106">
        <f>IF('LISTA TRABAJADORES'!F707&lt;50,"",E718)</f>
        <v>0</v>
      </c>
      <c r="X718" s="83" t="s">
        <v>444</v>
      </c>
      <c r="Y718" s="518">
        <f>IF('LISTA TRABAJADORES'!F707&lt;50,"",G718)</f>
        <v>0</v>
      </c>
      <c r="Z718" s="519"/>
      <c r="AA718" s="83"/>
      <c r="AB718" s="65" t="e">
        <f>IF(#REF!="Sí","Cada 6 meses",IF('LISTA TRABAJADORES'!AW710&lt;&gt;"",'LISTA TRABAJADORES'!AW710,IF(OR(#REF!="",#REF!&lt;50),"",IF(#REF!&gt;=1000,"Anualmente",IF(#REF!&lt;=100,"Cada 3 años","Cada 2 años")))))</f>
        <v>#REF!</v>
      </c>
      <c r="AC718" s="65" t="e">
        <f>IF(#REF!="Sí","Cada 6 meses",IF('LISTA TRABAJADORES'!AX710&lt;&gt;"",'LISTA TRABAJADORES'!AX710,IF(OR(#REF!="",#REF!&lt;50),"",IF(#REF!&gt;=1000,"Anualmente",IF(#REF!&lt;=100,"Cada 3 años","Cada 2 años")))))</f>
        <v>#REF!</v>
      </c>
    </row>
    <row r="719" spans="1:29">
      <c r="A719" s="66">
        <v>703</v>
      </c>
      <c r="B719" s="516">
        <f>IF('LISTA TRABAJADORES'!F708&lt;50,"",'LISTA TRABAJADORES'!C708)</f>
        <v>0</v>
      </c>
      <c r="C719" s="517"/>
      <c r="D719" s="107">
        <f>IF('LISTA TRABAJADORES'!F708&lt;50,"",'LISTA TRABAJADORES'!D708)</f>
        <v>0</v>
      </c>
      <c r="E719" s="106">
        <f>IF('LISTA TRABAJADORES'!F708&lt;50,"",'LISTA TRABAJADORES'!E708)</f>
        <v>0</v>
      </c>
      <c r="F719" s="160"/>
      <c r="G719" s="518">
        <f>IF('LISTA TRABAJADORES'!F708&lt;50,"",'LISTA TRABAJADORES'!B708)</f>
        <v>0</v>
      </c>
      <c r="H719" s="519"/>
      <c r="I719" s="83"/>
      <c r="J719" s="65" t="str">
        <f>IF('LISTA TRABAJADORES'!F708="","",IF('LISTA TRABAJADORES'!G708="Sí","Cada 6 meses",IF(M719&lt;&gt;"",M719,IF(OR('LISTA TRABAJADORES'!H708="no ingresa",'LISTA TRABAJADORES'!F708="BAJA"),"No Ingresa PVSA",IF('LISTA TRABAJADORES'!F708="MUY ALTA","Anualmente",IF('LISTA TRABAJADORES'!F708="MEDIA","Cada 3 años","Cada 2 años"))))))</f>
        <v/>
      </c>
      <c r="K719" s="76"/>
      <c r="L719" s="67"/>
      <c r="M719" s="68" t="str">
        <f t="shared" si="20"/>
        <v/>
      </c>
      <c r="N719" s="67"/>
      <c r="O719" s="63"/>
      <c r="P719" s="64"/>
      <c r="Q719" s="64"/>
      <c r="R719" s="2"/>
      <c r="S719" s="104">
        <f t="shared" si="21"/>
        <v>703</v>
      </c>
      <c r="T719" s="516">
        <f>IF('LISTA TRABAJADORES'!F708&lt;50,"",B719)</f>
        <v>0</v>
      </c>
      <c r="U719" s="517"/>
      <c r="V719" s="105">
        <f>IF('LISTA TRABAJADORES'!F708&lt;50,"",'LISTA TRABAJADORES'!D708)</f>
        <v>0</v>
      </c>
      <c r="W719" s="106">
        <f>IF('LISTA TRABAJADORES'!F708&lt;50,"",E719)</f>
        <v>0</v>
      </c>
      <c r="X719" s="83" t="s">
        <v>444</v>
      </c>
      <c r="Y719" s="518">
        <f>IF('LISTA TRABAJADORES'!F708&lt;50,"",G719)</f>
        <v>0</v>
      </c>
      <c r="Z719" s="519"/>
      <c r="AA719" s="83"/>
      <c r="AB719" s="65" t="e">
        <f>IF(#REF!="Sí","Cada 6 meses",IF('LISTA TRABAJADORES'!AW711&lt;&gt;"",'LISTA TRABAJADORES'!AW711,IF(OR(#REF!="",#REF!&lt;50),"",IF(#REF!&gt;=1000,"Anualmente",IF(#REF!&lt;=100,"Cada 3 años","Cada 2 años")))))</f>
        <v>#REF!</v>
      </c>
      <c r="AC719" s="65" t="e">
        <f>IF(#REF!="Sí","Cada 6 meses",IF('LISTA TRABAJADORES'!AX711&lt;&gt;"",'LISTA TRABAJADORES'!AX711,IF(OR(#REF!="",#REF!&lt;50),"",IF(#REF!&gt;=1000,"Anualmente",IF(#REF!&lt;=100,"Cada 3 años","Cada 2 años")))))</f>
        <v>#REF!</v>
      </c>
    </row>
    <row r="720" spans="1:29">
      <c r="A720" s="66">
        <v>704</v>
      </c>
      <c r="B720" s="516">
        <f>IF('LISTA TRABAJADORES'!F709&lt;50,"",'LISTA TRABAJADORES'!C709)</f>
        <v>0</v>
      </c>
      <c r="C720" s="517"/>
      <c r="D720" s="107">
        <f>IF('LISTA TRABAJADORES'!F709&lt;50,"",'LISTA TRABAJADORES'!D709)</f>
        <v>0</v>
      </c>
      <c r="E720" s="106">
        <f>IF('LISTA TRABAJADORES'!F709&lt;50,"",'LISTA TRABAJADORES'!E709)</f>
        <v>0</v>
      </c>
      <c r="F720" s="160"/>
      <c r="G720" s="518">
        <f>IF('LISTA TRABAJADORES'!F709&lt;50,"",'LISTA TRABAJADORES'!B709)</f>
        <v>0</v>
      </c>
      <c r="H720" s="519"/>
      <c r="I720" s="83"/>
      <c r="J720" s="65" t="str">
        <f>IF('LISTA TRABAJADORES'!F709="","",IF('LISTA TRABAJADORES'!G709="Sí","Cada 6 meses",IF(M720&lt;&gt;"",M720,IF(OR('LISTA TRABAJADORES'!H709="no ingresa",'LISTA TRABAJADORES'!F709="BAJA"),"No Ingresa PVSA",IF('LISTA TRABAJADORES'!F709="MUY ALTA","Anualmente",IF('LISTA TRABAJADORES'!F709="MEDIA","Cada 3 años","Cada 2 años"))))))</f>
        <v/>
      </c>
      <c r="K720" s="76"/>
      <c r="L720" s="67"/>
      <c r="M720" s="68" t="str">
        <f t="shared" si="20"/>
        <v/>
      </c>
      <c r="N720" s="67"/>
      <c r="O720" s="63"/>
      <c r="P720" s="64"/>
      <c r="Q720" s="64"/>
      <c r="R720" s="2"/>
      <c r="S720" s="104">
        <f t="shared" si="21"/>
        <v>704</v>
      </c>
      <c r="T720" s="516">
        <f>IF('LISTA TRABAJADORES'!F709&lt;50,"",B720)</f>
        <v>0</v>
      </c>
      <c r="U720" s="517"/>
      <c r="V720" s="105">
        <f>IF('LISTA TRABAJADORES'!F709&lt;50,"",'LISTA TRABAJADORES'!D709)</f>
        <v>0</v>
      </c>
      <c r="W720" s="106">
        <f>IF('LISTA TRABAJADORES'!F709&lt;50,"",E720)</f>
        <v>0</v>
      </c>
      <c r="X720" s="83" t="s">
        <v>444</v>
      </c>
      <c r="Y720" s="518">
        <f>IF('LISTA TRABAJADORES'!F709&lt;50,"",G720)</f>
        <v>0</v>
      </c>
      <c r="Z720" s="519"/>
      <c r="AA720" s="83"/>
      <c r="AB720" s="65" t="e">
        <f>IF(#REF!="Sí","Cada 6 meses",IF('LISTA TRABAJADORES'!AW712&lt;&gt;"",'LISTA TRABAJADORES'!AW712,IF(OR(#REF!="",#REF!&lt;50),"",IF(#REF!&gt;=1000,"Anualmente",IF(#REF!&lt;=100,"Cada 3 años","Cada 2 años")))))</f>
        <v>#REF!</v>
      </c>
      <c r="AC720" s="65" t="e">
        <f>IF(#REF!="Sí","Cada 6 meses",IF('LISTA TRABAJADORES'!AX712&lt;&gt;"",'LISTA TRABAJADORES'!AX712,IF(OR(#REF!="",#REF!&lt;50),"",IF(#REF!&gt;=1000,"Anualmente",IF(#REF!&lt;=100,"Cada 3 años","Cada 2 años")))))</f>
        <v>#REF!</v>
      </c>
    </row>
    <row r="721" spans="1:29">
      <c r="A721" s="66">
        <v>705</v>
      </c>
      <c r="B721" s="516">
        <f>IF('LISTA TRABAJADORES'!F710&lt;50,"",'LISTA TRABAJADORES'!C710)</f>
        <v>0</v>
      </c>
      <c r="C721" s="517"/>
      <c r="D721" s="107">
        <f>IF('LISTA TRABAJADORES'!F710&lt;50,"",'LISTA TRABAJADORES'!D710)</f>
        <v>0</v>
      </c>
      <c r="E721" s="106">
        <f>IF('LISTA TRABAJADORES'!F710&lt;50,"",'LISTA TRABAJADORES'!E710)</f>
        <v>0</v>
      </c>
      <c r="F721" s="160"/>
      <c r="G721" s="518">
        <f>IF('LISTA TRABAJADORES'!F710&lt;50,"",'LISTA TRABAJADORES'!B710)</f>
        <v>0</v>
      </c>
      <c r="H721" s="519"/>
      <c r="I721" s="83"/>
      <c r="J721" s="65" t="str">
        <f>IF('LISTA TRABAJADORES'!F710="","",IF('LISTA TRABAJADORES'!G710="Sí","Cada 6 meses",IF(M721&lt;&gt;"",M721,IF(OR('LISTA TRABAJADORES'!H710="no ingresa",'LISTA TRABAJADORES'!F710="BAJA"),"No Ingresa PVSA",IF('LISTA TRABAJADORES'!F710="MUY ALTA","Anualmente",IF('LISTA TRABAJADORES'!F710="MEDIA","Cada 3 años","Cada 2 años"))))))</f>
        <v/>
      </c>
      <c r="K721" s="76"/>
      <c r="L721" s="67"/>
      <c r="M721" s="68" t="str">
        <f t="shared" ref="M721:M755" si="22">IF(L721="","",VLOOKUP(L721,$Q$12:$R$13,2,FALSE))</f>
        <v/>
      </c>
      <c r="N721" s="67"/>
      <c r="O721" s="63"/>
      <c r="P721" s="64"/>
      <c r="Q721" s="64"/>
      <c r="R721" s="2"/>
      <c r="S721" s="104">
        <f t="shared" ref="S721:S755" si="23">A721</f>
        <v>705</v>
      </c>
      <c r="T721" s="516">
        <f>IF('LISTA TRABAJADORES'!F710&lt;50,"",B721)</f>
        <v>0</v>
      </c>
      <c r="U721" s="517"/>
      <c r="V721" s="105">
        <f>IF('LISTA TRABAJADORES'!F710&lt;50,"",'LISTA TRABAJADORES'!D710)</f>
        <v>0</v>
      </c>
      <c r="W721" s="106">
        <f>IF('LISTA TRABAJADORES'!F710&lt;50,"",E721)</f>
        <v>0</v>
      </c>
      <c r="X721" s="83" t="s">
        <v>444</v>
      </c>
      <c r="Y721" s="518">
        <f>IF('LISTA TRABAJADORES'!F710&lt;50,"",G721)</f>
        <v>0</v>
      </c>
      <c r="Z721" s="519"/>
      <c r="AA721" s="83"/>
      <c r="AB721" s="65" t="e">
        <f>IF(#REF!="Sí","Cada 6 meses",IF('LISTA TRABAJADORES'!AW713&lt;&gt;"",'LISTA TRABAJADORES'!AW713,IF(OR(#REF!="",#REF!&lt;50),"",IF(#REF!&gt;=1000,"Anualmente",IF(#REF!&lt;=100,"Cada 3 años","Cada 2 años")))))</f>
        <v>#REF!</v>
      </c>
      <c r="AC721" s="65" t="e">
        <f>IF(#REF!="Sí","Cada 6 meses",IF('LISTA TRABAJADORES'!AX713&lt;&gt;"",'LISTA TRABAJADORES'!AX713,IF(OR(#REF!="",#REF!&lt;50),"",IF(#REF!&gt;=1000,"Anualmente",IF(#REF!&lt;=100,"Cada 3 años","Cada 2 años")))))</f>
        <v>#REF!</v>
      </c>
    </row>
    <row r="722" spans="1:29">
      <c r="A722" s="66">
        <v>706</v>
      </c>
      <c r="B722" s="516">
        <f>IF('LISTA TRABAJADORES'!F711&lt;50,"",'LISTA TRABAJADORES'!C711)</f>
        <v>0</v>
      </c>
      <c r="C722" s="517"/>
      <c r="D722" s="107">
        <f>IF('LISTA TRABAJADORES'!F711&lt;50,"",'LISTA TRABAJADORES'!D711)</f>
        <v>0</v>
      </c>
      <c r="E722" s="106">
        <f>IF('LISTA TRABAJADORES'!F711&lt;50,"",'LISTA TRABAJADORES'!E711)</f>
        <v>0</v>
      </c>
      <c r="F722" s="160"/>
      <c r="G722" s="518">
        <f>IF('LISTA TRABAJADORES'!F711&lt;50,"",'LISTA TRABAJADORES'!B711)</f>
        <v>0</v>
      </c>
      <c r="H722" s="519"/>
      <c r="I722" s="83"/>
      <c r="J722" s="65" t="str">
        <f>IF('LISTA TRABAJADORES'!F711="","",IF('LISTA TRABAJADORES'!G711="Sí","Cada 6 meses",IF(M722&lt;&gt;"",M722,IF(OR('LISTA TRABAJADORES'!H711="no ingresa",'LISTA TRABAJADORES'!F711="BAJA"),"No Ingresa PVSA",IF('LISTA TRABAJADORES'!F711="MUY ALTA","Anualmente",IF('LISTA TRABAJADORES'!F711="MEDIA","Cada 3 años","Cada 2 años"))))))</f>
        <v/>
      </c>
      <c r="K722" s="76"/>
      <c r="L722" s="67"/>
      <c r="M722" s="68" t="str">
        <f t="shared" si="22"/>
        <v/>
      </c>
      <c r="N722" s="67"/>
      <c r="O722" s="63"/>
      <c r="P722" s="64"/>
      <c r="Q722" s="64"/>
      <c r="R722" s="2"/>
      <c r="S722" s="104">
        <f t="shared" si="23"/>
        <v>706</v>
      </c>
      <c r="T722" s="516">
        <f>IF('LISTA TRABAJADORES'!F711&lt;50,"",B722)</f>
        <v>0</v>
      </c>
      <c r="U722" s="517"/>
      <c r="V722" s="105">
        <f>IF('LISTA TRABAJADORES'!F711&lt;50,"",'LISTA TRABAJADORES'!D711)</f>
        <v>0</v>
      </c>
      <c r="W722" s="106">
        <f>IF('LISTA TRABAJADORES'!F711&lt;50,"",E722)</f>
        <v>0</v>
      </c>
      <c r="X722" s="83" t="s">
        <v>444</v>
      </c>
      <c r="Y722" s="518">
        <f>IF('LISTA TRABAJADORES'!F711&lt;50,"",G722)</f>
        <v>0</v>
      </c>
      <c r="Z722" s="519"/>
      <c r="AA722" s="83"/>
      <c r="AB722" s="65" t="e">
        <f>IF(#REF!="Sí","Cada 6 meses",IF('LISTA TRABAJADORES'!AW714&lt;&gt;"",'LISTA TRABAJADORES'!AW714,IF(OR(#REF!="",#REF!&lt;50),"",IF(#REF!&gt;=1000,"Anualmente",IF(#REF!&lt;=100,"Cada 3 años","Cada 2 años")))))</f>
        <v>#REF!</v>
      </c>
      <c r="AC722" s="65" t="e">
        <f>IF(#REF!="Sí","Cada 6 meses",IF('LISTA TRABAJADORES'!AX714&lt;&gt;"",'LISTA TRABAJADORES'!AX714,IF(OR(#REF!="",#REF!&lt;50),"",IF(#REF!&gt;=1000,"Anualmente",IF(#REF!&lt;=100,"Cada 3 años","Cada 2 años")))))</f>
        <v>#REF!</v>
      </c>
    </row>
    <row r="723" spans="1:29">
      <c r="A723" s="66">
        <v>707</v>
      </c>
      <c r="B723" s="516">
        <f>IF('LISTA TRABAJADORES'!F712&lt;50,"",'LISTA TRABAJADORES'!C712)</f>
        <v>0</v>
      </c>
      <c r="C723" s="517"/>
      <c r="D723" s="107">
        <f>IF('LISTA TRABAJADORES'!F712&lt;50,"",'LISTA TRABAJADORES'!D712)</f>
        <v>0</v>
      </c>
      <c r="E723" s="106">
        <f>IF('LISTA TRABAJADORES'!F712&lt;50,"",'LISTA TRABAJADORES'!E712)</f>
        <v>0</v>
      </c>
      <c r="F723" s="160"/>
      <c r="G723" s="518">
        <f>IF('LISTA TRABAJADORES'!F712&lt;50,"",'LISTA TRABAJADORES'!B712)</f>
        <v>0</v>
      </c>
      <c r="H723" s="519"/>
      <c r="I723" s="83"/>
      <c r="J723" s="65" t="str">
        <f>IF('LISTA TRABAJADORES'!F712="","",IF('LISTA TRABAJADORES'!G712="Sí","Cada 6 meses",IF(M723&lt;&gt;"",M723,IF(OR('LISTA TRABAJADORES'!H712="no ingresa",'LISTA TRABAJADORES'!F712="BAJA"),"No Ingresa PVSA",IF('LISTA TRABAJADORES'!F712="MUY ALTA","Anualmente",IF('LISTA TRABAJADORES'!F712="MEDIA","Cada 3 años","Cada 2 años"))))))</f>
        <v/>
      </c>
      <c r="K723" s="76"/>
      <c r="L723" s="67"/>
      <c r="M723" s="68" t="str">
        <f t="shared" si="22"/>
        <v/>
      </c>
      <c r="N723" s="67"/>
      <c r="O723" s="63"/>
      <c r="P723" s="64"/>
      <c r="Q723" s="64"/>
      <c r="R723" s="2"/>
      <c r="S723" s="104">
        <f t="shared" si="23"/>
        <v>707</v>
      </c>
      <c r="T723" s="516">
        <f>IF('LISTA TRABAJADORES'!F712&lt;50,"",B723)</f>
        <v>0</v>
      </c>
      <c r="U723" s="517"/>
      <c r="V723" s="105">
        <f>IF('LISTA TRABAJADORES'!F712&lt;50,"",'LISTA TRABAJADORES'!D712)</f>
        <v>0</v>
      </c>
      <c r="W723" s="106">
        <f>IF('LISTA TRABAJADORES'!F712&lt;50,"",E723)</f>
        <v>0</v>
      </c>
      <c r="X723" s="83" t="s">
        <v>444</v>
      </c>
      <c r="Y723" s="518">
        <f>IF('LISTA TRABAJADORES'!F712&lt;50,"",G723)</f>
        <v>0</v>
      </c>
      <c r="Z723" s="519"/>
      <c r="AA723" s="83"/>
      <c r="AB723" s="65" t="e">
        <f>IF(#REF!="Sí","Cada 6 meses",IF('LISTA TRABAJADORES'!AW715&lt;&gt;"",'LISTA TRABAJADORES'!AW715,IF(OR(#REF!="",#REF!&lt;50),"",IF(#REF!&gt;=1000,"Anualmente",IF(#REF!&lt;=100,"Cada 3 años","Cada 2 años")))))</f>
        <v>#REF!</v>
      </c>
      <c r="AC723" s="65" t="e">
        <f>IF(#REF!="Sí","Cada 6 meses",IF('LISTA TRABAJADORES'!AX715&lt;&gt;"",'LISTA TRABAJADORES'!AX715,IF(OR(#REF!="",#REF!&lt;50),"",IF(#REF!&gt;=1000,"Anualmente",IF(#REF!&lt;=100,"Cada 3 años","Cada 2 años")))))</f>
        <v>#REF!</v>
      </c>
    </row>
    <row r="724" spans="1:29">
      <c r="A724" s="66">
        <v>708</v>
      </c>
      <c r="B724" s="516">
        <f>IF('LISTA TRABAJADORES'!F713&lt;50,"",'LISTA TRABAJADORES'!C713)</f>
        <v>0</v>
      </c>
      <c r="C724" s="517"/>
      <c r="D724" s="107">
        <f>IF('LISTA TRABAJADORES'!F713&lt;50,"",'LISTA TRABAJADORES'!D713)</f>
        <v>0</v>
      </c>
      <c r="E724" s="106">
        <f>IF('LISTA TRABAJADORES'!F713&lt;50,"",'LISTA TRABAJADORES'!E713)</f>
        <v>0</v>
      </c>
      <c r="F724" s="160"/>
      <c r="G724" s="518">
        <f>IF('LISTA TRABAJADORES'!F713&lt;50,"",'LISTA TRABAJADORES'!B713)</f>
        <v>0</v>
      </c>
      <c r="H724" s="519"/>
      <c r="I724" s="83"/>
      <c r="J724" s="65" t="str">
        <f>IF('LISTA TRABAJADORES'!F713="","",IF('LISTA TRABAJADORES'!G713="Sí","Cada 6 meses",IF(M724&lt;&gt;"",M724,IF(OR('LISTA TRABAJADORES'!H713="no ingresa",'LISTA TRABAJADORES'!F713="BAJA"),"No Ingresa PVSA",IF('LISTA TRABAJADORES'!F713="MUY ALTA","Anualmente",IF('LISTA TRABAJADORES'!F713="MEDIA","Cada 3 años","Cada 2 años"))))))</f>
        <v/>
      </c>
      <c r="K724" s="76"/>
      <c r="L724" s="67"/>
      <c r="M724" s="68" t="str">
        <f t="shared" si="22"/>
        <v/>
      </c>
      <c r="N724" s="67"/>
      <c r="O724" s="63"/>
      <c r="P724" s="64"/>
      <c r="Q724" s="64"/>
      <c r="R724" s="2"/>
      <c r="S724" s="104">
        <f t="shared" si="23"/>
        <v>708</v>
      </c>
      <c r="T724" s="516">
        <f>IF('LISTA TRABAJADORES'!F713&lt;50,"",B724)</f>
        <v>0</v>
      </c>
      <c r="U724" s="517"/>
      <c r="V724" s="105">
        <f>IF('LISTA TRABAJADORES'!F713&lt;50,"",'LISTA TRABAJADORES'!D713)</f>
        <v>0</v>
      </c>
      <c r="W724" s="106">
        <f>IF('LISTA TRABAJADORES'!F713&lt;50,"",E724)</f>
        <v>0</v>
      </c>
      <c r="X724" s="83" t="s">
        <v>444</v>
      </c>
      <c r="Y724" s="518">
        <f>IF('LISTA TRABAJADORES'!F713&lt;50,"",G724)</f>
        <v>0</v>
      </c>
      <c r="Z724" s="519"/>
      <c r="AA724" s="83"/>
      <c r="AB724" s="65" t="e">
        <f>IF(#REF!="Sí","Cada 6 meses",IF('LISTA TRABAJADORES'!AW716&lt;&gt;"",'LISTA TRABAJADORES'!AW716,IF(OR(#REF!="",#REF!&lt;50),"",IF(#REF!&gt;=1000,"Anualmente",IF(#REF!&lt;=100,"Cada 3 años","Cada 2 años")))))</f>
        <v>#REF!</v>
      </c>
      <c r="AC724" s="65" t="e">
        <f>IF(#REF!="Sí","Cada 6 meses",IF('LISTA TRABAJADORES'!AX716&lt;&gt;"",'LISTA TRABAJADORES'!AX716,IF(OR(#REF!="",#REF!&lt;50),"",IF(#REF!&gt;=1000,"Anualmente",IF(#REF!&lt;=100,"Cada 3 años","Cada 2 años")))))</f>
        <v>#REF!</v>
      </c>
    </row>
    <row r="725" spans="1:29">
      <c r="A725" s="66">
        <v>709</v>
      </c>
      <c r="B725" s="516">
        <f>IF('LISTA TRABAJADORES'!F714&lt;50,"",'LISTA TRABAJADORES'!C714)</f>
        <v>0</v>
      </c>
      <c r="C725" s="517"/>
      <c r="D725" s="107">
        <f>IF('LISTA TRABAJADORES'!F714&lt;50,"",'LISTA TRABAJADORES'!D714)</f>
        <v>0</v>
      </c>
      <c r="E725" s="106">
        <f>IF('LISTA TRABAJADORES'!F714&lt;50,"",'LISTA TRABAJADORES'!E714)</f>
        <v>0</v>
      </c>
      <c r="F725" s="160"/>
      <c r="G725" s="518">
        <f>IF('LISTA TRABAJADORES'!F714&lt;50,"",'LISTA TRABAJADORES'!B714)</f>
        <v>0</v>
      </c>
      <c r="H725" s="519"/>
      <c r="I725" s="83"/>
      <c r="J725" s="65" t="str">
        <f>IF('LISTA TRABAJADORES'!F714="","",IF('LISTA TRABAJADORES'!G714="Sí","Cada 6 meses",IF(M725&lt;&gt;"",M725,IF(OR('LISTA TRABAJADORES'!H714="no ingresa",'LISTA TRABAJADORES'!F714="BAJA"),"No Ingresa PVSA",IF('LISTA TRABAJADORES'!F714="MUY ALTA","Anualmente",IF('LISTA TRABAJADORES'!F714="MEDIA","Cada 3 años","Cada 2 años"))))))</f>
        <v/>
      </c>
      <c r="K725" s="76"/>
      <c r="L725" s="67"/>
      <c r="M725" s="68" t="str">
        <f t="shared" si="22"/>
        <v/>
      </c>
      <c r="N725" s="67"/>
      <c r="O725" s="63"/>
      <c r="P725" s="64"/>
      <c r="Q725" s="64"/>
      <c r="R725" s="2"/>
      <c r="S725" s="104">
        <f t="shared" si="23"/>
        <v>709</v>
      </c>
      <c r="T725" s="516">
        <f>IF('LISTA TRABAJADORES'!F714&lt;50,"",B725)</f>
        <v>0</v>
      </c>
      <c r="U725" s="517"/>
      <c r="V725" s="105">
        <f>IF('LISTA TRABAJADORES'!F714&lt;50,"",'LISTA TRABAJADORES'!D714)</f>
        <v>0</v>
      </c>
      <c r="W725" s="106">
        <f>IF('LISTA TRABAJADORES'!F714&lt;50,"",E725)</f>
        <v>0</v>
      </c>
      <c r="X725" s="83" t="s">
        <v>444</v>
      </c>
      <c r="Y725" s="518">
        <f>IF('LISTA TRABAJADORES'!F714&lt;50,"",G725)</f>
        <v>0</v>
      </c>
      <c r="Z725" s="519"/>
      <c r="AA725" s="83"/>
      <c r="AB725" s="65" t="e">
        <f>IF(#REF!="Sí","Cada 6 meses",IF('LISTA TRABAJADORES'!AW717&lt;&gt;"",'LISTA TRABAJADORES'!AW717,IF(OR(#REF!="",#REF!&lt;50),"",IF(#REF!&gt;=1000,"Anualmente",IF(#REF!&lt;=100,"Cada 3 años","Cada 2 años")))))</f>
        <v>#REF!</v>
      </c>
      <c r="AC725" s="65" t="e">
        <f>IF(#REF!="Sí","Cada 6 meses",IF('LISTA TRABAJADORES'!AX717&lt;&gt;"",'LISTA TRABAJADORES'!AX717,IF(OR(#REF!="",#REF!&lt;50),"",IF(#REF!&gt;=1000,"Anualmente",IF(#REF!&lt;=100,"Cada 3 años","Cada 2 años")))))</f>
        <v>#REF!</v>
      </c>
    </row>
    <row r="726" spans="1:29">
      <c r="A726" s="66">
        <v>710</v>
      </c>
      <c r="B726" s="516">
        <f>IF('LISTA TRABAJADORES'!F715&lt;50,"",'LISTA TRABAJADORES'!C715)</f>
        <v>0</v>
      </c>
      <c r="C726" s="517"/>
      <c r="D726" s="107">
        <f>IF('LISTA TRABAJADORES'!F715&lt;50,"",'LISTA TRABAJADORES'!D715)</f>
        <v>0</v>
      </c>
      <c r="E726" s="106">
        <f>IF('LISTA TRABAJADORES'!F715&lt;50,"",'LISTA TRABAJADORES'!E715)</f>
        <v>0</v>
      </c>
      <c r="F726" s="160"/>
      <c r="G726" s="518">
        <f>IF('LISTA TRABAJADORES'!F715&lt;50,"",'LISTA TRABAJADORES'!B715)</f>
        <v>0</v>
      </c>
      <c r="H726" s="519"/>
      <c r="I726" s="83"/>
      <c r="J726" s="65" t="str">
        <f>IF('LISTA TRABAJADORES'!F715="","",IF('LISTA TRABAJADORES'!G715="Sí","Cada 6 meses",IF(M726&lt;&gt;"",M726,IF(OR('LISTA TRABAJADORES'!H715="no ingresa",'LISTA TRABAJADORES'!F715="BAJA"),"No Ingresa PVSA",IF('LISTA TRABAJADORES'!F715="MUY ALTA","Anualmente",IF('LISTA TRABAJADORES'!F715="MEDIA","Cada 3 años","Cada 2 años"))))))</f>
        <v/>
      </c>
      <c r="K726" s="76"/>
      <c r="L726" s="67"/>
      <c r="M726" s="68" t="str">
        <f t="shared" si="22"/>
        <v/>
      </c>
      <c r="N726" s="67"/>
      <c r="O726" s="63"/>
      <c r="P726" s="64"/>
      <c r="Q726" s="2"/>
      <c r="R726" s="2"/>
      <c r="S726" s="104">
        <f t="shared" si="23"/>
        <v>710</v>
      </c>
      <c r="T726" s="516">
        <f>IF('LISTA TRABAJADORES'!F715&lt;50,"",B726)</f>
        <v>0</v>
      </c>
      <c r="U726" s="517"/>
      <c r="V726" s="105">
        <f>IF('LISTA TRABAJADORES'!F715&lt;50,"",'LISTA TRABAJADORES'!D715)</f>
        <v>0</v>
      </c>
      <c r="W726" s="106">
        <f>IF('LISTA TRABAJADORES'!F715&lt;50,"",E726)</f>
        <v>0</v>
      </c>
      <c r="X726" s="83" t="s">
        <v>444</v>
      </c>
      <c r="Y726" s="518">
        <f>IF('LISTA TRABAJADORES'!F715&lt;50,"",G726)</f>
        <v>0</v>
      </c>
      <c r="Z726" s="519"/>
      <c r="AA726" s="83"/>
      <c r="AB726" s="65" t="e">
        <f>IF(#REF!="Sí","Cada 6 meses",IF('LISTA TRABAJADORES'!AW718&lt;&gt;"",'LISTA TRABAJADORES'!AW718,IF(OR(#REF!="",#REF!&lt;50),"",IF(#REF!&gt;=1000,"Anualmente",IF(#REF!&lt;=100,"Cada 3 años","Cada 2 años")))))</f>
        <v>#REF!</v>
      </c>
      <c r="AC726" s="65" t="e">
        <f>IF(#REF!="Sí","Cada 6 meses",IF('LISTA TRABAJADORES'!AX718&lt;&gt;"",'LISTA TRABAJADORES'!AX718,IF(OR(#REF!="",#REF!&lt;50),"",IF(#REF!&gt;=1000,"Anualmente",IF(#REF!&lt;=100,"Cada 3 años","Cada 2 años")))))</f>
        <v>#REF!</v>
      </c>
    </row>
    <row r="727" spans="1:29">
      <c r="A727" s="66">
        <v>711</v>
      </c>
      <c r="B727" s="516">
        <f>IF('LISTA TRABAJADORES'!F716&lt;50,"",'LISTA TRABAJADORES'!C716)</f>
        <v>0</v>
      </c>
      <c r="C727" s="517"/>
      <c r="D727" s="107">
        <f>IF('LISTA TRABAJADORES'!F716&lt;50,"",'LISTA TRABAJADORES'!D716)</f>
        <v>0</v>
      </c>
      <c r="E727" s="106">
        <f>IF('LISTA TRABAJADORES'!F716&lt;50,"",'LISTA TRABAJADORES'!E716)</f>
        <v>0</v>
      </c>
      <c r="F727" s="160"/>
      <c r="G727" s="518">
        <f>IF('LISTA TRABAJADORES'!F716&lt;50,"",'LISTA TRABAJADORES'!B716)</f>
        <v>0</v>
      </c>
      <c r="H727" s="519"/>
      <c r="I727" s="83"/>
      <c r="J727" s="65" t="str">
        <f>IF('LISTA TRABAJADORES'!F716="","",IF('LISTA TRABAJADORES'!G716="Sí","Cada 6 meses",IF(M727&lt;&gt;"",M727,IF(OR('LISTA TRABAJADORES'!H716="no ingresa",'LISTA TRABAJADORES'!F716="BAJA"),"No Ingresa PVSA",IF('LISTA TRABAJADORES'!F716="MUY ALTA","Anualmente",IF('LISTA TRABAJADORES'!F716="MEDIA","Cada 3 años","Cada 2 años"))))))</f>
        <v/>
      </c>
      <c r="K727" s="76"/>
      <c r="L727" s="67"/>
      <c r="M727" s="68" t="str">
        <f t="shared" si="22"/>
        <v/>
      </c>
      <c r="N727" s="67"/>
      <c r="O727" s="63"/>
      <c r="P727" s="64"/>
      <c r="Q727" s="2"/>
      <c r="R727" s="2"/>
      <c r="S727" s="104">
        <f t="shared" si="23"/>
        <v>711</v>
      </c>
      <c r="T727" s="516">
        <f>IF('LISTA TRABAJADORES'!F716&lt;50,"",B727)</f>
        <v>0</v>
      </c>
      <c r="U727" s="517"/>
      <c r="V727" s="105">
        <f>IF('LISTA TRABAJADORES'!F716&lt;50,"",'LISTA TRABAJADORES'!D716)</f>
        <v>0</v>
      </c>
      <c r="W727" s="106">
        <f>IF('LISTA TRABAJADORES'!F716&lt;50,"",E727)</f>
        <v>0</v>
      </c>
      <c r="X727" s="83" t="s">
        <v>444</v>
      </c>
      <c r="Y727" s="518">
        <f>IF('LISTA TRABAJADORES'!F716&lt;50,"",G727)</f>
        <v>0</v>
      </c>
      <c r="Z727" s="519"/>
      <c r="AA727" s="83"/>
      <c r="AB727" s="65" t="e">
        <f>IF(#REF!="Sí","Cada 6 meses",IF('LISTA TRABAJADORES'!AW719&lt;&gt;"",'LISTA TRABAJADORES'!AW719,IF(OR(#REF!="",#REF!&lt;50),"",IF(#REF!&gt;=1000,"Anualmente",IF(#REF!&lt;=100,"Cada 3 años","Cada 2 años")))))</f>
        <v>#REF!</v>
      </c>
      <c r="AC727" s="65" t="e">
        <f>IF(#REF!="Sí","Cada 6 meses",IF('LISTA TRABAJADORES'!AX719&lt;&gt;"",'LISTA TRABAJADORES'!AX719,IF(OR(#REF!="",#REF!&lt;50),"",IF(#REF!&gt;=1000,"Anualmente",IF(#REF!&lt;=100,"Cada 3 años","Cada 2 años")))))</f>
        <v>#REF!</v>
      </c>
    </row>
    <row r="728" spans="1:29">
      <c r="A728" s="66">
        <v>712</v>
      </c>
      <c r="B728" s="516">
        <f>IF('LISTA TRABAJADORES'!F717&lt;50,"",'LISTA TRABAJADORES'!C717)</f>
        <v>0</v>
      </c>
      <c r="C728" s="517"/>
      <c r="D728" s="107">
        <f>IF('LISTA TRABAJADORES'!F717&lt;50,"",'LISTA TRABAJADORES'!D717)</f>
        <v>0</v>
      </c>
      <c r="E728" s="106">
        <f>IF('LISTA TRABAJADORES'!F717&lt;50,"",'LISTA TRABAJADORES'!E717)</f>
        <v>0</v>
      </c>
      <c r="F728" s="160"/>
      <c r="G728" s="518">
        <f>IF('LISTA TRABAJADORES'!F717&lt;50,"",'LISTA TRABAJADORES'!B717)</f>
        <v>0</v>
      </c>
      <c r="H728" s="519"/>
      <c r="I728" s="83"/>
      <c r="J728" s="65" t="str">
        <f>IF('LISTA TRABAJADORES'!F717="","",IF('LISTA TRABAJADORES'!G717="Sí","Cada 6 meses",IF(M728&lt;&gt;"",M728,IF(OR('LISTA TRABAJADORES'!H717="no ingresa",'LISTA TRABAJADORES'!F717="BAJA"),"No Ingresa PVSA",IF('LISTA TRABAJADORES'!F717="MUY ALTA","Anualmente",IF('LISTA TRABAJADORES'!F717="MEDIA","Cada 3 años","Cada 2 años"))))))</f>
        <v/>
      </c>
      <c r="K728" s="76"/>
      <c r="L728" s="67"/>
      <c r="M728" s="68" t="str">
        <f t="shared" si="22"/>
        <v/>
      </c>
      <c r="N728" s="67"/>
      <c r="O728" s="63"/>
      <c r="P728" s="64"/>
      <c r="Q728" s="2"/>
      <c r="R728" s="2"/>
      <c r="S728" s="104">
        <f t="shared" si="23"/>
        <v>712</v>
      </c>
      <c r="T728" s="516">
        <f>IF('LISTA TRABAJADORES'!F717&lt;50,"",B728)</f>
        <v>0</v>
      </c>
      <c r="U728" s="517"/>
      <c r="V728" s="105">
        <f>IF('LISTA TRABAJADORES'!F717&lt;50,"",'LISTA TRABAJADORES'!D717)</f>
        <v>0</v>
      </c>
      <c r="W728" s="106">
        <f>IF('LISTA TRABAJADORES'!F717&lt;50,"",E728)</f>
        <v>0</v>
      </c>
      <c r="X728" s="83" t="s">
        <v>444</v>
      </c>
      <c r="Y728" s="518">
        <f>IF('LISTA TRABAJADORES'!F717&lt;50,"",G728)</f>
        <v>0</v>
      </c>
      <c r="Z728" s="519"/>
      <c r="AA728" s="83"/>
      <c r="AB728" s="65" t="e">
        <f>IF(#REF!="Sí","Cada 6 meses",IF('LISTA TRABAJADORES'!AW720&lt;&gt;"",'LISTA TRABAJADORES'!AW720,IF(OR(#REF!="",#REF!&lt;50),"",IF(#REF!&gt;=1000,"Anualmente",IF(#REF!&lt;=100,"Cada 3 años","Cada 2 años")))))</f>
        <v>#REF!</v>
      </c>
      <c r="AC728" s="65" t="e">
        <f>IF(#REF!="Sí","Cada 6 meses",IF('LISTA TRABAJADORES'!AX720&lt;&gt;"",'LISTA TRABAJADORES'!AX720,IF(OR(#REF!="",#REF!&lt;50),"",IF(#REF!&gt;=1000,"Anualmente",IF(#REF!&lt;=100,"Cada 3 años","Cada 2 años")))))</f>
        <v>#REF!</v>
      </c>
    </row>
    <row r="729" spans="1:29">
      <c r="A729" s="66">
        <v>713</v>
      </c>
      <c r="B729" s="516">
        <f>IF('LISTA TRABAJADORES'!F718&lt;50,"",'LISTA TRABAJADORES'!C718)</f>
        <v>0</v>
      </c>
      <c r="C729" s="517"/>
      <c r="D729" s="107">
        <f>IF('LISTA TRABAJADORES'!F718&lt;50,"",'LISTA TRABAJADORES'!D718)</f>
        <v>0</v>
      </c>
      <c r="E729" s="106">
        <f>IF('LISTA TRABAJADORES'!F718&lt;50,"",'LISTA TRABAJADORES'!E718)</f>
        <v>0</v>
      </c>
      <c r="F729" s="160"/>
      <c r="G729" s="518">
        <f>IF('LISTA TRABAJADORES'!F718&lt;50,"",'LISTA TRABAJADORES'!B718)</f>
        <v>0</v>
      </c>
      <c r="H729" s="519"/>
      <c r="I729" s="83"/>
      <c r="J729" s="65" t="str">
        <f>IF('LISTA TRABAJADORES'!F718="","",IF('LISTA TRABAJADORES'!G718="Sí","Cada 6 meses",IF(M729&lt;&gt;"",M729,IF(OR('LISTA TRABAJADORES'!H718="no ingresa",'LISTA TRABAJADORES'!F718="BAJA"),"No Ingresa PVSA",IF('LISTA TRABAJADORES'!F718="MUY ALTA","Anualmente",IF('LISTA TRABAJADORES'!F718="MEDIA","Cada 3 años","Cada 2 años"))))))</f>
        <v/>
      </c>
      <c r="K729" s="76"/>
      <c r="L729" s="67"/>
      <c r="M729" s="68" t="str">
        <f t="shared" si="22"/>
        <v/>
      </c>
      <c r="N729" s="67"/>
      <c r="O729" s="63"/>
      <c r="P729" s="64"/>
      <c r="Q729" s="2"/>
      <c r="S729" s="104">
        <f t="shared" si="23"/>
        <v>713</v>
      </c>
      <c r="T729" s="516">
        <f>IF('LISTA TRABAJADORES'!F718&lt;50,"",B729)</f>
        <v>0</v>
      </c>
      <c r="U729" s="517"/>
      <c r="V729" s="105">
        <f>IF('LISTA TRABAJADORES'!F718&lt;50,"",'LISTA TRABAJADORES'!D718)</f>
        <v>0</v>
      </c>
      <c r="W729" s="106">
        <f>IF('LISTA TRABAJADORES'!F718&lt;50,"",E729)</f>
        <v>0</v>
      </c>
      <c r="X729" s="83" t="s">
        <v>444</v>
      </c>
      <c r="Y729" s="518">
        <f>IF('LISTA TRABAJADORES'!F718&lt;50,"",G729)</f>
        <v>0</v>
      </c>
      <c r="Z729" s="519"/>
      <c r="AA729" s="83"/>
      <c r="AB729" s="65" t="e">
        <f>IF(#REF!="Sí","Cada 6 meses",IF('LISTA TRABAJADORES'!AW721&lt;&gt;"",'LISTA TRABAJADORES'!AW721,IF(OR(#REF!="",#REF!&lt;50),"",IF(#REF!&gt;=1000,"Anualmente",IF(#REF!&lt;=100,"Cada 3 años","Cada 2 años")))))</f>
        <v>#REF!</v>
      </c>
      <c r="AC729" s="65" t="e">
        <f>IF(#REF!="Sí","Cada 6 meses",IF('LISTA TRABAJADORES'!AX721&lt;&gt;"",'LISTA TRABAJADORES'!AX721,IF(OR(#REF!="",#REF!&lt;50),"",IF(#REF!&gt;=1000,"Anualmente",IF(#REF!&lt;=100,"Cada 3 años","Cada 2 años")))))</f>
        <v>#REF!</v>
      </c>
    </row>
    <row r="730" spans="1:29">
      <c r="A730" s="66">
        <v>714</v>
      </c>
      <c r="B730" s="516">
        <f>IF('LISTA TRABAJADORES'!F719&lt;50,"",'LISTA TRABAJADORES'!C719)</f>
        <v>0</v>
      </c>
      <c r="C730" s="517"/>
      <c r="D730" s="107">
        <f>IF('LISTA TRABAJADORES'!F719&lt;50,"",'LISTA TRABAJADORES'!D719)</f>
        <v>0</v>
      </c>
      <c r="E730" s="106">
        <f>IF('LISTA TRABAJADORES'!F719&lt;50,"",'LISTA TRABAJADORES'!E719)</f>
        <v>0</v>
      </c>
      <c r="F730" s="160"/>
      <c r="G730" s="518">
        <f>IF('LISTA TRABAJADORES'!F719&lt;50,"",'LISTA TRABAJADORES'!B719)</f>
        <v>0</v>
      </c>
      <c r="H730" s="519"/>
      <c r="I730" s="83"/>
      <c r="J730" s="65" t="str">
        <f>IF('LISTA TRABAJADORES'!F719="","",IF('LISTA TRABAJADORES'!G719="Sí","Cada 6 meses",IF(M730&lt;&gt;"",M730,IF(OR('LISTA TRABAJADORES'!H719="no ingresa",'LISTA TRABAJADORES'!F719="BAJA"),"No Ingresa PVSA",IF('LISTA TRABAJADORES'!F719="MUY ALTA","Anualmente",IF('LISTA TRABAJADORES'!F719="MEDIA","Cada 3 años","Cada 2 años"))))))</f>
        <v/>
      </c>
      <c r="K730" s="76"/>
      <c r="L730" s="67"/>
      <c r="M730" s="68" t="str">
        <f t="shared" si="22"/>
        <v/>
      </c>
      <c r="N730" s="67"/>
      <c r="O730" s="63"/>
      <c r="P730" s="64"/>
      <c r="Q730" s="2"/>
      <c r="S730" s="104">
        <f t="shared" si="23"/>
        <v>714</v>
      </c>
      <c r="T730" s="516">
        <f>IF('LISTA TRABAJADORES'!F719&lt;50,"",B730)</f>
        <v>0</v>
      </c>
      <c r="U730" s="517"/>
      <c r="V730" s="105">
        <f>IF('LISTA TRABAJADORES'!F719&lt;50,"",'LISTA TRABAJADORES'!D719)</f>
        <v>0</v>
      </c>
      <c r="W730" s="106">
        <f>IF('LISTA TRABAJADORES'!F719&lt;50,"",E730)</f>
        <v>0</v>
      </c>
      <c r="X730" s="83" t="s">
        <v>444</v>
      </c>
      <c r="Y730" s="518">
        <f>IF('LISTA TRABAJADORES'!F719&lt;50,"",G730)</f>
        <v>0</v>
      </c>
      <c r="Z730" s="519"/>
      <c r="AA730" s="83"/>
      <c r="AB730" s="65" t="e">
        <f>IF(#REF!="Sí","Cada 6 meses",IF('LISTA TRABAJADORES'!AW722&lt;&gt;"",'LISTA TRABAJADORES'!AW722,IF(OR(#REF!="",#REF!&lt;50),"",IF(#REF!&gt;=1000,"Anualmente",IF(#REF!&lt;=100,"Cada 3 años","Cada 2 años")))))</f>
        <v>#REF!</v>
      </c>
      <c r="AC730" s="65" t="e">
        <f>IF(#REF!="Sí","Cada 6 meses",IF('LISTA TRABAJADORES'!AX722&lt;&gt;"",'LISTA TRABAJADORES'!AX722,IF(OR(#REF!="",#REF!&lt;50),"",IF(#REF!&gt;=1000,"Anualmente",IF(#REF!&lt;=100,"Cada 3 años","Cada 2 años")))))</f>
        <v>#REF!</v>
      </c>
    </row>
    <row r="731" spans="1:29">
      <c r="A731" s="66">
        <v>715</v>
      </c>
      <c r="B731" s="516">
        <f>IF('LISTA TRABAJADORES'!F720&lt;50,"",'LISTA TRABAJADORES'!C720)</f>
        <v>0</v>
      </c>
      <c r="C731" s="517"/>
      <c r="D731" s="107">
        <f>IF('LISTA TRABAJADORES'!F720&lt;50,"",'LISTA TRABAJADORES'!D720)</f>
        <v>0</v>
      </c>
      <c r="E731" s="106">
        <f>IF('LISTA TRABAJADORES'!F720&lt;50,"",'LISTA TRABAJADORES'!E720)</f>
        <v>0</v>
      </c>
      <c r="F731" s="160"/>
      <c r="G731" s="518">
        <f>IF('LISTA TRABAJADORES'!F720&lt;50,"",'LISTA TRABAJADORES'!B720)</f>
        <v>0</v>
      </c>
      <c r="H731" s="519"/>
      <c r="I731" s="83"/>
      <c r="J731" s="65" t="str">
        <f>IF('LISTA TRABAJADORES'!F720="","",IF('LISTA TRABAJADORES'!G720="Sí","Cada 6 meses",IF(M731&lt;&gt;"",M731,IF(OR('LISTA TRABAJADORES'!H720="no ingresa",'LISTA TRABAJADORES'!F720="BAJA"),"No Ingresa PVSA",IF('LISTA TRABAJADORES'!F720="MUY ALTA","Anualmente",IF('LISTA TRABAJADORES'!F720="MEDIA","Cada 3 años","Cada 2 años"))))))</f>
        <v/>
      </c>
      <c r="K731" s="76"/>
      <c r="L731" s="67"/>
      <c r="M731" s="68" t="str">
        <f t="shared" si="22"/>
        <v/>
      </c>
      <c r="N731" s="67"/>
      <c r="O731" s="63"/>
      <c r="P731" s="64"/>
      <c r="Q731" s="2"/>
      <c r="S731" s="104">
        <f t="shared" si="23"/>
        <v>715</v>
      </c>
      <c r="T731" s="516">
        <f>IF('LISTA TRABAJADORES'!F720&lt;50,"",B731)</f>
        <v>0</v>
      </c>
      <c r="U731" s="517"/>
      <c r="V731" s="105">
        <f>IF('LISTA TRABAJADORES'!F720&lt;50,"",'LISTA TRABAJADORES'!D720)</f>
        <v>0</v>
      </c>
      <c r="W731" s="106">
        <f>IF('LISTA TRABAJADORES'!F720&lt;50,"",E731)</f>
        <v>0</v>
      </c>
      <c r="X731" s="83" t="s">
        <v>444</v>
      </c>
      <c r="Y731" s="518">
        <f>IF('LISTA TRABAJADORES'!F720&lt;50,"",G731)</f>
        <v>0</v>
      </c>
      <c r="Z731" s="519"/>
      <c r="AA731" s="83"/>
      <c r="AB731" s="65" t="e">
        <f>IF(#REF!="Sí","Cada 6 meses",IF('LISTA TRABAJADORES'!AW723&lt;&gt;"",'LISTA TRABAJADORES'!AW723,IF(OR(#REF!="",#REF!&lt;50),"",IF(#REF!&gt;=1000,"Anualmente",IF(#REF!&lt;=100,"Cada 3 años","Cada 2 años")))))</f>
        <v>#REF!</v>
      </c>
      <c r="AC731" s="65" t="e">
        <f>IF(#REF!="Sí","Cada 6 meses",IF('LISTA TRABAJADORES'!AX723&lt;&gt;"",'LISTA TRABAJADORES'!AX723,IF(OR(#REF!="",#REF!&lt;50),"",IF(#REF!&gt;=1000,"Anualmente",IF(#REF!&lt;=100,"Cada 3 años","Cada 2 años")))))</f>
        <v>#REF!</v>
      </c>
    </row>
    <row r="732" spans="1:29">
      <c r="A732" s="66">
        <v>716</v>
      </c>
      <c r="B732" s="516">
        <f>IF('LISTA TRABAJADORES'!F721&lt;50,"",'LISTA TRABAJADORES'!C721)</f>
        <v>0</v>
      </c>
      <c r="C732" s="517"/>
      <c r="D732" s="107">
        <f>IF('LISTA TRABAJADORES'!F721&lt;50,"",'LISTA TRABAJADORES'!D721)</f>
        <v>0</v>
      </c>
      <c r="E732" s="106">
        <f>IF('LISTA TRABAJADORES'!F721&lt;50,"",'LISTA TRABAJADORES'!E721)</f>
        <v>0</v>
      </c>
      <c r="F732" s="160"/>
      <c r="G732" s="518">
        <f>IF('LISTA TRABAJADORES'!F721&lt;50,"",'LISTA TRABAJADORES'!B721)</f>
        <v>0</v>
      </c>
      <c r="H732" s="519"/>
      <c r="I732" s="83"/>
      <c r="J732" s="65" t="str">
        <f>IF('LISTA TRABAJADORES'!F721="","",IF('LISTA TRABAJADORES'!G721="Sí","Cada 6 meses",IF(M732&lt;&gt;"",M732,IF(OR('LISTA TRABAJADORES'!H721="no ingresa",'LISTA TRABAJADORES'!F721="BAJA"),"No Ingresa PVSA",IF('LISTA TRABAJADORES'!F721="MUY ALTA","Anualmente",IF('LISTA TRABAJADORES'!F721="MEDIA","Cada 3 años","Cada 2 años"))))))</f>
        <v/>
      </c>
      <c r="K732" s="76"/>
      <c r="L732" s="67"/>
      <c r="M732" s="68" t="str">
        <f t="shared" si="22"/>
        <v/>
      </c>
      <c r="N732" s="67"/>
      <c r="O732" s="63"/>
      <c r="P732" s="64"/>
      <c r="Q732" s="2"/>
      <c r="S732" s="104">
        <f t="shared" si="23"/>
        <v>716</v>
      </c>
      <c r="T732" s="516">
        <f>IF('LISTA TRABAJADORES'!F721&lt;50,"",B732)</f>
        <v>0</v>
      </c>
      <c r="U732" s="517"/>
      <c r="V732" s="105">
        <f>IF('LISTA TRABAJADORES'!F721&lt;50,"",'LISTA TRABAJADORES'!D721)</f>
        <v>0</v>
      </c>
      <c r="W732" s="106">
        <f>IF('LISTA TRABAJADORES'!F721&lt;50,"",E732)</f>
        <v>0</v>
      </c>
      <c r="X732" s="83" t="s">
        <v>444</v>
      </c>
      <c r="Y732" s="518">
        <f>IF('LISTA TRABAJADORES'!F721&lt;50,"",G732)</f>
        <v>0</v>
      </c>
      <c r="Z732" s="519"/>
      <c r="AA732" s="83"/>
      <c r="AB732" s="65" t="e">
        <f>IF(#REF!="Sí","Cada 6 meses",IF('LISTA TRABAJADORES'!AW724&lt;&gt;"",'LISTA TRABAJADORES'!AW724,IF(OR(#REF!="",#REF!&lt;50),"",IF(#REF!&gt;=1000,"Anualmente",IF(#REF!&lt;=100,"Cada 3 años","Cada 2 años")))))</f>
        <v>#REF!</v>
      </c>
      <c r="AC732" s="65" t="e">
        <f>IF(#REF!="Sí","Cada 6 meses",IF('LISTA TRABAJADORES'!AX724&lt;&gt;"",'LISTA TRABAJADORES'!AX724,IF(OR(#REF!="",#REF!&lt;50),"",IF(#REF!&gt;=1000,"Anualmente",IF(#REF!&lt;=100,"Cada 3 años","Cada 2 años")))))</f>
        <v>#REF!</v>
      </c>
    </row>
    <row r="733" spans="1:29">
      <c r="A733" s="66">
        <v>717</v>
      </c>
      <c r="B733" s="516">
        <f>IF('LISTA TRABAJADORES'!F722&lt;50,"",'LISTA TRABAJADORES'!C722)</f>
        <v>0</v>
      </c>
      <c r="C733" s="517"/>
      <c r="D733" s="107">
        <f>IF('LISTA TRABAJADORES'!F722&lt;50,"",'LISTA TRABAJADORES'!D722)</f>
        <v>0</v>
      </c>
      <c r="E733" s="106">
        <f>IF('LISTA TRABAJADORES'!F722&lt;50,"",'LISTA TRABAJADORES'!E722)</f>
        <v>0</v>
      </c>
      <c r="F733" s="160"/>
      <c r="G733" s="518">
        <f>IF('LISTA TRABAJADORES'!F722&lt;50,"",'LISTA TRABAJADORES'!B722)</f>
        <v>0</v>
      </c>
      <c r="H733" s="519"/>
      <c r="I733" s="83"/>
      <c r="J733" s="65" t="str">
        <f>IF('LISTA TRABAJADORES'!F722="","",IF('LISTA TRABAJADORES'!G722="Sí","Cada 6 meses",IF(M733&lt;&gt;"",M733,IF(OR('LISTA TRABAJADORES'!H722="no ingresa",'LISTA TRABAJADORES'!F722="BAJA"),"No Ingresa PVSA",IF('LISTA TRABAJADORES'!F722="MUY ALTA","Anualmente",IF('LISTA TRABAJADORES'!F722="MEDIA","Cada 3 años","Cada 2 años"))))))</f>
        <v/>
      </c>
      <c r="K733" s="76"/>
      <c r="L733" s="67"/>
      <c r="M733" s="68" t="str">
        <f t="shared" si="22"/>
        <v/>
      </c>
      <c r="N733" s="67"/>
      <c r="O733" s="63"/>
      <c r="P733" s="64"/>
      <c r="Q733" s="2"/>
      <c r="S733" s="104">
        <f t="shared" si="23"/>
        <v>717</v>
      </c>
      <c r="T733" s="516">
        <f>IF('LISTA TRABAJADORES'!F722&lt;50,"",B733)</f>
        <v>0</v>
      </c>
      <c r="U733" s="517"/>
      <c r="V733" s="105">
        <f>IF('LISTA TRABAJADORES'!F722&lt;50,"",'LISTA TRABAJADORES'!D722)</f>
        <v>0</v>
      </c>
      <c r="W733" s="106">
        <f>IF('LISTA TRABAJADORES'!F722&lt;50,"",E733)</f>
        <v>0</v>
      </c>
      <c r="X733" s="83" t="s">
        <v>444</v>
      </c>
      <c r="Y733" s="518">
        <f>IF('LISTA TRABAJADORES'!F722&lt;50,"",G733)</f>
        <v>0</v>
      </c>
      <c r="Z733" s="519"/>
      <c r="AA733" s="83"/>
      <c r="AB733" s="65" t="e">
        <f>IF(#REF!="Sí","Cada 6 meses",IF('LISTA TRABAJADORES'!AW725&lt;&gt;"",'LISTA TRABAJADORES'!AW725,IF(OR(#REF!="",#REF!&lt;50),"",IF(#REF!&gt;=1000,"Anualmente",IF(#REF!&lt;=100,"Cada 3 años","Cada 2 años")))))</f>
        <v>#REF!</v>
      </c>
      <c r="AC733" s="65" t="e">
        <f>IF(#REF!="Sí","Cada 6 meses",IF('LISTA TRABAJADORES'!AX725&lt;&gt;"",'LISTA TRABAJADORES'!AX725,IF(OR(#REF!="",#REF!&lt;50),"",IF(#REF!&gt;=1000,"Anualmente",IF(#REF!&lt;=100,"Cada 3 años","Cada 2 años")))))</f>
        <v>#REF!</v>
      </c>
    </row>
    <row r="734" spans="1:29">
      <c r="A734" s="66">
        <v>718</v>
      </c>
      <c r="B734" s="516">
        <f>IF('LISTA TRABAJADORES'!F723&lt;50,"",'LISTA TRABAJADORES'!C723)</f>
        <v>0</v>
      </c>
      <c r="C734" s="517"/>
      <c r="D734" s="107">
        <f>IF('LISTA TRABAJADORES'!F723&lt;50,"",'LISTA TRABAJADORES'!D723)</f>
        <v>0</v>
      </c>
      <c r="E734" s="106">
        <f>IF('LISTA TRABAJADORES'!F723&lt;50,"",'LISTA TRABAJADORES'!E723)</f>
        <v>0</v>
      </c>
      <c r="F734" s="160"/>
      <c r="G734" s="518">
        <f>IF('LISTA TRABAJADORES'!F723&lt;50,"",'LISTA TRABAJADORES'!B723)</f>
        <v>0</v>
      </c>
      <c r="H734" s="519"/>
      <c r="I734" s="83"/>
      <c r="J734" s="65" t="str">
        <f>IF('LISTA TRABAJADORES'!F723="","",IF('LISTA TRABAJADORES'!G723="Sí","Cada 6 meses",IF(M734&lt;&gt;"",M734,IF(OR('LISTA TRABAJADORES'!H723="no ingresa",'LISTA TRABAJADORES'!F723="BAJA"),"No Ingresa PVSA",IF('LISTA TRABAJADORES'!F723="MUY ALTA","Anualmente",IF('LISTA TRABAJADORES'!F723="MEDIA","Cada 3 años","Cada 2 años"))))))</f>
        <v/>
      </c>
      <c r="K734" s="76"/>
      <c r="L734" s="67"/>
      <c r="M734" s="68" t="str">
        <f t="shared" si="22"/>
        <v/>
      </c>
      <c r="N734" s="67"/>
      <c r="O734" s="63"/>
      <c r="P734" s="64"/>
      <c r="Q734" s="2"/>
      <c r="S734" s="104">
        <f t="shared" si="23"/>
        <v>718</v>
      </c>
      <c r="T734" s="516">
        <f>IF('LISTA TRABAJADORES'!F723&lt;50,"",B734)</f>
        <v>0</v>
      </c>
      <c r="U734" s="517"/>
      <c r="V734" s="105">
        <f>IF('LISTA TRABAJADORES'!F723&lt;50,"",'LISTA TRABAJADORES'!D723)</f>
        <v>0</v>
      </c>
      <c r="W734" s="106">
        <f>IF('LISTA TRABAJADORES'!F723&lt;50,"",E734)</f>
        <v>0</v>
      </c>
      <c r="X734" s="83" t="s">
        <v>444</v>
      </c>
      <c r="Y734" s="518">
        <f>IF('LISTA TRABAJADORES'!F723&lt;50,"",G734)</f>
        <v>0</v>
      </c>
      <c r="Z734" s="519"/>
      <c r="AA734" s="83"/>
      <c r="AB734" s="65" t="e">
        <f>IF(#REF!="Sí","Cada 6 meses",IF('LISTA TRABAJADORES'!AW726&lt;&gt;"",'LISTA TRABAJADORES'!AW726,IF(OR(#REF!="",#REF!&lt;50),"",IF(#REF!&gt;=1000,"Anualmente",IF(#REF!&lt;=100,"Cada 3 años","Cada 2 años")))))</f>
        <v>#REF!</v>
      </c>
      <c r="AC734" s="65" t="e">
        <f>IF(#REF!="Sí","Cada 6 meses",IF('LISTA TRABAJADORES'!AX726&lt;&gt;"",'LISTA TRABAJADORES'!AX726,IF(OR(#REF!="",#REF!&lt;50),"",IF(#REF!&gt;=1000,"Anualmente",IF(#REF!&lt;=100,"Cada 3 años","Cada 2 años")))))</f>
        <v>#REF!</v>
      </c>
    </row>
    <row r="735" spans="1:29">
      <c r="A735" s="66">
        <v>719</v>
      </c>
      <c r="B735" s="516">
        <f>IF('LISTA TRABAJADORES'!F724&lt;50,"",'LISTA TRABAJADORES'!C724)</f>
        <v>0</v>
      </c>
      <c r="C735" s="517"/>
      <c r="D735" s="107">
        <f>IF('LISTA TRABAJADORES'!F724&lt;50,"",'LISTA TRABAJADORES'!D724)</f>
        <v>0</v>
      </c>
      <c r="E735" s="106">
        <f>IF('LISTA TRABAJADORES'!F724&lt;50,"",'LISTA TRABAJADORES'!E724)</f>
        <v>0</v>
      </c>
      <c r="F735" s="160"/>
      <c r="G735" s="518">
        <f>IF('LISTA TRABAJADORES'!F724&lt;50,"",'LISTA TRABAJADORES'!B724)</f>
        <v>0</v>
      </c>
      <c r="H735" s="519"/>
      <c r="I735" s="83"/>
      <c r="J735" s="65" t="str">
        <f>IF('LISTA TRABAJADORES'!F724="","",IF('LISTA TRABAJADORES'!G724="Sí","Cada 6 meses",IF(M735&lt;&gt;"",M735,IF(OR('LISTA TRABAJADORES'!H724="no ingresa",'LISTA TRABAJADORES'!F724="BAJA"),"No Ingresa PVSA",IF('LISTA TRABAJADORES'!F724="MUY ALTA","Anualmente",IF('LISTA TRABAJADORES'!F724="MEDIA","Cada 3 años","Cada 2 años"))))))</f>
        <v/>
      </c>
      <c r="K735" s="76"/>
      <c r="L735" s="67"/>
      <c r="M735" s="68" t="str">
        <f t="shared" si="22"/>
        <v/>
      </c>
      <c r="N735" s="67"/>
      <c r="O735" s="63"/>
      <c r="P735" s="64"/>
      <c r="Q735" s="2"/>
      <c r="S735" s="104">
        <f t="shared" si="23"/>
        <v>719</v>
      </c>
      <c r="T735" s="516">
        <f>IF('LISTA TRABAJADORES'!F724&lt;50,"",B735)</f>
        <v>0</v>
      </c>
      <c r="U735" s="517"/>
      <c r="V735" s="105">
        <f>IF('LISTA TRABAJADORES'!F724&lt;50,"",'LISTA TRABAJADORES'!D724)</f>
        <v>0</v>
      </c>
      <c r="W735" s="106">
        <f>IF('LISTA TRABAJADORES'!F724&lt;50,"",E735)</f>
        <v>0</v>
      </c>
      <c r="X735" s="83" t="s">
        <v>444</v>
      </c>
      <c r="Y735" s="518">
        <f>IF('LISTA TRABAJADORES'!F724&lt;50,"",G735)</f>
        <v>0</v>
      </c>
      <c r="Z735" s="519"/>
      <c r="AA735" s="83"/>
      <c r="AB735" s="65" t="e">
        <f>IF(#REF!="Sí","Cada 6 meses",IF('LISTA TRABAJADORES'!AW727&lt;&gt;"",'LISTA TRABAJADORES'!AW727,IF(OR(#REF!="",#REF!&lt;50),"",IF(#REF!&gt;=1000,"Anualmente",IF(#REF!&lt;=100,"Cada 3 años","Cada 2 años")))))</f>
        <v>#REF!</v>
      </c>
      <c r="AC735" s="65" t="e">
        <f>IF(#REF!="Sí","Cada 6 meses",IF('LISTA TRABAJADORES'!AX727&lt;&gt;"",'LISTA TRABAJADORES'!AX727,IF(OR(#REF!="",#REF!&lt;50),"",IF(#REF!&gt;=1000,"Anualmente",IF(#REF!&lt;=100,"Cada 3 años","Cada 2 años")))))</f>
        <v>#REF!</v>
      </c>
    </row>
    <row r="736" spans="1:29">
      <c r="A736" s="66">
        <v>720</v>
      </c>
      <c r="B736" s="516">
        <f>IF('LISTA TRABAJADORES'!F725&lt;50,"",'LISTA TRABAJADORES'!C725)</f>
        <v>0</v>
      </c>
      <c r="C736" s="517"/>
      <c r="D736" s="107">
        <f>IF('LISTA TRABAJADORES'!F725&lt;50,"",'LISTA TRABAJADORES'!D725)</f>
        <v>0</v>
      </c>
      <c r="E736" s="106">
        <f>IF('LISTA TRABAJADORES'!F725&lt;50,"",'LISTA TRABAJADORES'!E725)</f>
        <v>0</v>
      </c>
      <c r="F736" s="160"/>
      <c r="G736" s="518">
        <f>IF('LISTA TRABAJADORES'!F725&lt;50,"",'LISTA TRABAJADORES'!B725)</f>
        <v>0</v>
      </c>
      <c r="H736" s="519"/>
      <c r="I736" s="83"/>
      <c r="J736" s="65" t="str">
        <f>IF('LISTA TRABAJADORES'!F725="","",IF('LISTA TRABAJADORES'!G725="Sí","Cada 6 meses",IF(M736&lt;&gt;"",M736,IF(OR('LISTA TRABAJADORES'!H725="no ingresa",'LISTA TRABAJADORES'!F725="BAJA"),"No Ingresa PVSA",IF('LISTA TRABAJADORES'!F725="MUY ALTA","Anualmente",IF('LISTA TRABAJADORES'!F725="MEDIA","Cada 3 años","Cada 2 años"))))))</f>
        <v/>
      </c>
      <c r="K736" s="76"/>
      <c r="L736" s="67"/>
      <c r="M736" s="68" t="str">
        <f t="shared" si="22"/>
        <v/>
      </c>
      <c r="N736" s="67"/>
      <c r="O736" s="63"/>
      <c r="P736" s="64"/>
      <c r="Q736" s="2"/>
      <c r="S736" s="104">
        <f t="shared" si="23"/>
        <v>720</v>
      </c>
      <c r="T736" s="516">
        <f>IF('LISTA TRABAJADORES'!F725&lt;50,"",B736)</f>
        <v>0</v>
      </c>
      <c r="U736" s="517"/>
      <c r="V736" s="105">
        <f>IF('LISTA TRABAJADORES'!F725&lt;50,"",'LISTA TRABAJADORES'!D725)</f>
        <v>0</v>
      </c>
      <c r="W736" s="106">
        <f>IF('LISTA TRABAJADORES'!F725&lt;50,"",E736)</f>
        <v>0</v>
      </c>
      <c r="X736" s="83" t="s">
        <v>444</v>
      </c>
      <c r="Y736" s="518">
        <f>IF('LISTA TRABAJADORES'!F725&lt;50,"",G736)</f>
        <v>0</v>
      </c>
      <c r="Z736" s="519"/>
      <c r="AA736" s="83"/>
      <c r="AB736" s="65" t="e">
        <f>IF(#REF!="Sí","Cada 6 meses",IF('LISTA TRABAJADORES'!AW728&lt;&gt;"",'LISTA TRABAJADORES'!AW728,IF(OR(#REF!="",#REF!&lt;50),"",IF(#REF!&gt;=1000,"Anualmente",IF(#REF!&lt;=100,"Cada 3 años","Cada 2 años")))))</f>
        <v>#REF!</v>
      </c>
      <c r="AC736" s="65" t="e">
        <f>IF(#REF!="Sí","Cada 6 meses",IF('LISTA TRABAJADORES'!AX728&lt;&gt;"",'LISTA TRABAJADORES'!AX728,IF(OR(#REF!="",#REF!&lt;50),"",IF(#REF!&gt;=1000,"Anualmente",IF(#REF!&lt;=100,"Cada 3 años","Cada 2 años")))))</f>
        <v>#REF!</v>
      </c>
    </row>
    <row r="737" spans="1:29">
      <c r="A737" s="66">
        <v>721</v>
      </c>
      <c r="B737" s="516">
        <f>IF('LISTA TRABAJADORES'!F726&lt;50,"",'LISTA TRABAJADORES'!C726)</f>
        <v>0</v>
      </c>
      <c r="C737" s="517"/>
      <c r="D737" s="107">
        <f>IF('LISTA TRABAJADORES'!F726&lt;50,"",'LISTA TRABAJADORES'!D726)</f>
        <v>0</v>
      </c>
      <c r="E737" s="106">
        <f>IF('LISTA TRABAJADORES'!F726&lt;50,"",'LISTA TRABAJADORES'!E726)</f>
        <v>0</v>
      </c>
      <c r="F737" s="160"/>
      <c r="G737" s="518">
        <f>IF('LISTA TRABAJADORES'!F726&lt;50,"",'LISTA TRABAJADORES'!B726)</f>
        <v>0</v>
      </c>
      <c r="H737" s="519"/>
      <c r="I737" s="83"/>
      <c r="J737" s="65" t="str">
        <f>IF('LISTA TRABAJADORES'!F726="","",IF('LISTA TRABAJADORES'!G726="Sí","Cada 6 meses",IF(M737&lt;&gt;"",M737,IF(OR('LISTA TRABAJADORES'!H726="no ingresa",'LISTA TRABAJADORES'!F726="BAJA"),"No Ingresa PVSA",IF('LISTA TRABAJADORES'!F726="MUY ALTA","Anualmente",IF('LISTA TRABAJADORES'!F726="MEDIA","Cada 3 años","Cada 2 años"))))))</f>
        <v/>
      </c>
      <c r="K737" s="76"/>
      <c r="L737" s="67"/>
      <c r="M737" s="68" t="str">
        <f t="shared" si="22"/>
        <v/>
      </c>
      <c r="N737" s="67"/>
      <c r="O737" s="63"/>
      <c r="P737" s="64"/>
      <c r="Q737" s="2"/>
      <c r="S737" s="104">
        <f t="shared" si="23"/>
        <v>721</v>
      </c>
      <c r="T737" s="516">
        <f>IF('LISTA TRABAJADORES'!F726&lt;50,"",B737)</f>
        <v>0</v>
      </c>
      <c r="U737" s="517"/>
      <c r="V737" s="105">
        <f>IF('LISTA TRABAJADORES'!F726&lt;50,"",'LISTA TRABAJADORES'!D726)</f>
        <v>0</v>
      </c>
      <c r="W737" s="106">
        <f>IF('LISTA TRABAJADORES'!F726&lt;50,"",E737)</f>
        <v>0</v>
      </c>
      <c r="X737" s="83" t="s">
        <v>444</v>
      </c>
      <c r="Y737" s="518">
        <f>IF('LISTA TRABAJADORES'!F726&lt;50,"",G737)</f>
        <v>0</v>
      </c>
      <c r="Z737" s="519"/>
      <c r="AA737" s="83"/>
      <c r="AB737" s="65" t="e">
        <f>IF(#REF!="Sí","Cada 6 meses",IF('LISTA TRABAJADORES'!AW729&lt;&gt;"",'LISTA TRABAJADORES'!AW729,IF(OR(#REF!="",#REF!&lt;50),"",IF(#REF!&gt;=1000,"Anualmente",IF(#REF!&lt;=100,"Cada 3 años","Cada 2 años")))))</f>
        <v>#REF!</v>
      </c>
      <c r="AC737" s="65" t="e">
        <f>IF(#REF!="Sí","Cada 6 meses",IF('LISTA TRABAJADORES'!AX729&lt;&gt;"",'LISTA TRABAJADORES'!AX729,IF(OR(#REF!="",#REF!&lt;50),"",IF(#REF!&gt;=1000,"Anualmente",IF(#REF!&lt;=100,"Cada 3 años","Cada 2 años")))))</f>
        <v>#REF!</v>
      </c>
    </row>
    <row r="738" spans="1:29">
      <c r="A738" s="66">
        <v>722</v>
      </c>
      <c r="B738" s="516">
        <f>IF('LISTA TRABAJADORES'!F727&lt;50,"",'LISTA TRABAJADORES'!C727)</f>
        <v>0</v>
      </c>
      <c r="C738" s="517"/>
      <c r="D738" s="107">
        <f>IF('LISTA TRABAJADORES'!F727&lt;50,"",'LISTA TRABAJADORES'!D727)</f>
        <v>0</v>
      </c>
      <c r="E738" s="106">
        <f>IF('LISTA TRABAJADORES'!F727&lt;50,"",'LISTA TRABAJADORES'!E727)</f>
        <v>0</v>
      </c>
      <c r="F738" s="160"/>
      <c r="G738" s="518">
        <f>IF('LISTA TRABAJADORES'!F727&lt;50,"",'LISTA TRABAJADORES'!B727)</f>
        <v>0</v>
      </c>
      <c r="H738" s="519"/>
      <c r="I738" s="83"/>
      <c r="J738" s="65" t="str">
        <f>IF('LISTA TRABAJADORES'!F727="","",IF('LISTA TRABAJADORES'!G727="Sí","Cada 6 meses",IF(M738&lt;&gt;"",M738,IF(OR('LISTA TRABAJADORES'!H727="no ingresa",'LISTA TRABAJADORES'!F727="BAJA"),"No Ingresa PVSA",IF('LISTA TRABAJADORES'!F727="MUY ALTA","Anualmente",IF('LISTA TRABAJADORES'!F727="MEDIA","Cada 3 años","Cada 2 años"))))))</f>
        <v/>
      </c>
      <c r="K738" s="76"/>
      <c r="L738" s="67"/>
      <c r="M738" s="68" t="str">
        <f t="shared" si="22"/>
        <v/>
      </c>
      <c r="N738" s="67"/>
      <c r="O738" s="63"/>
      <c r="P738" s="64"/>
      <c r="Q738" s="2"/>
      <c r="S738" s="104">
        <f t="shared" si="23"/>
        <v>722</v>
      </c>
      <c r="T738" s="516">
        <f>IF('LISTA TRABAJADORES'!F727&lt;50,"",B738)</f>
        <v>0</v>
      </c>
      <c r="U738" s="517"/>
      <c r="V738" s="105">
        <f>IF('LISTA TRABAJADORES'!F727&lt;50,"",'LISTA TRABAJADORES'!D727)</f>
        <v>0</v>
      </c>
      <c r="W738" s="106">
        <f>IF('LISTA TRABAJADORES'!F727&lt;50,"",E738)</f>
        <v>0</v>
      </c>
      <c r="X738" s="83" t="s">
        <v>444</v>
      </c>
      <c r="Y738" s="518">
        <f>IF('LISTA TRABAJADORES'!F727&lt;50,"",G738)</f>
        <v>0</v>
      </c>
      <c r="Z738" s="519"/>
      <c r="AA738" s="83"/>
      <c r="AB738" s="65" t="e">
        <f>IF(#REF!="Sí","Cada 6 meses",IF('LISTA TRABAJADORES'!AW730&lt;&gt;"",'LISTA TRABAJADORES'!AW730,IF(OR(#REF!="",#REF!&lt;50),"",IF(#REF!&gt;=1000,"Anualmente",IF(#REF!&lt;=100,"Cada 3 años","Cada 2 años")))))</f>
        <v>#REF!</v>
      </c>
      <c r="AC738" s="65" t="e">
        <f>IF(#REF!="Sí","Cada 6 meses",IF('LISTA TRABAJADORES'!AX730&lt;&gt;"",'LISTA TRABAJADORES'!AX730,IF(OR(#REF!="",#REF!&lt;50),"",IF(#REF!&gt;=1000,"Anualmente",IF(#REF!&lt;=100,"Cada 3 años","Cada 2 años")))))</f>
        <v>#REF!</v>
      </c>
    </row>
    <row r="739" spans="1:29">
      <c r="A739" s="66">
        <v>723</v>
      </c>
      <c r="B739" s="516">
        <f>IF('LISTA TRABAJADORES'!F728&lt;50,"",'LISTA TRABAJADORES'!C728)</f>
        <v>0</v>
      </c>
      <c r="C739" s="517"/>
      <c r="D739" s="107">
        <f>IF('LISTA TRABAJADORES'!F728&lt;50,"",'LISTA TRABAJADORES'!D728)</f>
        <v>0</v>
      </c>
      <c r="E739" s="106">
        <f>IF('LISTA TRABAJADORES'!F728&lt;50,"",'LISTA TRABAJADORES'!E728)</f>
        <v>0</v>
      </c>
      <c r="F739" s="160"/>
      <c r="G739" s="518">
        <f>IF('LISTA TRABAJADORES'!F728&lt;50,"",'LISTA TRABAJADORES'!B728)</f>
        <v>0</v>
      </c>
      <c r="H739" s="519"/>
      <c r="I739" s="83"/>
      <c r="J739" s="65" t="str">
        <f>IF('LISTA TRABAJADORES'!F728="","",IF('LISTA TRABAJADORES'!G728="Sí","Cada 6 meses",IF(M739&lt;&gt;"",M739,IF(OR('LISTA TRABAJADORES'!H728="no ingresa",'LISTA TRABAJADORES'!F728="BAJA"),"No Ingresa PVSA",IF('LISTA TRABAJADORES'!F728="MUY ALTA","Anualmente",IF('LISTA TRABAJADORES'!F728="MEDIA","Cada 3 años","Cada 2 años"))))))</f>
        <v/>
      </c>
      <c r="K739" s="76"/>
      <c r="L739" s="67"/>
      <c r="M739" s="68" t="str">
        <f t="shared" si="22"/>
        <v/>
      </c>
      <c r="N739" s="67"/>
      <c r="O739" s="63"/>
      <c r="P739" s="64"/>
      <c r="Q739" s="2"/>
      <c r="S739" s="104">
        <f t="shared" si="23"/>
        <v>723</v>
      </c>
      <c r="T739" s="516">
        <f>IF('LISTA TRABAJADORES'!F728&lt;50,"",B739)</f>
        <v>0</v>
      </c>
      <c r="U739" s="517"/>
      <c r="V739" s="105">
        <f>IF('LISTA TRABAJADORES'!F728&lt;50,"",'LISTA TRABAJADORES'!D728)</f>
        <v>0</v>
      </c>
      <c r="W739" s="106">
        <f>IF('LISTA TRABAJADORES'!F728&lt;50,"",E739)</f>
        <v>0</v>
      </c>
      <c r="X739" s="83" t="s">
        <v>444</v>
      </c>
      <c r="Y739" s="518">
        <f>IF('LISTA TRABAJADORES'!F728&lt;50,"",G739)</f>
        <v>0</v>
      </c>
      <c r="Z739" s="519"/>
      <c r="AA739" s="83"/>
      <c r="AB739" s="65" t="e">
        <f>IF(#REF!="Sí","Cada 6 meses",IF('LISTA TRABAJADORES'!AW731&lt;&gt;"",'LISTA TRABAJADORES'!AW731,IF(OR(#REF!="",#REF!&lt;50),"",IF(#REF!&gt;=1000,"Anualmente",IF(#REF!&lt;=100,"Cada 3 años","Cada 2 años")))))</f>
        <v>#REF!</v>
      </c>
      <c r="AC739" s="65" t="e">
        <f>IF(#REF!="Sí","Cada 6 meses",IF('LISTA TRABAJADORES'!AX731&lt;&gt;"",'LISTA TRABAJADORES'!AX731,IF(OR(#REF!="",#REF!&lt;50),"",IF(#REF!&gt;=1000,"Anualmente",IF(#REF!&lt;=100,"Cada 3 años","Cada 2 años")))))</f>
        <v>#REF!</v>
      </c>
    </row>
    <row r="740" spans="1:29">
      <c r="A740" s="66">
        <v>724</v>
      </c>
      <c r="B740" s="516">
        <f>IF('LISTA TRABAJADORES'!F729&lt;50,"",'LISTA TRABAJADORES'!C729)</f>
        <v>0</v>
      </c>
      <c r="C740" s="517"/>
      <c r="D740" s="107">
        <f>IF('LISTA TRABAJADORES'!F729&lt;50,"",'LISTA TRABAJADORES'!D729)</f>
        <v>0</v>
      </c>
      <c r="E740" s="106">
        <f>IF('LISTA TRABAJADORES'!F729&lt;50,"",'LISTA TRABAJADORES'!E729)</f>
        <v>0</v>
      </c>
      <c r="F740" s="160"/>
      <c r="G740" s="518">
        <f>IF('LISTA TRABAJADORES'!F729&lt;50,"",'LISTA TRABAJADORES'!B729)</f>
        <v>0</v>
      </c>
      <c r="H740" s="519"/>
      <c r="I740" s="83"/>
      <c r="J740" s="65" t="str">
        <f>IF('LISTA TRABAJADORES'!F729="","",IF('LISTA TRABAJADORES'!G729="Sí","Cada 6 meses",IF(M740&lt;&gt;"",M740,IF(OR('LISTA TRABAJADORES'!H729="no ingresa",'LISTA TRABAJADORES'!F729="BAJA"),"No Ingresa PVSA",IF('LISTA TRABAJADORES'!F729="MUY ALTA","Anualmente",IF('LISTA TRABAJADORES'!F729="MEDIA","Cada 3 años","Cada 2 años"))))))</f>
        <v/>
      </c>
      <c r="K740" s="76"/>
      <c r="L740" s="67"/>
      <c r="M740" s="68" t="str">
        <f t="shared" si="22"/>
        <v/>
      </c>
      <c r="N740" s="67"/>
      <c r="O740" s="63"/>
      <c r="P740" s="64"/>
      <c r="Q740" s="2"/>
      <c r="S740" s="104">
        <f t="shared" si="23"/>
        <v>724</v>
      </c>
      <c r="T740" s="516">
        <f>IF('LISTA TRABAJADORES'!F729&lt;50,"",B740)</f>
        <v>0</v>
      </c>
      <c r="U740" s="517"/>
      <c r="V740" s="105">
        <f>IF('LISTA TRABAJADORES'!F729&lt;50,"",'LISTA TRABAJADORES'!D729)</f>
        <v>0</v>
      </c>
      <c r="W740" s="106">
        <f>IF('LISTA TRABAJADORES'!F729&lt;50,"",E740)</f>
        <v>0</v>
      </c>
      <c r="X740" s="83" t="s">
        <v>444</v>
      </c>
      <c r="Y740" s="518">
        <f>IF('LISTA TRABAJADORES'!F729&lt;50,"",G740)</f>
        <v>0</v>
      </c>
      <c r="Z740" s="519"/>
      <c r="AA740" s="83"/>
      <c r="AB740" s="65" t="e">
        <f>IF(#REF!="Sí","Cada 6 meses",IF('LISTA TRABAJADORES'!AW732&lt;&gt;"",'LISTA TRABAJADORES'!AW732,IF(OR(#REF!="",#REF!&lt;50),"",IF(#REF!&gt;=1000,"Anualmente",IF(#REF!&lt;=100,"Cada 3 años","Cada 2 años")))))</f>
        <v>#REF!</v>
      </c>
      <c r="AC740" s="65" t="e">
        <f>IF(#REF!="Sí","Cada 6 meses",IF('LISTA TRABAJADORES'!AX732&lt;&gt;"",'LISTA TRABAJADORES'!AX732,IF(OR(#REF!="",#REF!&lt;50),"",IF(#REF!&gt;=1000,"Anualmente",IF(#REF!&lt;=100,"Cada 3 años","Cada 2 años")))))</f>
        <v>#REF!</v>
      </c>
    </row>
    <row r="741" spans="1:29">
      <c r="A741" s="66">
        <v>725</v>
      </c>
      <c r="B741" s="516">
        <f>IF('LISTA TRABAJADORES'!F730&lt;50,"",'LISTA TRABAJADORES'!C730)</f>
        <v>0</v>
      </c>
      <c r="C741" s="517"/>
      <c r="D741" s="107">
        <f>IF('LISTA TRABAJADORES'!F730&lt;50,"",'LISTA TRABAJADORES'!D730)</f>
        <v>0</v>
      </c>
      <c r="E741" s="106">
        <f>IF('LISTA TRABAJADORES'!F730&lt;50,"",'LISTA TRABAJADORES'!E730)</f>
        <v>0</v>
      </c>
      <c r="F741" s="160"/>
      <c r="G741" s="518">
        <f>IF('LISTA TRABAJADORES'!F730&lt;50,"",'LISTA TRABAJADORES'!B730)</f>
        <v>0</v>
      </c>
      <c r="H741" s="519"/>
      <c r="I741" s="83"/>
      <c r="J741" s="65" t="str">
        <f>IF('LISTA TRABAJADORES'!F730="","",IF('LISTA TRABAJADORES'!G730="Sí","Cada 6 meses",IF(M741&lt;&gt;"",M741,IF(OR('LISTA TRABAJADORES'!H730="no ingresa",'LISTA TRABAJADORES'!F730="BAJA"),"No Ingresa PVSA",IF('LISTA TRABAJADORES'!F730="MUY ALTA","Anualmente",IF('LISTA TRABAJADORES'!F730="MEDIA","Cada 3 años","Cada 2 años"))))))</f>
        <v/>
      </c>
      <c r="K741" s="76"/>
      <c r="L741" s="67"/>
      <c r="M741" s="68" t="str">
        <f t="shared" si="22"/>
        <v/>
      </c>
      <c r="N741" s="67"/>
      <c r="O741" s="63"/>
      <c r="P741" s="64"/>
      <c r="Q741" s="2"/>
      <c r="S741" s="104">
        <f t="shared" si="23"/>
        <v>725</v>
      </c>
      <c r="T741" s="516">
        <f>IF('LISTA TRABAJADORES'!F730&lt;50,"",B741)</f>
        <v>0</v>
      </c>
      <c r="U741" s="517"/>
      <c r="V741" s="105">
        <f>IF('LISTA TRABAJADORES'!F730&lt;50,"",'LISTA TRABAJADORES'!D730)</f>
        <v>0</v>
      </c>
      <c r="W741" s="106">
        <f>IF('LISTA TRABAJADORES'!F730&lt;50,"",E741)</f>
        <v>0</v>
      </c>
      <c r="X741" s="83" t="s">
        <v>444</v>
      </c>
      <c r="Y741" s="518">
        <f>IF('LISTA TRABAJADORES'!F730&lt;50,"",G741)</f>
        <v>0</v>
      </c>
      <c r="Z741" s="519"/>
      <c r="AA741" s="83"/>
      <c r="AB741" s="65" t="e">
        <f>IF(#REF!="Sí","Cada 6 meses",IF('LISTA TRABAJADORES'!AW733&lt;&gt;"",'LISTA TRABAJADORES'!AW733,IF(OR(#REF!="",#REF!&lt;50),"",IF(#REF!&gt;=1000,"Anualmente",IF(#REF!&lt;=100,"Cada 3 años","Cada 2 años")))))</f>
        <v>#REF!</v>
      </c>
      <c r="AC741" s="65" t="e">
        <f>IF(#REF!="Sí","Cada 6 meses",IF('LISTA TRABAJADORES'!AX733&lt;&gt;"",'LISTA TRABAJADORES'!AX733,IF(OR(#REF!="",#REF!&lt;50),"",IF(#REF!&gt;=1000,"Anualmente",IF(#REF!&lt;=100,"Cada 3 años","Cada 2 años")))))</f>
        <v>#REF!</v>
      </c>
    </row>
    <row r="742" spans="1:29">
      <c r="A742" s="66">
        <v>726</v>
      </c>
      <c r="B742" s="516">
        <f>IF('LISTA TRABAJADORES'!F731&lt;50,"",'LISTA TRABAJADORES'!C731)</f>
        <v>0</v>
      </c>
      <c r="C742" s="517"/>
      <c r="D742" s="107">
        <f>IF('LISTA TRABAJADORES'!F731&lt;50,"",'LISTA TRABAJADORES'!D731)</f>
        <v>0</v>
      </c>
      <c r="E742" s="106">
        <f>IF('LISTA TRABAJADORES'!F731&lt;50,"",'LISTA TRABAJADORES'!E731)</f>
        <v>0</v>
      </c>
      <c r="F742" s="160"/>
      <c r="G742" s="518">
        <f>IF('LISTA TRABAJADORES'!F731&lt;50,"",'LISTA TRABAJADORES'!B731)</f>
        <v>0</v>
      </c>
      <c r="H742" s="519"/>
      <c r="I742" s="83"/>
      <c r="J742" s="65" t="str">
        <f>IF('LISTA TRABAJADORES'!F731="","",IF('LISTA TRABAJADORES'!G731="Sí","Cada 6 meses",IF(M742&lt;&gt;"",M742,IF(OR('LISTA TRABAJADORES'!H731="no ingresa",'LISTA TRABAJADORES'!F731="BAJA"),"No Ingresa PVSA",IF('LISTA TRABAJADORES'!F731="MUY ALTA","Anualmente",IF('LISTA TRABAJADORES'!F731="MEDIA","Cada 3 años","Cada 2 años"))))))</f>
        <v/>
      </c>
      <c r="K742" s="76"/>
      <c r="L742" s="67"/>
      <c r="M742" s="68" t="str">
        <f t="shared" si="22"/>
        <v/>
      </c>
      <c r="N742" s="67"/>
      <c r="O742" s="63"/>
      <c r="P742" s="64"/>
      <c r="Q742" s="2"/>
      <c r="S742" s="104">
        <f t="shared" si="23"/>
        <v>726</v>
      </c>
      <c r="T742" s="516">
        <f>IF('LISTA TRABAJADORES'!F731&lt;50,"",B742)</f>
        <v>0</v>
      </c>
      <c r="U742" s="517"/>
      <c r="V742" s="105">
        <f>IF('LISTA TRABAJADORES'!F731&lt;50,"",'LISTA TRABAJADORES'!D731)</f>
        <v>0</v>
      </c>
      <c r="W742" s="106">
        <f>IF('LISTA TRABAJADORES'!F731&lt;50,"",E742)</f>
        <v>0</v>
      </c>
      <c r="X742" s="83" t="s">
        <v>444</v>
      </c>
      <c r="Y742" s="518">
        <f>IF('LISTA TRABAJADORES'!F731&lt;50,"",G742)</f>
        <v>0</v>
      </c>
      <c r="Z742" s="519"/>
      <c r="AA742" s="83"/>
      <c r="AB742" s="65" t="e">
        <f>IF(#REF!="Sí","Cada 6 meses",IF('LISTA TRABAJADORES'!AW734&lt;&gt;"",'LISTA TRABAJADORES'!AW734,IF(OR(#REF!="",#REF!&lt;50),"",IF(#REF!&gt;=1000,"Anualmente",IF(#REF!&lt;=100,"Cada 3 años","Cada 2 años")))))</f>
        <v>#REF!</v>
      </c>
      <c r="AC742" s="65" t="e">
        <f>IF(#REF!="Sí","Cada 6 meses",IF('LISTA TRABAJADORES'!AX734&lt;&gt;"",'LISTA TRABAJADORES'!AX734,IF(OR(#REF!="",#REF!&lt;50),"",IF(#REF!&gt;=1000,"Anualmente",IF(#REF!&lt;=100,"Cada 3 años","Cada 2 años")))))</f>
        <v>#REF!</v>
      </c>
    </row>
    <row r="743" spans="1:29">
      <c r="A743" s="66">
        <v>727</v>
      </c>
      <c r="B743" s="516">
        <f>IF('LISTA TRABAJADORES'!F732&lt;50,"",'LISTA TRABAJADORES'!C732)</f>
        <v>0</v>
      </c>
      <c r="C743" s="517"/>
      <c r="D743" s="107">
        <f>IF('LISTA TRABAJADORES'!F732&lt;50,"",'LISTA TRABAJADORES'!D732)</f>
        <v>0</v>
      </c>
      <c r="E743" s="106">
        <f>IF('LISTA TRABAJADORES'!F732&lt;50,"",'LISTA TRABAJADORES'!E732)</f>
        <v>0</v>
      </c>
      <c r="F743" s="160"/>
      <c r="G743" s="518">
        <f>IF('LISTA TRABAJADORES'!F732&lt;50,"",'LISTA TRABAJADORES'!B732)</f>
        <v>0</v>
      </c>
      <c r="H743" s="519"/>
      <c r="I743" s="83"/>
      <c r="J743" s="65" t="str">
        <f>IF('LISTA TRABAJADORES'!F732="","",IF('LISTA TRABAJADORES'!G732="Sí","Cada 6 meses",IF(M743&lt;&gt;"",M743,IF(OR('LISTA TRABAJADORES'!H732="no ingresa",'LISTA TRABAJADORES'!F732="BAJA"),"No Ingresa PVSA",IF('LISTA TRABAJADORES'!F732="MUY ALTA","Anualmente",IF('LISTA TRABAJADORES'!F732="MEDIA","Cada 3 años","Cada 2 años"))))))</f>
        <v/>
      </c>
      <c r="K743" s="76"/>
      <c r="L743" s="67"/>
      <c r="M743" s="68" t="str">
        <f t="shared" si="22"/>
        <v/>
      </c>
      <c r="N743" s="67"/>
      <c r="O743" s="63"/>
      <c r="P743" s="64"/>
      <c r="Q743" s="2"/>
      <c r="S743" s="104">
        <f t="shared" si="23"/>
        <v>727</v>
      </c>
      <c r="T743" s="516">
        <f>IF('LISTA TRABAJADORES'!F732&lt;50,"",B743)</f>
        <v>0</v>
      </c>
      <c r="U743" s="517"/>
      <c r="V743" s="105">
        <f>IF('LISTA TRABAJADORES'!F732&lt;50,"",'LISTA TRABAJADORES'!D732)</f>
        <v>0</v>
      </c>
      <c r="W743" s="106">
        <f>IF('LISTA TRABAJADORES'!F732&lt;50,"",E743)</f>
        <v>0</v>
      </c>
      <c r="X743" s="83" t="s">
        <v>444</v>
      </c>
      <c r="Y743" s="518">
        <f>IF('LISTA TRABAJADORES'!F732&lt;50,"",G743)</f>
        <v>0</v>
      </c>
      <c r="Z743" s="519"/>
      <c r="AA743" s="83"/>
      <c r="AB743" s="65" t="e">
        <f>IF(#REF!="Sí","Cada 6 meses",IF('LISTA TRABAJADORES'!AW735&lt;&gt;"",'LISTA TRABAJADORES'!AW735,IF(OR(#REF!="",#REF!&lt;50),"",IF(#REF!&gt;=1000,"Anualmente",IF(#REF!&lt;=100,"Cada 3 años","Cada 2 años")))))</f>
        <v>#REF!</v>
      </c>
      <c r="AC743" s="65" t="e">
        <f>IF(#REF!="Sí","Cada 6 meses",IF('LISTA TRABAJADORES'!AX735&lt;&gt;"",'LISTA TRABAJADORES'!AX735,IF(OR(#REF!="",#REF!&lt;50),"",IF(#REF!&gt;=1000,"Anualmente",IF(#REF!&lt;=100,"Cada 3 años","Cada 2 años")))))</f>
        <v>#REF!</v>
      </c>
    </row>
    <row r="744" spans="1:29">
      <c r="A744" s="66">
        <v>728</v>
      </c>
      <c r="B744" s="516">
        <f>IF('LISTA TRABAJADORES'!F733&lt;50,"",'LISTA TRABAJADORES'!C733)</f>
        <v>0</v>
      </c>
      <c r="C744" s="517"/>
      <c r="D744" s="107">
        <f>IF('LISTA TRABAJADORES'!F733&lt;50,"",'LISTA TRABAJADORES'!D733)</f>
        <v>0</v>
      </c>
      <c r="E744" s="106">
        <f>IF('LISTA TRABAJADORES'!F733&lt;50,"",'LISTA TRABAJADORES'!E733)</f>
        <v>0</v>
      </c>
      <c r="F744" s="160"/>
      <c r="G744" s="518">
        <f>IF('LISTA TRABAJADORES'!F733&lt;50,"",'LISTA TRABAJADORES'!B733)</f>
        <v>0</v>
      </c>
      <c r="H744" s="519"/>
      <c r="I744" s="83"/>
      <c r="J744" s="65" t="str">
        <f>IF('LISTA TRABAJADORES'!F733="","",IF('LISTA TRABAJADORES'!G733="Sí","Cada 6 meses",IF(M744&lt;&gt;"",M744,IF(OR('LISTA TRABAJADORES'!H733="no ingresa",'LISTA TRABAJADORES'!F733="BAJA"),"No Ingresa PVSA",IF('LISTA TRABAJADORES'!F733="MUY ALTA","Anualmente",IF('LISTA TRABAJADORES'!F733="MEDIA","Cada 3 años","Cada 2 años"))))))</f>
        <v/>
      </c>
      <c r="K744" s="76"/>
      <c r="L744" s="67"/>
      <c r="M744" s="68" t="str">
        <f t="shared" si="22"/>
        <v/>
      </c>
      <c r="N744" s="67"/>
      <c r="O744" s="63"/>
      <c r="P744" s="64"/>
      <c r="Q744" s="2"/>
      <c r="S744" s="104">
        <f t="shared" si="23"/>
        <v>728</v>
      </c>
      <c r="T744" s="516">
        <f>IF('LISTA TRABAJADORES'!F733&lt;50,"",B744)</f>
        <v>0</v>
      </c>
      <c r="U744" s="517"/>
      <c r="V744" s="105">
        <f>IF('LISTA TRABAJADORES'!F733&lt;50,"",'LISTA TRABAJADORES'!D733)</f>
        <v>0</v>
      </c>
      <c r="W744" s="106">
        <f>IF('LISTA TRABAJADORES'!F733&lt;50,"",E744)</f>
        <v>0</v>
      </c>
      <c r="X744" s="83" t="s">
        <v>444</v>
      </c>
      <c r="Y744" s="518">
        <f>IF('LISTA TRABAJADORES'!F733&lt;50,"",G744)</f>
        <v>0</v>
      </c>
      <c r="Z744" s="519"/>
      <c r="AA744" s="83"/>
      <c r="AB744" s="65" t="e">
        <f>IF(#REF!="Sí","Cada 6 meses",IF('LISTA TRABAJADORES'!AW736&lt;&gt;"",'LISTA TRABAJADORES'!AW736,IF(OR(#REF!="",#REF!&lt;50),"",IF(#REF!&gt;=1000,"Anualmente",IF(#REF!&lt;=100,"Cada 3 años","Cada 2 años")))))</f>
        <v>#REF!</v>
      </c>
      <c r="AC744" s="65" t="e">
        <f>IF(#REF!="Sí","Cada 6 meses",IF('LISTA TRABAJADORES'!AX736&lt;&gt;"",'LISTA TRABAJADORES'!AX736,IF(OR(#REF!="",#REF!&lt;50),"",IF(#REF!&gt;=1000,"Anualmente",IF(#REF!&lt;=100,"Cada 3 años","Cada 2 años")))))</f>
        <v>#REF!</v>
      </c>
    </row>
    <row r="745" spans="1:29">
      <c r="A745" s="66">
        <v>729</v>
      </c>
      <c r="B745" s="516">
        <f>IF('LISTA TRABAJADORES'!F734&lt;50,"",'LISTA TRABAJADORES'!C734)</f>
        <v>0</v>
      </c>
      <c r="C745" s="517"/>
      <c r="D745" s="107">
        <f>IF('LISTA TRABAJADORES'!F734&lt;50,"",'LISTA TRABAJADORES'!D734)</f>
        <v>0</v>
      </c>
      <c r="E745" s="106">
        <f>IF('LISTA TRABAJADORES'!F734&lt;50,"",'LISTA TRABAJADORES'!E734)</f>
        <v>0</v>
      </c>
      <c r="F745" s="160"/>
      <c r="G745" s="518">
        <f>IF('LISTA TRABAJADORES'!F734&lt;50,"",'LISTA TRABAJADORES'!B734)</f>
        <v>0</v>
      </c>
      <c r="H745" s="519"/>
      <c r="I745" s="83"/>
      <c r="J745" s="65" t="str">
        <f>IF('LISTA TRABAJADORES'!F734="","",IF('LISTA TRABAJADORES'!G734="Sí","Cada 6 meses",IF(M745&lt;&gt;"",M745,IF(OR('LISTA TRABAJADORES'!H734="no ingresa",'LISTA TRABAJADORES'!F734="BAJA"),"No Ingresa PVSA",IF('LISTA TRABAJADORES'!F734="MUY ALTA","Anualmente",IF('LISTA TRABAJADORES'!F734="MEDIA","Cada 3 años","Cada 2 años"))))))</f>
        <v/>
      </c>
      <c r="K745" s="76"/>
      <c r="L745" s="67"/>
      <c r="M745" s="68" t="str">
        <f t="shared" si="22"/>
        <v/>
      </c>
      <c r="N745" s="67"/>
      <c r="O745" s="63"/>
      <c r="P745" s="64"/>
      <c r="Q745" s="2"/>
      <c r="S745" s="104">
        <f t="shared" si="23"/>
        <v>729</v>
      </c>
      <c r="T745" s="516">
        <f>IF('LISTA TRABAJADORES'!F734&lt;50,"",B745)</f>
        <v>0</v>
      </c>
      <c r="U745" s="517"/>
      <c r="V745" s="105">
        <f>IF('LISTA TRABAJADORES'!F734&lt;50,"",'LISTA TRABAJADORES'!D734)</f>
        <v>0</v>
      </c>
      <c r="W745" s="106">
        <f>IF('LISTA TRABAJADORES'!F734&lt;50,"",E745)</f>
        <v>0</v>
      </c>
      <c r="X745" s="83" t="s">
        <v>444</v>
      </c>
      <c r="Y745" s="518">
        <f>IF('LISTA TRABAJADORES'!F734&lt;50,"",G745)</f>
        <v>0</v>
      </c>
      <c r="Z745" s="519"/>
      <c r="AA745" s="83"/>
      <c r="AB745" s="65" t="e">
        <f>IF(#REF!="Sí","Cada 6 meses",IF('LISTA TRABAJADORES'!AW737&lt;&gt;"",'LISTA TRABAJADORES'!AW737,IF(OR(#REF!="",#REF!&lt;50),"",IF(#REF!&gt;=1000,"Anualmente",IF(#REF!&lt;=100,"Cada 3 años","Cada 2 años")))))</f>
        <v>#REF!</v>
      </c>
      <c r="AC745" s="65" t="e">
        <f>IF(#REF!="Sí","Cada 6 meses",IF('LISTA TRABAJADORES'!AX737&lt;&gt;"",'LISTA TRABAJADORES'!AX737,IF(OR(#REF!="",#REF!&lt;50),"",IF(#REF!&gt;=1000,"Anualmente",IF(#REF!&lt;=100,"Cada 3 años","Cada 2 años")))))</f>
        <v>#REF!</v>
      </c>
    </row>
    <row r="746" spans="1:29">
      <c r="A746" s="66">
        <v>730</v>
      </c>
      <c r="B746" s="516">
        <f>IF('LISTA TRABAJADORES'!F735&lt;50,"",'LISTA TRABAJADORES'!C735)</f>
        <v>0</v>
      </c>
      <c r="C746" s="517"/>
      <c r="D746" s="107">
        <f>IF('LISTA TRABAJADORES'!F735&lt;50,"",'LISTA TRABAJADORES'!D735)</f>
        <v>0</v>
      </c>
      <c r="E746" s="106">
        <f>IF('LISTA TRABAJADORES'!F735&lt;50,"",'LISTA TRABAJADORES'!E735)</f>
        <v>0</v>
      </c>
      <c r="F746" s="160"/>
      <c r="G746" s="518">
        <f>IF('LISTA TRABAJADORES'!F735&lt;50,"",'LISTA TRABAJADORES'!B735)</f>
        <v>0</v>
      </c>
      <c r="H746" s="519"/>
      <c r="I746" s="83"/>
      <c r="J746" s="65" t="str">
        <f>IF('LISTA TRABAJADORES'!F735="","",IF('LISTA TRABAJADORES'!G735="Sí","Cada 6 meses",IF(M746&lt;&gt;"",M746,IF(OR('LISTA TRABAJADORES'!H735="no ingresa",'LISTA TRABAJADORES'!F735="BAJA"),"No Ingresa PVSA",IF('LISTA TRABAJADORES'!F735="MUY ALTA","Anualmente",IF('LISTA TRABAJADORES'!F735="MEDIA","Cada 3 años","Cada 2 años"))))))</f>
        <v/>
      </c>
      <c r="K746" s="76"/>
      <c r="L746" s="67"/>
      <c r="M746" s="68" t="str">
        <f t="shared" si="22"/>
        <v/>
      </c>
      <c r="N746" s="67"/>
      <c r="O746" s="63"/>
      <c r="P746" s="64"/>
      <c r="Q746" s="2"/>
      <c r="S746" s="104">
        <f t="shared" si="23"/>
        <v>730</v>
      </c>
      <c r="T746" s="516">
        <f>IF('LISTA TRABAJADORES'!F735&lt;50,"",B746)</f>
        <v>0</v>
      </c>
      <c r="U746" s="517"/>
      <c r="V746" s="105">
        <f>IF('LISTA TRABAJADORES'!F735&lt;50,"",'LISTA TRABAJADORES'!D735)</f>
        <v>0</v>
      </c>
      <c r="W746" s="106">
        <f>IF('LISTA TRABAJADORES'!F735&lt;50,"",E746)</f>
        <v>0</v>
      </c>
      <c r="X746" s="83" t="s">
        <v>444</v>
      </c>
      <c r="Y746" s="518">
        <f>IF('LISTA TRABAJADORES'!F735&lt;50,"",G746)</f>
        <v>0</v>
      </c>
      <c r="Z746" s="519"/>
      <c r="AA746" s="83"/>
      <c r="AB746" s="65" t="e">
        <f>IF(#REF!="Sí","Cada 6 meses",IF('LISTA TRABAJADORES'!AW738&lt;&gt;"",'LISTA TRABAJADORES'!AW738,IF(OR(#REF!="",#REF!&lt;50),"",IF(#REF!&gt;=1000,"Anualmente",IF(#REF!&lt;=100,"Cada 3 años","Cada 2 años")))))</f>
        <v>#REF!</v>
      </c>
      <c r="AC746" s="65" t="e">
        <f>IF(#REF!="Sí","Cada 6 meses",IF('LISTA TRABAJADORES'!AX738&lt;&gt;"",'LISTA TRABAJADORES'!AX738,IF(OR(#REF!="",#REF!&lt;50),"",IF(#REF!&gt;=1000,"Anualmente",IF(#REF!&lt;=100,"Cada 3 años","Cada 2 años")))))</f>
        <v>#REF!</v>
      </c>
    </row>
    <row r="747" spans="1:29">
      <c r="A747" s="66">
        <v>731</v>
      </c>
      <c r="B747" s="516">
        <f>IF('LISTA TRABAJADORES'!F736&lt;50,"",'LISTA TRABAJADORES'!C736)</f>
        <v>0</v>
      </c>
      <c r="C747" s="517"/>
      <c r="D747" s="107">
        <f>IF('LISTA TRABAJADORES'!F736&lt;50,"",'LISTA TRABAJADORES'!D736)</f>
        <v>0</v>
      </c>
      <c r="E747" s="106">
        <f>IF('LISTA TRABAJADORES'!F736&lt;50,"",'LISTA TRABAJADORES'!E736)</f>
        <v>0</v>
      </c>
      <c r="F747" s="160"/>
      <c r="G747" s="518">
        <f>IF('LISTA TRABAJADORES'!F736&lt;50,"",'LISTA TRABAJADORES'!B736)</f>
        <v>0</v>
      </c>
      <c r="H747" s="519"/>
      <c r="I747" s="83"/>
      <c r="J747" s="65" t="str">
        <f>IF('LISTA TRABAJADORES'!F736="","",IF('LISTA TRABAJADORES'!G736="Sí","Cada 6 meses",IF(M747&lt;&gt;"",M747,IF(OR('LISTA TRABAJADORES'!H736="no ingresa",'LISTA TRABAJADORES'!F736="BAJA"),"No Ingresa PVSA",IF('LISTA TRABAJADORES'!F736="MUY ALTA","Anualmente",IF('LISTA TRABAJADORES'!F736="MEDIA","Cada 3 años","Cada 2 años"))))))</f>
        <v/>
      </c>
      <c r="K747" s="76"/>
      <c r="L747" s="67"/>
      <c r="M747" s="68" t="str">
        <f t="shared" si="22"/>
        <v/>
      </c>
      <c r="N747" s="67"/>
      <c r="O747" s="63"/>
      <c r="P747" s="64"/>
      <c r="Q747" s="2"/>
      <c r="S747" s="104">
        <f t="shared" si="23"/>
        <v>731</v>
      </c>
      <c r="T747" s="516">
        <f>IF('LISTA TRABAJADORES'!F736&lt;50,"",B747)</f>
        <v>0</v>
      </c>
      <c r="U747" s="517"/>
      <c r="V747" s="105">
        <f>IF('LISTA TRABAJADORES'!F736&lt;50,"",'LISTA TRABAJADORES'!D736)</f>
        <v>0</v>
      </c>
      <c r="W747" s="106">
        <f>IF('LISTA TRABAJADORES'!F736&lt;50,"",E747)</f>
        <v>0</v>
      </c>
      <c r="X747" s="83" t="s">
        <v>444</v>
      </c>
      <c r="Y747" s="518">
        <f>IF('LISTA TRABAJADORES'!F736&lt;50,"",G747)</f>
        <v>0</v>
      </c>
      <c r="Z747" s="519"/>
      <c r="AA747" s="83"/>
      <c r="AB747" s="65" t="e">
        <f>IF(#REF!="Sí","Cada 6 meses",IF('LISTA TRABAJADORES'!AW739&lt;&gt;"",'LISTA TRABAJADORES'!AW739,IF(OR(#REF!="",#REF!&lt;50),"",IF(#REF!&gt;=1000,"Anualmente",IF(#REF!&lt;=100,"Cada 3 años","Cada 2 años")))))</f>
        <v>#REF!</v>
      </c>
      <c r="AC747" s="65" t="e">
        <f>IF(#REF!="Sí","Cada 6 meses",IF('LISTA TRABAJADORES'!AX739&lt;&gt;"",'LISTA TRABAJADORES'!AX739,IF(OR(#REF!="",#REF!&lt;50),"",IF(#REF!&gt;=1000,"Anualmente",IF(#REF!&lt;=100,"Cada 3 años","Cada 2 años")))))</f>
        <v>#REF!</v>
      </c>
    </row>
    <row r="748" spans="1:29">
      <c r="A748" s="66">
        <v>732</v>
      </c>
      <c r="B748" s="516">
        <f>IF('LISTA TRABAJADORES'!F737&lt;50,"",'LISTA TRABAJADORES'!C737)</f>
        <v>0</v>
      </c>
      <c r="C748" s="517"/>
      <c r="D748" s="107">
        <f>IF('LISTA TRABAJADORES'!F737&lt;50,"",'LISTA TRABAJADORES'!D737)</f>
        <v>0</v>
      </c>
      <c r="E748" s="106">
        <f>IF('LISTA TRABAJADORES'!F737&lt;50,"",'LISTA TRABAJADORES'!E737)</f>
        <v>0</v>
      </c>
      <c r="F748" s="160"/>
      <c r="G748" s="518">
        <f>IF('LISTA TRABAJADORES'!F737&lt;50,"",'LISTA TRABAJADORES'!B737)</f>
        <v>0</v>
      </c>
      <c r="H748" s="519"/>
      <c r="I748" s="83"/>
      <c r="J748" s="65" t="str">
        <f>IF('LISTA TRABAJADORES'!F737="","",IF('LISTA TRABAJADORES'!G737="Sí","Cada 6 meses",IF(M748&lt;&gt;"",M748,IF(OR('LISTA TRABAJADORES'!H737="no ingresa",'LISTA TRABAJADORES'!F737="BAJA"),"No Ingresa PVSA",IF('LISTA TRABAJADORES'!F737="MUY ALTA","Anualmente",IF('LISTA TRABAJADORES'!F737="MEDIA","Cada 3 años","Cada 2 años"))))))</f>
        <v/>
      </c>
      <c r="K748" s="76"/>
      <c r="L748" s="67"/>
      <c r="M748" s="68" t="str">
        <f t="shared" si="22"/>
        <v/>
      </c>
      <c r="N748" s="67"/>
      <c r="O748" s="63"/>
      <c r="P748" s="64"/>
      <c r="Q748" s="2"/>
      <c r="S748" s="104">
        <f t="shared" si="23"/>
        <v>732</v>
      </c>
      <c r="T748" s="516">
        <f>IF('LISTA TRABAJADORES'!F737&lt;50,"",B748)</f>
        <v>0</v>
      </c>
      <c r="U748" s="517"/>
      <c r="V748" s="105">
        <f>IF('LISTA TRABAJADORES'!F737&lt;50,"",'LISTA TRABAJADORES'!D737)</f>
        <v>0</v>
      </c>
      <c r="W748" s="106">
        <f>IF('LISTA TRABAJADORES'!F737&lt;50,"",E748)</f>
        <v>0</v>
      </c>
      <c r="X748" s="83" t="s">
        <v>444</v>
      </c>
      <c r="Y748" s="518">
        <f>IF('LISTA TRABAJADORES'!F737&lt;50,"",G748)</f>
        <v>0</v>
      </c>
      <c r="Z748" s="519"/>
      <c r="AA748" s="83"/>
      <c r="AB748" s="65" t="e">
        <f>IF(#REF!="Sí","Cada 6 meses",IF('LISTA TRABAJADORES'!AW740&lt;&gt;"",'LISTA TRABAJADORES'!AW740,IF(OR(#REF!="",#REF!&lt;50),"",IF(#REF!&gt;=1000,"Anualmente",IF(#REF!&lt;=100,"Cada 3 años","Cada 2 años")))))</f>
        <v>#REF!</v>
      </c>
      <c r="AC748" s="65" t="e">
        <f>IF(#REF!="Sí","Cada 6 meses",IF('LISTA TRABAJADORES'!AX740&lt;&gt;"",'LISTA TRABAJADORES'!AX740,IF(OR(#REF!="",#REF!&lt;50),"",IF(#REF!&gt;=1000,"Anualmente",IF(#REF!&lt;=100,"Cada 3 años","Cada 2 años")))))</f>
        <v>#REF!</v>
      </c>
    </row>
    <row r="749" spans="1:29">
      <c r="A749" s="66">
        <v>733</v>
      </c>
      <c r="B749" s="516">
        <f>IF('LISTA TRABAJADORES'!F738&lt;50,"",'LISTA TRABAJADORES'!C738)</f>
        <v>0</v>
      </c>
      <c r="C749" s="517"/>
      <c r="D749" s="107">
        <f>IF('LISTA TRABAJADORES'!F738&lt;50,"",'LISTA TRABAJADORES'!D738)</f>
        <v>0</v>
      </c>
      <c r="E749" s="106">
        <f>IF('LISTA TRABAJADORES'!F738&lt;50,"",'LISTA TRABAJADORES'!E738)</f>
        <v>0</v>
      </c>
      <c r="F749" s="160"/>
      <c r="G749" s="518">
        <f>IF('LISTA TRABAJADORES'!F738&lt;50,"",'LISTA TRABAJADORES'!B738)</f>
        <v>0</v>
      </c>
      <c r="H749" s="519"/>
      <c r="I749" s="83"/>
      <c r="J749" s="65" t="str">
        <f>IF('LISTA TRABAJADORES'!F738="","",IF('LISTA TRABAJADORES'!G738="Sí","Cada 6 meses",IF(M749&lt;&gt;"",M749,IF(OR('LISTA TRABAJADORES'!H738="no ingresa",'LISTA TRABAJADORES'!F738="BAJA"),"No Ingresa PVSA",IF('LISTA TRABAJADORES'!F738="MUY ALTA","Anualmente",IF('LISTA TRABAJADORES'!F738="MEDIA","Cada 3 años","Cada 2 años"))))))</f>
        <v/>
      </c>
      <c r="K749" s="76"/>
      <c r="L749" s="67"/>
      <c r="M749" s="68" t="str">
        <f t="shared" si="22"/>
        <v/>
      </c>
      <c r="N749" s="67"/>
      <c r="O749" s="63"/>
      <c r="P749" s="64"/>
      <c r="Q749" s="2"/>
      <c r="S749" s="104">
        <f t="shared" si="23"/>
        <v>733</v>
      </c>
      <c r="T749" s="516">
        <f>IF('LISTA TRABAJADORES'!F738&lt;50,"",B749)</f>
        <v>0</v>
      </c>
      <c r="U749" s="517"/>
      <c r="V749" s="105">
        <f>IF('LISTA TRABAJADORES'!F738&lt;50,"",'LISTA TRABAJADORES'!D738)</f>
        <v>0</v>
      </c>
      <c r="W749" s="106">
        <f>IF('LISTA TRABAJADORES'!F738&lt;50,"",E749)</f>
        <v>0</v>
      </c>
      <c r="X749" s="83" t="s">
        <v>444</v>
      </c>
      <c r="Y749" s="518">
        <f>IF('LISTA TRABAJADORES'!F738&lt;50,"",G749)</f>
        <v>0</v>
      </c>
      <c r="Z749" s="519"/>
      <c r="AA749" s="83"/>
      <c r="AB749" s="65" t="e">
        <f>IF(#REF!="Sí","Cada 6 meses",IF('LISTA TRABAJADORES'!AW741&lt;&gt;"",'LISTA TRABAJADORES'!AW741,IF(OR(#REF!="",#REF!&lt;50),"",IF(#REF!&gt;=1000,"Anualmente",IF(#REF!&lt;=100,"Cada 3 años","Cada 2 años")))))</f>
        <v>#REF!</v>
      </c>
      <c r="AC749" s="65" t="e">
        <f>IF(#REF!="Sí","Cada 6 meses",IF('LISTA TRABAJADORES'!AX741&lt;&gt;"",'LISTA TRABAJADORES'!AX741,IF(OR(#REF!="",#REF!&lt;50),"",IF(#REF!&gt;=1000,"Anualmente",IF(#REF!&lt;=100,"Cada 3 años","Cada 2 años")))))</f>
        <v>#REF!</v>
      </c>
    </row>
    <row r="750" spans="1:29">
      <c r="A750" s="66">
        <v>734</v>
      </c>
      <c r="B750" s="516">
        <f>IF('LISTA TRABAJADORES'!F739&lt;50,"",'LISTA TRABAJADORES'!C739)</f>
        <v>0</v>
      </c>
      <c r="C750" s="517"/>
      <c r="D750" s="107">
        <f>IF('LISTA TRABAJADORES'!F739&lt;50,"",'LISTA TRABAJADORES'!D739)</f>
        <v>0</v>
      </c>
      <c r="E750" s="106">
        <f>IF('LISTA TRABAJADORES'!F739&lt;50,"",'LISTA TRABAJADORES'!E739)</f>
        <v>0</v>
      </c>
      <c r="F750" s="160"/>
      <c r="G750" s="518">
        <f>IF('LISTA TRABAJADORES'!F739&lt;50,"",'LISTA TRABAJADORES'!B739)</f>
        <v>0</v>
      </c>
      <c r="H750" s="519"/>
      <c r="I750" s="83"/>
      <c r="J750" s="65" t="str">
        <f>IF('LISTA TRABAJADORES'!F739="","",IF('LISTA TRABAJADORES'!G739="Sí","Cada 6 meses",IF(M750&lt;&gt;"",M750,IF(OR('LISTA TRABAJADORES'!H739="no ingresa",'LISTA TRABAJADORES'!F739="BAJA"),"No Ingresa PVSA",IF('LISTA TRABAJADORES'!F739="MUY ALTA","Anualmente",IF('LISTA TRABAJADORES'!F739="MEDIA","Cada 3 años","Cada 2 años"))))))</f>
        <v/>
      </c>
      <c r="K750" s="76"/>
      <c r="L750" s="67"/>
      <c r="M750" s="68" t="str">
        <f t="shared" si="22"/>
        <v/>
      </c>
      <c r="N750" s="67"/>
      <c r="O750" s="63"/>
      <c r="P750" s="64"/>
      <c r="Q750" s="2"/>
      <c r="S750" s="104">
        <f t="shared" si="23"/>
        <v>734</v>
      </c>
      <c r="T750" s="516">
        <f>IF('LISTA TRABAJADORES'!F739&lt;50,"",B750)</f>
        <v>0</v>
      </c>
      <c r="U750" s="517"/>
      <c r="V750" s="105">
        <f>IF('LISTA TRABAJADORES'!F739&lt;50,"",'LISTA TRABAJADORES'!D739)</f>
        <v>0</v>
      </c>
      <c r="W750" s="106">
        <f>IF('LISTA TRABAJADORES'!F739&lt;50,"",E750)</f>
        <v>0</v>
      </c>
      <c r="X750" s="83" t="s">
        <v>444</v>
      </c>
      <c r="Y750" s="518">
        <f>IF('LISTA TRABAJADORES'!F739&lt;50,"",G750)</f>
        <v>0</v>
      </c>
      <c r="Z750" s="519"/>
      <c r="AA750" s="83"/>
      <c r="AB750" s="65" t="e">
        <f>IF(#REF!="Sí","Cada 6 meses",IF('LISTA TRABAJADORES'!AW742&lt;&gt;"",'LISTA TRABAJADORES'!AW742,IF(OR(#REF!="",#REF!&lt;50),"",IF(#REF!&gt;=1000,"Anualmente",IF(#REF!&lt;=100,"Cada 3 años","Cada 2 años")))))</f>
        <v>#REF!</v>
      </c>
      <c r="AC750" s="65" t="e">
        <f>IF(#REF!="Sí","Cada 6 meses",IF('LISTA TRABAJADORES'!AX742&lt;&gt;"",'LISTA TRABAJADORES'!AX742,IF(OR(#REF!="",#REF!&lt;50),"",IF(#REF!&gt;=1000,"Anualmente",IF(#REF!&lt;=100,"Cada 3 años","Cada 2 años")))))</f>
        <v>#REF!</v>
      </c>
    </row>
    <row r="751" spans="1:29">
      <c r="A751" s="66">
        <v>735</v>
      </c>
      <c r="B751" s="516">
        <f>IF('LISTA TRABAJADORES'!F740&lt;50,"",'LISTA TRABAJADORES'!C740)</f>
        <v>0</v>
      </c>
      <c r="C751" s="517"/>
      <c r="D751" s="107">
        <f>IF('LISTA TRABAJADORES'!F740&lt;50,"",'LISTA TRABAJADORES'!D740)</f>
        <v>0</v>
      </c>
      <c r="E751" s="106">
        <f>IF('LISTA TRABAJADORES'!F740&lt;50,"",'LISTA TRABAJADORES'!E740)</f>
        <v>0</v>
      </c>
      <c r="F751" s="160"/>
      <c r="G751" s="518">
        <f>IF('LISTA TRABAJADORES'!F740&lt;50,"",'LISTA TRABAJADORES'!B740)</f>
        <v>0</v>
      </c>
      <c r="H751" s="519"/>
      <c r="I751" s="83"/>
      <c r="J751" s="65" t="str">
        <f>IF('LISTA TRABAJADORES'!F740="","",IF('LISTA TRABAJADORES'!G740="Sí","Cada 6 meses",IF(M751&lt;&gt;"",M751,IF(OR('LISTA TRABAJADORES'!H740="no ingresa",'LISTA TRABAJADORES'!F740="BAJA"),"No Ingresa PVSA",IF('LISTA TRABAJADORES'!F740="MUY ALTA","Anualmente",IF('LISTA TRABAJADORES'!F740="MEDIA","Cada 3 años","Cada 2 años"))))))</f>
        <v/>
      </c>
      <c r="K751" s="76"/>
      <c r="L751" s="67"/>
      <c r="M751" s="68" t="str">
        <f t="shared" si="22"/>
        <v/>
      </c>
      <c r="N751" s="67"/>
      <c r="O751" s="63"/>
      <c r="P751" s="64"/>
      <c r="S751" s="104">
        <f t="shared" si="23"/>
        <v>735</v>
      </c>
      <c r="T751" s="516">
        <f>IF('LISTA TRABAJADORES'!F740&lt;50,"",B751)</f>
        <v>0</v>
      </c>
      <c r="U751" s="517"/>
      <c r="V751" s="105">
        <f>IF('LISTA TRABAJADORES'!F740&lt;50,"",'LISTA TRABAJADORES'!D740)</f>
        <v>0</v>
      </c>
      <c r="W751" s="106">
        <f>IF('LISTA TRABAJADORES'!F740&lt;50,"",E751)</f>
        <v>0</v>
      </c>
      <c r="X751" s="83" t="s">
        <v>444</v>
      </c>
      <c r="Y751" s="518">
        <f>IF('LISTA TRABAJADORES'!F740&lt;50,"",G751)</f>
        <v>0</v>
      </c>
      <c r="Z751" s="519"/>
      <c r="AA751" s="83"/>
      <c r="AB751" s="65" t="e">
        <f>IF(#REF!="Sí","Cada 6 meses",IF('LISTA TRABAJADORES'!AW743&lt;&gt;"",'LISTA TRABAJADORES'!AW743,IF(OR(#REF!="",#REF!&lt;50),"",IF(#REF!&gt;=1000,"Anualmente",IF(#REF!&lt;=100,"Cada 3 años","Cada 2 años")))))</f>
        <v>#REF!</v>
      </c>
      <c r="AC751" s="65" t="e">
        <f>IF(#REF!="Sí","Cada 6 meses",IF('LISTA TRABAJADORES'!AX743&lt;&gt;"",'LISTA TRABAJADORES'!AX743,IF(OR(#REF!="",#REF!&lt;50),"",IF(#REF!&gt;=1000,"Anualmente",IF(#REF!&lt;=100,"Cada 3 años","Cada 2 años")))))</f>
        <v>#REF!</v>
      </c>
    </row>
    <row r="752" spans="1:29">
      <c r="A752" s="66">
        <v>736</v>
      </c>
      <c r="B752" s="516">
        <f>IF('LISTA TRABAJADORES'!F741&lt;50,"",'LISTA TRABAJADORES'!C741)</f>
        <v>0</v>
      </c>
      <c r="C752" s="517"/>
      <c r="D752" s="107">
        <f>IF('LISTA TRABAJADORES'!F741&lt;50,"",'LISTA TRABAJADORES'!D741)</f>
        <v>0</v>
      </c>
      <c r="E752" s="106">
        <f>IF('LISTA TRABAJADORES'!F741&lt;50,"",'LISTA TRABAJADORES'!E741)</f>
        <v>0</v>
      </c>
      <c r="F752" s="160"/>
      <c r="G752" s="518">
        <f>IF('LISTA TRABAJADORES'!F741&lt;50,"",'LISTA TRABAJADORES'!B741)</f>
        <v>0</v>
      </c>
      <c r="H752" s="519"/>
      <c r="I752" s="83"/>
      <c r="J752" s="65" t="str">
        <f>IF('LISTA TRABAJADORES'!F741="","",IF('LISTA TRABAJADORES'!G741="Sí","Cada 6 meses",IF(M752&lt;&gt;"",M752,IF(OR('LISTA TRABAJADORES'!H741="no ingresa",'LISTA TRABAJADORES'!F741="BAJA"),"No Ingresa PVSA",IF('LISTA TRABAJADORES'!F741="MUY ALTA","Anualmente",IF('LISTA TRABAJADORES'!F741="MEDIA","Cada 3 años","Cada 2 años"))))))</f>
        <v/>
      </c>
      <c r="K752" s="76"/>
      <c r="L752" s="67"/>
      <c r="M752" s="68" t="str">
        <f t="shared" si="22"/>
        <v/>
      </c>
      <c r="N752" s="67"/>
      <c r="O752" s="63"/>
      <c r="P752" s="64"/>
      <c r="S752" s="104">
        <f t="shared" si="23"/>
        <v>736</v>
      </c>
      <c r="T752" s="516">
        <f>IF('LISTA TRABAJADORES'!F741&lt;50,"",B752)</f>
        <v>0</v>
      </c>
      <c r="U752" s="517"/>
      <c r="V752" s="105">
        <f>IF('LISTA TRABAJADORES'!F741&lt;50,"",'LISTA TRABAJADORES'!D741)</f>
        <v>0</v>
      </c>
      <c r="W752" s="106">
        <f>IF('LISTA TRABAJADORES'!F741&lt;50,"",E752)</f>
        <v>0</v>
      </c>
      <c r="X752" s="83" t="s">
        <v>444</v>
      </c>
      <c r="Y752" s="518">
        <f>IF('LISTA TRABAJADORES'!F741&lt;50,"",G752)</f>
        <v>0</v>
      </c>
      <c r="Z752" s="519"/>
      <c r="AA752" s="83"/>
      <c r="AB752" s="65" t="e">
        <f>IF(#REF!="Sí","Cada 6 meses",IF('LISTA TRABAJADORES'!AW744&lt;&gt;"",'LISTA TRABAJADORES'!AW744,IF(OR(#REF!="",#REF!&lt;50),"",IF(#REF!&gt;=1000,"Anualmente",IF(#REF!&lt;=100,"Cada 3 años","Cada 2 años")))))</f>
        <v>#REF!</v>
      </c>
      <c r="AC752" s="65" t="e">
        <f>IF(#REF!="Sí","Cada 6 meses",IF('LISTA TRABAJADORES'!AX744&lt;&gt;"",'LISTA TRABAJADORES'!AX744,IF(OR(#REF!="",#REF!&lt;50),"",IF(#REF!&gt;=1000,"Anualmente",IF(#REF!&lt;=100,"Cada 3 años","Cada 2 años")))))</f>
        <v>#REF!</v>
      </c>
    </row>
    <row r="753" spans="1:29">
      <c r="A753" s="66">
        <v>737</v>
      </c>
      <c r="B753" s="516">
        <f>IF('LISTA TRABAJADORES'!F742&lt;50,"",'LISTA TRABAJADORES'!C742)</f>
        <v>0</v>
      </c>
      <c r="C753" s="517"/>
      <c r="D753" s="107">
        <f>IF('LISTA TRABAJADORES'!F742&lt;50,"",'LISTA TRABAJADORES'!D742)</f>
        <v>0</v>
      </c>
      <c r="E753" s="106">
        <f>IF('LISTA TRABAJADORES'!F742&lt;50,"",'LISTA TRABAJADORES'!E742)</f>
        <v>0</v>
      </c>
      <c r="F753" s="160"/>
      <c r="G753" s="518">
        <f>IF('LISTA TRABAJADORES'!F742&lt;50,"",'LISTA TRABAJADORES'!B742)</f>
        <v>0</v>
      </c>
      <c r="H753" s="519"/>
      <c r="I753" s="83"/>
      <c r="J753" s="65" t="str">
        <f>IF('LISTA TRABAJADORES'!F742="","",IF('LISTA TRABAJADORES'!G742="Sí","Cada 6 meses",IF(M753&lt;&gt;"",M753,IF(OR('LISTA TRABAJADORES'!H742="no ingresa",'LISTA TRABAJADORES'!F742="BAJA"),"No Ingresa PVSA",IF('LISTA TRABAJADORES'!F742="MUY ALTA","Anualmente",IF('LISTA TRABAJADORES'!F742="MEDIA","Cada 3 años","Cada 2 años"))))))</f>
        <v/>
      </c>
      <c r="K753" s="76"/>
      <c r="L753" s="67"/>
      <c r="M753" s="68" t="str">
        <f t="shared" si="22"/>
        <v/>
      </c>
      <c r="N753" s="67"/>
      <c r="O753" s="63"/>
      <c r="P753" s="64"/>
      <c r="S753" s="104">
        <f t="shared" si="23"/>
        <v>737</v>
      </c>
      <c r="T753" s="516">
        <f>IF('LISTA TRABAJADORES'!F742&lt;50,"",B753)</f>
        <v>0</v>
      </c>
      <c r="U753" s="517"/>
      <c r="V753" s="105">
        <f>IF('LISTA TRABAJADORES'!F742&lt;50,"",'LISTA TRABAJADORES'!D742)</f>
        <v>0</v>
      </c>
      <c r="W753" s="106">
        <f>IF('LISTA TRABAJADORES'!F742&lt;50,"",E753)</f>
        <v>0</v>
      </c>
      <c r="X753" s="83" t="s">
        <v>444</v>
      </c>
      <c r="Y753" s="518">
        <f>IF('LISTA TRABAJADORES'!F742&lt;50,"",G753)</f>
        <v>0</v>
      </c>
      <c r="Z753" s="519"/>
      <c r="AA753" s="83"/>
      <c r="AB753" s="65" t="e">
        <f>IF(#REF!="Sí","Cada 6 meses",IF('LISTA TRABAJADORES'!AW745&lt;&gt;"",'LISTA TRABAJADORES'!AW745,IF(OR(#REF!="",#REF!&lt;50),"",IF(#REF!&gt;=1000,"Anualmente",IF(#REF!&lt;=100,"Cada 3 años","Cada 2 años")))))</f>
        <v>#REF!</v>
      </c>
      <c r="AC753" s="65" t="e">
        <f>IF(#REF!="Sí","Cada 6 meses",IF('LISTA TRABAJADORES'!AX745&lt;&gt;"",'LISTA TRABAJADORES'!AX745,IF(OR(#REF!="",#REF!&lt;50),"",IF(#REF!&gt;=1000,"Anualmente",IF(#REF!&lt;=100,"Cada 3 años","Cada 2 años")))))</f>
        <v>#REF!</v>
      </c>
    </row>
    <row r="754" spans="1:29">
      <c r="A754" s="66">
        <v>738</v>
      </c>
      <c r="B754" s="516">
        <f>IF('LISTA TRABAJADORES'!F743&lt;50,"",'LISTA TRABAJADORES'!C743)</f>
        <v>0</v>
      </c>
      <c r="C754" s="517"/>
      <c r="D754" s="107">
        <f>IF('LISTA TRABAJADORES'!F743&lt;50,"",'LISTA TRABAJADORES'!D743)</f>
        <v>0</v>
      </c>
      <c r="E754" s="106">
        <f>IF('LISTA TRABAJADORES'!F743&lt;50,"",'LISTA TRABAJADORES'!E743)</f>
        <v>0</v>
      </c>
      <c r="F754" s="160"/>
      <c r="G754" s="518">
        <f>IF('LISTA TRABAJADORES'!F743&lt;50,"",'LISTA TRABAJADORES'!B743)</f>
        <v>0</v>
      </c>
      <c r="H754" s="519"/>
      <c r="I754" s="83"/>
      <c r="J754" s="65" t="str">
        <f>IF('LISTA TRABAJADORES'!F743="","",IF('LISTA TRABAJADORES'!G743="Sí","Cada 6 meses",IF(M754&lt;&gt;"",M754,IF(OR('LISTA TRABAJADORES'!H743="no ingresa",'LISTA TRABAJADORES'!F743="BAJA"),"No Ingresa PVSA",IF('LISTA TRABAJADORES'!F743="MUY ALTA","Anualmente",IF('LISTA TRABAJADORES'!F743="MEDIA","Cada 3 años","Cada 2 años"))))))</f>
        <v/>
      </c>
      <c r="K754" s="76"/>
      <c r="L754" s="67"/>
      <c r="M754" s="68" t="str">
        <f t="shared" si="22"/>
        <v/>
      </c>
      <c r="N754" s="67"/>
      <c r="O754" s="63"/>
      <c r="P754" s="64"/>
      <c r="S754" s="104">
        <f t="shared" si="23"/>
        <v>738</v>
      </c>
      <c r="T754" s="516">
        <f>IF('LISTA TRABAJADORES'!F743&lt;50,"",B754)</f>
        <v>0</v>
      </c>
      <c r="U754" s="517"/>
      <c r="V754" s="105">
        <f>IF('LISTA TRABAJADORES'!F743&lt;50,"",'LISTA TRABAJADORES'!D743)</f>
        <v>0</v>
      </c>
      <c r="W754" s="106">
        <f>IF('LISTA TRABAJADORES'!F743&lt;50,"",E754)</f>
        <v>0</v>
      </c>
      <c r="X754" s="83" t="s">
        <v>444</v>
      </c>
      <c r="Y754" s="518">
        <f>IF('LISTA TRABAJADORES'!F743&lt;50,"",G754)</f>
        <v>0</v>
      </c>
      <c r="Z754" s="519"/>
      <c r="AA754" s="83"/>
      <c r="AB754" s="65" t="e">
        <f>IF(#REF!="Sí","Cada 6 meses",IF('LISTA TRABAJADORES'!AW746&lt;&gt;"",'LISTA TRABAJADORES'!AW746,IF(OR(#REF!="",#REF!&lt;50),"",IF(#REF!&gt;=1000,"Anualmente",IF(#REF!&lt;=100,"Cada 3 años","Cada 2 años")))))</f>
        <v>#REF!</v>
      </c>
      <c r="AC754" s="65" t="e">
        <f>IF(#REF!="Sí","Cada 6 meses",IF('LISTA TRABAJADORES'!AX746&lt;&gt;"",'LISTA TRABAJADORES'!AX746,IF(OR(#REF!="",#REF!&lt;50),"",IF(#REF!&gt;=1000,"Anualmente",IF(#REF!&lt;=100,"Cada 3 años","Cada 2 años")))))</f>
        <v>#REF!</v>
      </c>
    </row>
    <row r="755" spans="1:29">
      <c r="A755" s="66">
        <v>739</v>
      </c>
      <c r="B755" s="516" t="str">
        <f>IF('LISTA TRABAJADORES'!F744&lt;50,"",'LISTA TRABAJADORES'!C744)</f>
        <v/>
      </c>
      <c r="C755" s="517"/>
      <c r="D755" s="107" t="str">
        <f>IF('LISTA TRABAJADORES'!F744&lt;50,"",'LISTA TRABAJADORES'!D744)</f>
        <v/>
      </c>
      <c r="E755" s="106" t="str">
        <f>IF('LISTA TRABAJADORES'!F744&lt;50,"",'LISTA TRABAJADORES'!E744)</f>
        <v/>
      </c>
      <c r="F755" s="160"/>
      <c r="G755" s="518" t="str">
        <f>IF('LISTA TRABAJADORES'!F744&lt;50,"",'LISTA TRABAJADORES'!B744)</f>
        <v/>
      </c>
      <c r="H755" s="519"/>
      <c r="I755" s="83"/>
      <c r="J755" s="65" t="str">
        <f>IF('LISTA TRABAJADORES'!F744="","",IF('LISTA TRABAJADORES'!G744="Sí","Cada 6 meses",IF(M755&lt;&gt;"",M755,IF(OR('LISTA TRABAJADORES'!H744="no ingresa",'LISTA TRABAJADORES'!F744="BAJA"),"No Ingresa PVSA",IF('LISTA TRABAJADORES'!F744="MUY ALTA","Anualmente",IF('LISTA TRABAJADORES'!F744="MEDIA","Cada 3 años","Cada 2 años"))))))</f>
        <v/>
      </c>
      <c r="L755" s="67"/>
      <c r="M755" s="68" t="str">
        <f t="shared" si="22"/>
        <v/>
      </c>
      <c r="N755" s="67"/>
      <c r="S755" s="104">
        <f t="shared" si="23"/>
        <v>739</v>
      </c>
      <c r="T755" s="516" t="str">
        <f>IF('LISTA TRABAJADORES'!F744&lt;50,"",B755)</f>
        <v/>
      </c>
      <c r="U755" s="517"/>
      <c r="V755" s="105" t="str">
        <f>IF('LISTA TRABAJADORES'!F744&lt;50,"",'LISTA TRABAJADORES'!D744)</f>
        <v/>
      </c>
      <c r="W755" s="106" t="str">
        <f>IF('LISTA TRABAJADORES'!F744&lt;50,"",E755)</f>
        <v/>
      </c>
      <c r="X755" s="83" t="s">
        <v>444</v>
      </c>
      <c r="Y755" s="518" t="str">
        <f>IF('LISTA TRABAJADORES'!F744&lt;50,"",G755)</f>
        <v/>
      </c>
      <c r="Z755" s="519"/>
      <c r="AA755" s="83"/>
      <c r="AB755" s="65" t="e">
        <f>IF(#REF!="Sí","Cada 6 meses",IF('LISTA TRABAJADORES'!AW747&lt;&gt;"",'LISTA TRABAJADORES'!AW747,IF(OR(#REF!="",#REF!&lt;50),"",IF(#REF!&gt;=1000,"Anualmente",IF(#REF!&lt;=100,"Cada 3 años","Cada 2 años")))))</f>
        <v>#REF!</v>
      </c>
      <c r="AC755" s="65" t="e">
        <f>IF(#REF!="Sí","Cada 6 meses",IF('LISTA TRABAJADORES'!AX747&lt;&gt;"",'LISTA TRABAJADORES'!AX747,IF(OR(#REF!="",#REF!&lt;50),"",IF(#REF!&gt;=1000,"Anualmente",IF(#REF!&lt;=100,"Cada 3 años","Cada 2 años")))))</f>
        <v>#REF!</v>
      </c>
    </row>
  </sheetData>
  <autoFilter ref="A16:AC16" xr:uid="{00000000-0009-0000-0000-000009000000}">
    <filterColumn colId="1" showButton="0"/>
    <filterColumn colId="6" showButton="0"/>
    <filterColumn colId="19" showButton="0"/>
    <filterColumn colId="24" showButton="0"/>
  </autoFilter>
  <mergeCells count="3011">
    <mergeCell ref="G25:H25"/>
    <mergeCell ref="E14:F14"/>
    <mergeCell ref="A3:J3"/>
    <mergeCell ref="C6:E6"/>
    <mergeCell ref="J1:J2"/>
    <mergeCell ref="A1:I1"/>
    <mergeCell ref="G16:H16"/>
    <mergeCell ref="E10:F10"/>
    <mergeCell ref="E12:F12"/>
    <mergeCell ref="C4:F4"/>
    <mergeCell ref="A14:B14"/>
    <mergeCell ref="G17:H17"/>
    <mergeCell ref="B16:C16"/>
    <mergeCell ref="B17:C17"/>
    <mergeCell ref="H4:J4"/>
    <mergeCell ref="H6:J6"/>
    <mergeCell ref="H8:J8"/>
    <mergeCell ref="H14:J14"/>
    <mergeCell ref="H10:J10"/>
    <mergeCell ref="H12:J12"/>
    <mergeCell ref="C14:D14"/>
    <mergeCell ref="C8:D8"/>
    <mergeCell ref="C10:D10"/>
    <mergeCell ref="C12:D12"/>
    <mergeCell ref="E8:F8"/>
    <mergeCell ref="A2:I2"/>
    <mergeCell ref="A6:B6"/>
    <mergeCell ref="A8:B8"/>
    <mergeCell ref="A10:B10"/>
    <mergeCell ref="A12:B12"/>
    <mergeCell ref="G33:H33"/>
    <mergeCell ref="G34:H34"/>
    <mergeCell ref="G35:H35"/>
    <mergeCell ref="G36:H36"/>
    <mergeCell ref="G37:H37"/>
    <mergeCell ref="G38:H38"/>
    <mergeCell ref="G47:H47"/>
    <mergeCell ref="G48:H48"/>
    <mergeCell ref="G49:H49"/>
    <mergeCell ref="G50:H50"/>
    <mergeCell ref="G41:H41"/>
    <mergeCell ref="G42:H42"/>
    <mergeCell ref="G43:H43"/>
    <mergeCell ref="G44:H44"/>
    <mergeCell ref="G45:H45"/>
    <mergeCell ref="G18:H18"/>
    <mergeCell ref="G19:H19"/>
    <mergeCell ref="G20:H20"/>
    <mergeCell ref="G21:H21"/>
    <mergeCell ref="G22:H22"/>
    <mergeCell ref="G46:H46"/>
    <mergeCell ref="G39:H39"/>
    <mergeCell ref="G40:H40"/>
    <mergeCell ref="G31:H31"/>
    <mergeCell ref="G32:H32"/>
    <mergeCell ref="G26:H26"/>
    <mergeCell ref="G27:H27"/>
    <mergeCell ref="G28:H28"/>
    <mergeCell ref="G29:H29"/>
    <mergeCell ref="G30:H30"/>
    <mergeCell ref="G23:H23"/>
    <mergeCell ref="G24:H24"/>
    <mergeCell ref="G56:H56"/>
    <mergeCell ref="G57:H57"/>
    <mergeCell ref="G58:H58"/>
    <mergeCell ref="G59:H59"/>
    <mergeCell ref="G60:H60"/>
    <mergeCell ref="G51:H51"/>
    <mergeCell ref="G52:H52"/>
    <mergeCell ref="G53:H53"/>
    <mergeCell ref="G54:H54"/>
    <mergeCell ref="G55:H55"/>
    <mergeCell ref="G66:H66"/>
    <mergeCell ref="G67:H67"/>
    <mergeCell ref="G68:H68"/>
    <mergeCell ref="G69:H69"/>
    <mergeCell ref="G70:H70"/>
    <mergeCell ref="G61:H61"/>
    <mergeCell ref="G62:H62"/>
    <mergeCell ref="G63:H63"/>
    <mergeCell ref="G64:H64"/>
    <mergeCell ref="G65:H65"/>
    <mergeCell ref="G76:H76"/>
    <mergeCell ref="G77:H77"/>
    <mergeCell ref="G78:H78"/>
    <mergeCell ref="G79:H79"/>
    <mergeCell ref="G80:H80"/>
    <mergeCell ref="G71:H71"/>
    <mergeCell ref="G72:H72"/>
    <mergeCell ref="G73:H73"/>
    <mergeCell ref="G74:H74"/>
    <mergeCell ref="G75:H75"/>
    <mergeCell ref="G86:H86"/>
    <mergeCell ref="G87:H87"/>
    <mergeCell ref="G88:H88"/>
    <mergeCell ref="G89:H89"/>
    <mergeCell ref="G90:H90"/>
    <mergeCell ref="G81:H81"/>
    <mergeCell ref="G82:H82"/>
    <mergeCell ref="G83:H83"/>
    <mergeCell ref="G84:H84"/>
    <mergeCell ref="G85:H85"/>
    <mergeCell ref="G96:H96"/>
    <mergeCell ref="G97:H97"/>
    <mergeCell ref="G98:H98"/>
    <mergeCell ref="G99:H99"/>
    <mergeCell ref="G100:H100"/>
    <mergeCell ref="G91:H91"/>
    <mergeCell ref="G92:H92"/>
    <mergeCell ref="G93:H93"/>
    <mergeCell ref="G94:H94"/>
    <mergeCell ref="G95:H95"/>
    <mergeCell ref="G106:H106"/>
    <mergeCell ref="G107:H107"/>
    <mergeCell ref="G108:H108"/>
    <mergeCell ref="G109:H109"/>
    <mergeCell ref="G110:H110"/>
    <mergeCell ref="G101:H101"/>
    <mergeCell ref="G102:H102"/>
    <mergeCell ref="G103:H103"/>
    <mergeCell ref="G104:H104"/>
    <mergeCell ref="G105:H105"/>
    <mergeCell ref="G116:H116"/>
    <mergeCell ref="G117:H117"/>
    <mergeCell ref="G118:H118"/>
    <mergeCell ref="G119:H119"/>
    <mergeCell ref="G120:H120"/>
    <mergeCell ref="G111:H111"/>
    <mergeCell ref="G112:H112"/>
    <mergeCell ref="G113:H113"/>
    <mergeCell ref="G114:H114"/>
    <mergeCell ref="G115:H115"/>
    <mergeCell ref="G126:H126"/>
    <mergeCell ref="G127:H127"/>
    <mergeCell ref="G128:H128"/>
    <mergeCell ref="G129:H129"/>
    <mergeCell ref="G130:H130"/>
    <mergeCell ref="G121:H121"/>
    <mergeCell ref="G122:H122"/>
    <mergeCell ref="G123:H123"/>
    <mergeCell ref="G124:H124"/>
    <mergeCell ref="G125:H125"/>
    <mergeCell ref="G136:H136"/>
    <mergeCell ref="G137:H137"/>
    <mergeCell ref="G138:H138"/>
    <mergeCell ref="G139:H139"/>
    <mergeCell ref="G140:H140"/>
    <mergeCell ref="G131:H131"/>
    <mergeCell ref="G132:H132"/>
    <mergeCell ref="G133:H133"/>
    <mergeCell ref="G134:H134"/>
    <mergeCell ref="G135:H135"/>
    <mergeCell ref="G146:H146"/>
    <mergeCell ref="G147:H147"/>
    <mergeCell ref="G148:H148"/>
    <mergeCell ref="G149:H149"/>
    <mergeCell ref="G150:H150"/>
    <mergeCell ref="G141:H141"/>
    <mergeCell ref="G142:H142"/>
    <mergeCell ref="G143:H143"/>
    <mergeCell ref="G144:H144"/>
    <mergeCell ref="G145:H145"/>
    <mergeCell ref="G156:H156"/>
    <mergeCell ref="G157:H157"/>
    <mergeCell ref="G158:H158"/>
    <mergeCell ref="G159:H159"/>
    <mergeCell ref="G160:H160"/>
    <mergeCell ref="G151:H151"/>
    <mergeCell ref="G152:H152"/>
    <mergeCell ref="G153:H153"/>
    <mergeCell ref="G154:H154"/>
    <mergeCell ref="G155:H155"/>
    <mergeCell ref="G166:H166"/>
    <mergeCell ref="G167:H167"/>
    <mergeCell ref="G168:H168"/>
    <mergeCell ref="G169:H169"/>
    <mergeCell ref="G170:H170"/>
    <mergeCell ref="G161:H161"/>
    <mergeCell ref="G162:H162"/>
    <mergeCell ref="G163:H163"/>
    <mergeCell ref="G164:H164"/>
    <mergeCell ref="G165:H165"/>
    <mergeCell ref="G176:H176"/>
    <mergeCell ref="G177:H177"/>
    <mergeCell ref="G178:H178"/>
    <mergeCell ref="G179:H179"/>
    <mergeCell ref="G180:H180"/>
    <mergeCell ref="G171:H171"/>
    <mergeCell ref="G172:H172"/>
    <mergeCell ref="G173:H173"/>
    <mergeCell ref="G174:H174"/>
    <mergeCell ref="G175:H175"/>
    <mergeCell ref="G186:H186"/>
    <mergeCell ref="G187:H187"/>
    <mergeCell ref="G188:H188"/>
    <mergeCell ref="G189:H189"/>
    <mergeCell ref="G190:H190"/>
    <mergeCell ref="G181:H181"/>
    <mergeCell ref="G182:H182"/>
    <mergeCell ref="G183:H183"/>
    <mergeCell ref="G184:H184"/>
    <mergeCell ref="G185:H185"/>
    <mergeCell ref="G196:H196"/>
    <mergeCell ref="G197:H197"/>
    <mergeCell ref="G198:H198"/>
    <mergeCell ref="G199:H199"/>
    <mergeCell ref="G200:H200"/>
    <mergeCell ref="G191:H191"/>
    <mergeCell ref="G192:H192"/>
    <mergeCell ref="G193:H193"/>
    <mergeCell ref="G194:H194"/>
    <mergeCell ref="G195:H195"/>
    <mergeCell ref="G206:H206"/>
    <mergeCell ref="G207:H207"/>
    <mergeCell ref="G208:H208"/>
    <mergeCell ref="G209:H209"/>
    <mergeCell ref="G210:H210"/>
    <mergeCell ref="G201:H201"/>
    <mergeCell ref="G202:H202"/>
    <mergeCell ref="G203:H203"/>
    <mergeCell ref="G204:H204"/>
    <mergeCell ref="G205:H205"/>
    <mergeCell ref="G216:H216"/>
    <mergeCell ref="G217:H217"/>
    <mergeCell ref="G218:H218"/>
    <mergeCell ref="G219:H219"/>
    <mergeCell ref="G220:H220"/>
    <mergeCell ref="G211:H211"/>
    <mergeCell ref="G212:H212"/>
    <mergeCell ref="G213:H213"/>
    <mergeCell ref="G214:H214"/>
    <mergeCell ref="G215:H215"/>
    <mergeCell ref="G226:H226"/>
    <mergeCell ref="G227:H227"/>
    <mergeCell ref="G228:H228"/>
    <mergeCell ref="G229:H229"/>
    <mergeCell ref="G230:H230"/>
    <mergeCell ref="G221:H221"/>
    <mergeCell ref="G222:H222"/>
    <mergeCell ref="G223:H223"/>
    <mergeCell ref="G224:H224"/>
    <mergeCell ref="G225:H225"/>
    <mergeCell ref="G236:H236"/>
    <mergeCell ref="G237:H237"/>
    <mergeCell ref="G238:H238"/>
    <mergeCell ref="G239:H239"/>
    <mergeCell ref="G240:H240"/>
    <mergeCell ref="G231:H231"/>
    <mergeCell ref="G232:H232"/>
    <mergeCell ref="G233:H233"/>
    <mergeCell ref="G234:H234"/>
    <mergeCell ref="G235:H235"/>
    <mergeCell ref="G246:H246"/>
    <mergeCell ref="G247:H247"/>
    <mergeCell ref="G248:H248"/>
    <mergeCell ref="G249:H249"/>
    <mergeCell ref="G250:H250"/>
    <mergeCell ref="G241:H241"/>
    <mergeCell ref="G242:H242"/>
    <mergeCell ref="G243:H243"/>
    <mergeCell ref="G244:H244"/>
    <mergeCell ref="G245:H245"/>
    <mergeCell ref="G256:H256"/>
    <mergeCell ref="G257:H257"/>
    <mergeCell ref="G258:H258"/>
    <mergeCell ref="G259:H259"/>
    <mergeCell ref="G260:H260"/>
    <mergeCell ref="G251:H251"/>
    <mergeCell ref="G252:H252"/>
    <mergeCell ref="G253:H253"/>
    <mergeCell ref="G254:H254"/>
    <mergeCell ref="G255:H255"/>
    <mergeCell ref="G266:H266"/>
    <mergeCell ref="G267:H267"/>
    <mergeCell ref="G268:H268"/>
    <mergeCell ref="G269:H269"/>
    <mergeCell ref="G270:H270"/>
    <mergeCell ref="G261:H261"/>
    <mergeCell ref="G262:H262"/>
    <mergeCell ref="G263:H263"/>
    <mergeCell ref="G264:H264"/>
    <mergeCell ref="G265:H265"/>
    <mergeCell ref="G276:H276"/>
    <mergeCell ref="G277:H277"/>
    <mergeCell ref="G278:H278"/>
    <mergeCell ref="G279:H279"/>
    <mergeCell ref="G280:H280"/>
    <mergeCell ref="G271:H271"/>
    <mergeCell ref="G272:H272"/>
    <mergeCell ref="G273:H273"/>
    <mergeCell ref="G274:H274"/>
    <mergeCell ref="G275:H275"/>
    <mergeCell ref="G286:H286"/>
    <mergeCell ref="G287:H287"/>
    <mergeCell ref="G288:H288"/>
    <mergeCell ref="G289:H289"/>
    <mergeCell ref="G290:H290"/>
    <mergeCell ref="G281:H281"/>
    <mergeCell ref="G282:H282"/>
    <mergeCell ref="G283:H283"/>
    <mergeCell ref="G284:H284"/>
    <mergeCell ref="G285:H285"/>
    <mergeCell ref="G296:H296"/>
    <mergeCell ref="G297:H297"/>
    <mergeCell ref="G298:H298"/>
    <mergeCell ref="G299:H299"/>
    <mergeCell ref="G300:H300"/>
    <mergeCell ref="G291:H291"/>
    <mergeCell ref="G292:H292"/>
    <mergeCell ref="G293:H293"/>
    <mergeCell ref="G294:H294"/>
    <mergeCell ref="G295:H295"/>
    <mergeCell ref="G306:H306"/>
    <mergeCell ref="G307:H307"/>
    <mergeCell ref="G308:H308"/>
    <mergeCell ref="G309:H309"/>
    <mergeCell ref="G310:H310"/>
    <mergeCell ref="G301:H301"/>
    <mergeCell ref="G302:H302"/>
    <mergeCell ref="G303:H303"/>
    <mergeCell ref="G304:H304"/>
    <mergeCell ref="G305:H305"/>
    <mergeCell ref="G316:H316"/>
    <mergeCell ref="G317:H317"/>
    <mergeCell ref="G318:H318"/>
    <mergeCell ref="G319:H319"/>
    <mergeCell ref="G320:H320"/>
    <mergeCell ref="G311:H311"/>
    <mergeCell ref="G312:H312"/>
    <mergeCell ref="G313:H313"/>
    <mergeCell ref="G314:H314"/>
    <mergeCell ref="G315:H315"/>
    <mergeCell ref="G326:H326"/>
    <mergeCell ref="G327:H327"/>
    <mergeCell ref="G328:H328"/>
    <mergeCell ref="G329:H329"/>
    <mergeCell ref="G330:H330"/>
    <mergeCell ref="G321:H321"/>
    <mergeCell ref="G322:H322"/>
    <mergeCell ref="G323:H323"/>
    <mergeCell ref="G324:H324"/>
    <mergeCell ref="G325:H325"/>
    <mergeCell ref="G336:H336"/>
    <mergeCell ref="G337:H337"/>
    <mergeCell ref="G338:H338"/>
    <mergeCell ref="G339:H339"/>
    <mergeCell ref="G340:H340"/>
    <mergeCell ref="G331:H331"/>
    <mergeCell ref="G332:H332"/>
    <mergeCell ref="G333:H333"/>
    <mergeCell ref="G334:H334"/>
    <mergeCell ref="G335:H335"/>
    <mergeCell ref="G346:H346"/>
    <mergeCell ref="G347:H347"/>
    <mergeCell ref="G348:H348"/>
    <mergeCell ref="G349:H349"/>
    <mergeCell ref="G350:H350"/>
    <mergeCell ref="G341:H341"/>
    <mergeCell ref="G342:H342"/>
    <mergeCell ref="G343:H343"/>
    <mergeCell ref="G344:H344"/>
    <mergeCell ref="G345:H345"/>
    <mergeCell ref="G356:H356"/>
    <mergeCell ref="G357:H357"/>
    <mergeCell ref="G358:H358"/>
    <mergeCell ref="G359:H359"/>
    <mergeCell ref="G360:H360"/>
    <mergeCell ref="G351:H351"/>
    <mergeCell ref="G352:H352"/>
    <mergeCell ref="G353:H353"/>
    <mergeCell ref="G354:H354"/>
    <mergeCell ref="G355:H355"/>
    <mergeCell ref="G366:H366"/>
    <mergeCell ref="G367:H367"/>
    <mergeCell ref="G368:H368"/>
    <mergeCell ref="G369:H369"/>
    <mergeCell ref="G370:H370"/>
    <mergeCell ref="G361:H361"/>
    <mergeCell ref="G362:H362"/>
    <mergeCell ref="G363:H363"/>
    <mergeCell ref="G364:H364"/>
    <mergeCell ref="G365:H365"/>
    <mergeCell ref="G376:H376"/>
    <mergeCell ref="G377:H377"/>
    <mergeCell ref="G378:H378"/>
    <mergeCell ref="G379:H379"/>
    <mergeCell ref="G380:H380"/>
    <mergeCell ref="G371:H371"/>
    <mergeCell ref="G372:H372"/>
    <mergeCell ref="G373:H373"/>
    <mergeCell ref="G374:H374"/>
    <mergeCell ref="G375:H375"/>
    <mergeCell ref="G386:H386"/>
    <mergeCell ref="G387:H387"/>
    <mergeCell ref="G388:H388"/>
    <mergeCell ref="G389:H389"/>
    <mergeCell ref="G390:H390"/>
    <mergeCell ref="G381:H381"/>
    <mergeCell ref="G382:H382"/>
    <mergeCell ref="G383:H383"/>
    <mergeCell ref="G384:H384"/>
    <mergeCell ref="G385:H385"/>
    <mergeCell ref="G396:H396"/>
    <mergeCell ref="G397:H397"/>
    <mergeCell ref="G398:H398"/>
    <mergeCell ref="G399:H399"/>
    <mergeCell ref="G400:H400"/>
    <mergeCell ref="G391:H391"/>
    <mergeCell ref="G392:H392"/>
    <mergeCell ref="G393:H393"/>
    <mergeCell ref="G394:H394"/>
    <mergeCell ref="G395:H395"/>
    <mergeCell ref="G406:H406"/>
    <mergeCell ref="G407:H407"/>
    <mergeCell ref="G408:H408"/>
    <mergeCell ref="G409:H409"/>
    <mergeCell ref="G410:H410"/>
    <mergeCell ref="G401:H401"/>
    <mergeCell ref="G402:H402"/>
    <mergeCell ref="G403:H403"/>
    <mergeCell ref="G404:H404"/>
    <mergeCell ref="G405:H405"/>
    <mergeCell ref="G416:H416"/>
    <mergeCell ref="G417:H417"/>
    <mergeCell ref="G418:H418"/>
    <mergeCell ref="G419:H419"/>
    <mergeCell ref="G420:H420"/>
    <mergeCell ref="G411:H411"/>
    <mergeCell ref="G412:H412"/>
    <mergeCell ref="G413:H413"/>
    <mergeCell ref="G414:H414"/>
    <mergeCell ref="G415:H415"/>
    <mergeCell ref="G426:H426"/>
    <mergeCell ref="G427:H427"/>
    <mergeCell ref="G428:H428"/>
    <mergeCell ref="G429:H429"/>
    <mergeCell ref="G430:H430"/>
    <mergeCell ref="G421:H421"/>
    <mergeCell ref="G422:H422"/>
    <mergeCell ref="G423:H423"/>
    <mergeCell ref="G424:H424"/>
    <mergeCell ref="G425:H425"/>
    <mergeCell ref="G436:H436"/>
    <mergeCell ref="G437:H437"/>
    <mergeCell ref="G438:H438"/>
    <mergeCell ref="G439:H439"/>
    <mergeCell ref="G440:H440"/>
    <mergeCell ref="G431:H431"/>
    <mergeCell ref="G432:H432"/>
    <mergeCell ref="G433:H433"/>
    <mergeCell ref="G434:H434"/>
    <mergeCell ref="G435:H435"/>
    <mergeCell ref="G446:H446"/>
    <mergeCell ref="G447:H447"/>
    <mergeCell ref="G448:H448"/>
    <mergeCell ref="G449:H449"/>
    <mergeCell ref="G450:H450"/>
    <mergeCell ref="G441:H441"/>
    <mergeCell ref="G442:H442"/>
    <mergeCell ref="G443:H443"/>
    <mergeCell ref="G444:H444"/>
    <mergeCell ref="G445:H445"/>
    <mergeCell ref="G456:H456"/>
    <mergeCell ref="G457:H457"/>
    <mergeCell ref="G458:H458"/>
    <mergeCell ref="G459:H459"/>
    <mergeCell ref="G460:H460"/>
    <mergeCell ref="G451:H451"/>
    <mergeCell ref="G452:H452"/>
    <mergeCell ref="G453:H453"/>
    <mergeCell ref="G454:H454"/>
    <mergeCell ref="G455:H455"/>
    <mergeCell ref="G466:H466"/>
    <mergeCell ref="G467:H467"/>
    <mergeCell ref="G468:H468"/>
    <mergeCell ref="G469:H469"/>
    <mergeCell ref="G470:H470"/>
    <mergeCell ref="G461:H461"/>
    <mergeCell ref="G462:H462"/>
    <mergeCell ref="G463:H463"/>
    <mergeCell ref="G464:H464"/>
    <mergeCell ref="G465:H465"/>
    <mergeCell ref="G476:H476"/>
    <mergeCell ref="G477:H477"/>
    <mergeCell ref="G478:H478"/>
    <mergeCell ref="G479:H479"/>
    <mergeCell ref="G480:H480"/>
    <mergeCell ref="G471:H471"/>
    <mergeCell ref="G472:H472"/>
    <mergeCell ref="G473:H473"/>
    <mergeCell ref="G474:H474"/>
    <mergeCell ref="G475:H475"/>
    <mergeCell ref="G486:H486"/>
    <mergeCell ref="G487:H487"/>
    <mergeCell ref="G488:H488"/>
    <mergeCell ref="G489:H489"/>
    <mergeCell ref="G490:H490"/>
    <mergeCell ref="G481:H481"/>
    <mergeCell ref="G482:H482"/>
    <mergeCell ref="G483:H483"/>
    <mergeCell ref="G484:H484"/>
    <mergeCell ref="G485:H485"/>
    <mergeCell ref="G496:H496"/>
    <mergeCell ref="G497:H497"/>
    <mergeCell ref="G498:H498"/>
    <mergeCell ref="G499:H499"/>
    <mergeCell ref="G500:H500"/>
    <mergeCell ref="G491:H491"/>
    <mergeCell ref="G492:H492"/>
    <mergeCell ref="G493:H493"/>
    <mergeCell ref="G494:H494"/>
    <mergeCell ref="G495:H495"/>
    <mergeCell ref="G506:H506"/>
    <mergeCell ref="G507:H507"/>
    <mergeCell ref="G508:H508"/>
    <mergeCell ref="G509:H509"/>
    <mergeCell ref="G510:H510"/>
    <mergeCell ref="G501:H501"/>
    <mergeCell ref="G502:H502"/>
    <mergeCell ref="G503:H503"/>
    <mergeCell ref="G504:H504"/>
    <mergeCell ref="G505:H505"/>
    <mergeCell ref="G516:H516"/>
    <mergeCell ref="G517:H517"/>
    <mergeCell ref="G518:H518"/>
    <mergeCell ref="G519:H519"/>
    <mergeCell ref="G520:H520"/>
    <mergeCell ref="G511:H511"/>
    <mergeCell ref="G512:H512"/>
    <mergeCell ref="G513:H513"/>
    <mergeCell ref="G514:H514"/>
    <mergeCell ref="G515:H515"/>
    <mergeCell ref="G526:H526"/>
    <mergeCell ref="G527:H527"/>
    <mergeCell ref="G528:H528"/>
    <mergeCell ref="G529:H529"/>
    <mergeCell ref="G530:H530"/>
    <mergeCell ref="G521:H521"/>
    <mergeCell ref="G522:H522"/>
    <mergeCell ref="G523:H523"/>
    <mergeCell ref="G524:H524"/>
    <mergeCell ref="G525:H525"/>
    <mergeCell ref="G536:H536"/>
    <mergeCell ref="G537:H537"/>
    <mergeCell ref="G538:H538"/>
    <mergeCell ref="G539:H539"/>
    <mergeCell ref="G540:H540"/>
    <mergeCell ref="G531:H531"/>
    <mergeCell ref="G532:H532"/>
    <mergeCell ref="G533:H533"/>
    <mergeCell ref="G534:H534"/>
    <mergeCell ref="G535:H535"/>
    <mergeCell ref="G546:H546"/>
    <mergeCell ref="G547:H547"/>
    <mergeCell ref="G548:H548"/>
    <mergeCell ref="G549:H549"/>
    <mergeCell ref="G550:H550"/>
    <mergeCell ref="G541:H541"/>
    <mergeCell ref="G542:H542"/>
    <mergeCell ref="G543:H543"/>
    <mergeCell ref="G544:H544"/>
    <mergeCell ref="G545:H545"/>
    <mergeCell ref="G556:H556"/>
    <mergeCell ref="G557:H557"/>
    <mergeCell ref="G558:H558"/>
    <mergeCell ref="G559:H559"/>
    <mergeCell ref="G560:H560"/>
    <mergeCell ref="G551:H551"/>
    <mergeCell ref="G552:H552"/>
    <mergeCell ref="G553:H553"/>
    <mergeCell ref="G554:H554"/>
    <mergeCell ref="G555:H555"/>
    <mergeCell ref="G566:H566"/>
    <mergeCell ref="G567:H567"/>
    <mergeCell ref="G568:H568"/>
    <mergeCell ref="G569:H569"/>
    <mergeCell ref="G570:H570"/>
    <mergeCell ref="G561:H561"/>
    <mergeCell ref="G562:H562"/>
    <mergeCell ref="G563:H563"/>
    <mergeCell ref="G564:H564"/>
    <mergeCell ref="G565:H565"/>
    <mergeCell ref="G576:H576"/>
    <mergeCell ref="G577:H577"/>
    <mergeCell ref="G578:H578"/>
    <mergeCell ref="G579:H579"/>
    <mergeCell ref="G580:H580"/>
    <mergeCell ref="G571:H571"/>
    <mergeCell ref="G572:H572"/>
    <mergeCell ref="G573:H573"/>
    <mergeCell ref="G574:H574"/>
    <mergeCell ref="G575:H575"/>
    <mergeCell ref="G586:H586"/>
    <mergeCell ref="G587:H587"/>
    <mergeCell ref="G588:H588"/>
    <mergeCell ref="G589:H589"/>
    <mergeCell ref="G590:H590"/>
    <mergeCell ref="G581:H581"/>
    <mergeCell ref="G582:H582"/>
    <mergeCell ref="G583:H583"/>
    <mergeCell ref="G584:H584"/>
    <mergeCell ref="G585:H585"/>
    <mergeCell ref="G596:H596"/>
    <mergeCell ref="G597:H597"/>
    <mergeCell ref="G598:H598"/>
    <mergeCell ref="G599:H599"/>
    <mergeCell ref="G600:H600"/>
    <mergeCell ref="G591:H591"/>
    <mergeCell ref="G592:H592"/>
    <mergeCell ref="G593:H593"/>
    <mergeCell ref="G594:H594"/>
    <mergeCell ref="G595:H595"/>
    <mergeCell ref="G606:H606"/>
    <mergeCell ref="G607:H607"/>
    <mergeCell ref="G608:H608"/>
    <mergeCell ref="G609:H609"/>
    <mergeCell ref="G610:H610"/>
    <mergeCell ref="G601:H601"/>
    <mergeCell ref="G602:H602"/>
    <mergeCell ref="G603:H603"/>
    <mergeCell ref="G604:H604"/>
    <mergeCell ref="G605:H605"/>
    <mergeCell ref="G616:H616"/>
    <mergeCell ref="G617:H617"/>
    <mergeCell ref="G618:H618"/>
    <mergeCell ref="G619:H619"/>
    <mergeCell ref="G620:H620"/>
    <mergeCell ref="G611:H611"/>
    <mergeCell ref="G612:H612"/>
    <mergeCell ref="G613:H613"/>
    <mergeCell ref="G614:H614"/>
    <mergeCell ref="G615:H615"/>
    <mergeCell ref="G626:H626"/>
    <mergeCell ref="G627:H627"/>
    <mergeCell ref="G628:H628"/>
    <mergeCell ref="G629:H629"/>
    <mergeCell ref="G630:H630"/>
    <mergeCell ref="G621:H621"/>
    <mergeCell ref="G622:H622"/>
    <mergeCell ref="G623:H623"/>
    <mergeCell ref="G624:H624"/>
    <mergeCell ref="G625:H625"/>
    <mergeCell ref="G636:H636"/>
    <mergeCell ref="G637:H637"/>
    <mergeCell ref="G638:H638"/>
    <mergeCell ref="G639:H639"/>
    <mergeCell ref="G640:H640"/>
    <mergeCell ref="G631:H631"/>
    <mergeCell ref="G632:H632"/>
    <mergeCell ref="G633:H633"/>
    <mergeCell ref="G634:H634"/>
    <mergeCell ref="G635:H635"/>
    <mergeCell ref="G646:H646"/>
    <mergeCell ref="G647:H647"/>
    <mergeCell ref="G648:H648"/>
    <mergeCell ref="G649:H649"/>
    <mergeCell ref="G650:H650"/>
    <mergeCell ref="G641:H641"/>
    <mergeCell ref="G642:H642"/>
    <mergeCell ref="G643:H643"/>
    <mergeCell ref="G644:H644"/>
    <mergeCell ref="G645:H645"/>
    <mergeCell ref="G656:H656"/>
    <mergeCell ref="G657:H657"/>
    <mergeCell ref="G658:H658"/>
    <mergeCell ref="G659:H659"/>
    <mergeCell ref="G660:H660"/>
    <mergeCell ref="G651:H651"/>
    <mergeCell ref="G652:H652"/>
    <mergeCell ref="G653:H653"/>
    <mergeCell ref="G654:H654"/>
    <mergeCell ref="G655:H655"/>
    <mergeCell ref="G666:H666"/>
    <mergeCell ref="G667:H667"/>
    <mergeCell ref="G668:H668"/>
    <mergeCell ref="G669:H669"/>
    <mergeCell ref="G670:H670"/>
    <mergeCell ref="G661:H661"/>
    <mergeCell ref="G662:H662"/>
    <mergeCell ref="G663:H663"/>
    <mergeCell ref="G664:H664"/>
    <mergeCell ref="G665:H665"/>
    <mergeCell ref="G676:H676"/>
    <mergeCell ref="G677:H677"/>
    <mergeCell ref="G678:H678"/>
    <mergeCell ref="G679:H679"/>
    <mergeCell ref="G680:H680"/>
    <mergeCell ref="G671:H671"/>
    <mergeCell ref="G672:H672"/>
    <mergeCell ref="G673:H673"/>
    <mergeCell ref="G674:H674"/>
    <mergeCell ref="G675:H675"/>
    <mergeCell ref="G686:H686"/>
    <mergeCell ref="G687:H687"/>
    <mergeCell ref="G688:H688"/>
    <mergeCell ref="G689:H689"/>
    <mergeCell ref="G690:H690"/>
    <mergeCell ref="G681:H681"/>
    <mergeCell ref="G682:H682"/>
    <mergeCell ref="G683:H683"/>
    <mergeCell ref="G684:H684"/>
    <mergeCell ref="G685:H685"/>
    <mergeCell ref="G698:H698"/>
    <mergeCell ref="G699:H699"/>
    <mergeCell ref="G700:H700"/>
    <mergeCell ref="G705:H705"/>
    <mergeCell ref="G703:H703"/>
    <mergeCell ref="G704:H704"/>
    <mergeCell ref="G723:H723"/>
    <mergeCell ref="G724:H724"/>
    <mergeCell ref="G695:H695"/>
    <mergeCell ref="G706:H706"/>
    <mergeCell ref="G707:H707"/>
    <mergeCell ref="G708:H708"/>
    <mergeCell ref="G709:H709"/>
    <mergeCell ref="G710:H710"/>
    <mergeCell ref="G701:H701"/>
    <mergeCell ref="G702:H702"/>
    <mergeCell ref="G716:H716"/>
    <mergeCell ref="G717:H717"/>
    <mergeCell ref="G718:H718"/>
    <mergeCell ref="G691:H691"/>
    <mergeCell ref="G692:H692"/>
    <mergeCell ref="G693:H693"/>
    <mergeCell ref="G694:H694"/>
    <mergeCell ref="G746:H746"/>
    <mergeCell ref="G747:H747"/>
    <mergeCell ref="G748:H748"/>
    <mergeCell ref="G749:H749"/>
    <mergeCell ref="G750:H750"/>
    <mergeCell ref="G751:H751"/>
    <mergeCell ref="G719:H719"/>
    <mergeCell ref="G720:H720"/>
    <mergeCell ref="G753:H753"/>
    <mergeCell ref="G741:H741"/>
    <mergeCell ref="G742:H742"/>
    <mergeCell ref="G743:H743"/>
    <mergeCell ref="G744:H744"/>
    <mergeCell ref="G730:H730"/>
    <mergeCell ref="G721:H721"/>
    <mergeCell ref="G722:H722"/>
    <mergeCell ref="G725:H725"/>
    <mergeCell ref="G752:H752"/>
    <mergeCell ref="G731:H731"/>
    <mergeCell ref="G732:H732"/>
    <mergeCell ref="G733:H733"/>
    <mergeCell ref="G738:H738"/>
    <mergeCell ref="G726:H726"/>
    <mergeCell ref="G727:H727"/>
    <mergeCell ref="G728:H728"/>
    <mergeCell ref="G729:H729"/>
    <mergeCell ref="G696:H696"/>
    <mergeCell ref="G697:H697"/>
    <mergeCell ref="B52:C52"/>
    <mergeCell ref="B25:C25"/>
    <mergeCell ref="B26:C26"/>
    <mergeCell ref="B27:C27"/>
    <mergeCell ref="B34:C34"/>
    <mergeCell ref="B53:C53"/>
    <mergeCell ref="B54:C54"/>
    <mergeCell ref="B45:C45"/>
    <mergeCell ref="B46:C46"/>
    <mergeCell ref="B47:C47"/>
    <mergeCell ref="B38:C38"/>
    <mergeCell ref="B35:C35"/>
    <mergeCell ref="B36:C36"/>
    <mergeCell ref="B18:C18"/>
    <mergeCell ref="B19:C19"/>
    <mergeCell ref="B20:C20"/>
    <mergeCell ref="B21:C21"/>
    <mergeCell ref="B22:C22"/>
    <mergeCell ref="B33:C33"/>
    <mergeCell ref="B23:C23"/>
    <mergeCell ref="B24:C24"/>
    <mergeCell ref="B37:C37"/>
    <mergeCell ref="B28:C28"/>
    <mergeCell ref="B29:C29"/>
    <mergeCell ref="B58:C58"/>
    <mergeCell ref="B59:C59"/>
    <mergeCell ref="B60:C60"/>
    <mergeCell ref="B61:C61"/>
    <mergeCell ref="B62:C62"/>
    <mergeCell ref="G713:H713"/>
    <mergeCell ref="G714:H714"/>
    <mergeCell ref="G715:H715"/>
    <mergeCell ref="B30:C30"/>
    <mergeCell ref="B31:C31"/>
    <mergeCell ref="B32:C32"/>
    <mergeCell ref="B43:C43"/>
    <mergeCell ref="B44:C44"/>
    <mergeCell ref="B73:C73"/>
    <mergeCell ref="B74:C74"/>
    <mergeCell ref="B39:C39"/>
    <mergeCell ref="B40:C40"/>
    <mergeCell ref="B41:C41"/>
    <mergeCell ref="B42:C42"/>
    <mergeCell ref="G711:H711"/>
    <mergeCell ref="G712:H712"/>
    <mergeCell ref="B75:C75"/>
    <mergeCell ref="B76:C76"/>
    <mergeCell ref="B77:C77"/>
    <mergeCell ref="B68:C68"/>
    <mergeCell ref="B55:C55"/>
    <mergeCell ref="B56:C56"/>
    <mergeCell ref="B57:C57"/>
    <mergeCell ref="B48:C48"/>
    <mergeCell ref="B49:C49"/>
    <mergeCell ref="B50:C50"/>
    <mergeCell ref="B51:C51"/>
    <mergeCell ref="B78:C78"/>
    <mergeCell ref="B79:C79"/>
    <mergeCell ref="B80:C80"/>
    <mergeCell ref="B81:C81"/>
    <mergeCell ref="B82:C82"/>
    <mergeCell ref="B83:C83"/>
    <mergeCell ref="B95:C95"/>
    <mergeCell ref="B96:C96"/>
    <mergeCell ref="B97:C97"/>
    <mergeCell ref="B88:C88"/>
    <mergeCell ref="B89:C89"/>
    <mergeCell ref="B90:C90"/>
    <mergeCell ref="B91:C91"/>
    <mergeCell ref="B92:C92"/>
    <mergeCell ref="B63:C63"/>
    <mergeCell ref="B64:C64"/>
    <mergeCell ref="B65:C65"/>
    <mergeCell ref="B66:C66"/>
    <mergeCell ref="B93:C93"/>
    <mergeCell ref="B94:C94"/>
    <mergeCell ref="B84:C84"/>
    <mergeCell ref="B85:C85"/>
    <mergeCell ref="B86:C86"/>
    <mergeCell ref="B87:C87"/>
    <mergeCell ref="B69:C69"/>
    <mergeCell ref="B70:C70"/>
    <mergeCell ref="B71:C71"/>
    <mergeCell ref="B72:C72"/>
    <mergeCell ref="B67:C67"/>
    <mergeCell ref="B103:C103"/>
    <mergeCell ref="B104:C104"/>
    <mergeCell ref="B105:C105"/>
    <mergeCell ref="B106:C106"/>
    <mergeCell ref="B107:C107"/>
    <mergeCell ref="B98:C98"/>
    <mergeCell ref="B99:C99"/>
    <mergeCell ref="B100:C100"/>
    <mergeCell ref="B101:C101"/>
    <mergeCell ref="B102:C102"/>
    <mergeCell ref="B113:C113"/>
    <mergeCell ref="B114:C114"/>
    <mergeCell ref="B115:C115"/>
    <mergeCell ref="B116:C116"/>
    <mergeCell ref="B117:C117"/>
    <mergeCell ref="B108:C108"/>
    <mergeCell ref="B109:C109"/>
    <mergeCell ref="B110:C110"/>
    <mergeCell ref="B111:C111"/>
    <mergeCell ref="B112:C112"/>
    <mergeCell ref="B123:C123"/>
    <mergeCell ref="B124:C124"/>
    <mergeCell ref="B125:C125"/>
    <mergeCell ref="B126:C126"/>
    <mergeCell ref="B127:C127"/>
    <mergeCell ref="B118:C118"/>
    <mergeCell ref="B119:C119"/>
    <mergeCell ref="B120:C120"/>
    <mergeCell ref="B121:C121"/>
    <mergeCell ref="B122:C122"/>
    <mergeCell ref="B133:C133"/>
    <mergeCell ref="B134:C134"/>
    <mergeCell ref="B135:C135"/>
    <mergeCell ref="B136:C136"/>
    <mergeCell ref="B137:C137"/>
    <mergeCell ref="B128:C128"/>
    <mergeCell ref="B129:C129"/>
    <mergeCell ref="B130:C130"/>
    <mergeCell ref="B131:C131"/>
    <mergeCell ref="B132:C132"/>
    <mergeCell ref="B143:C143"/>
    <mergeCell ref="B144:C144"/>
    <mergeCell ref="B145:C145"/>
    <mergeCell ref="B146:C146"/>
    <mergeCell ref="B147:C147"/>
    <mergeCell ref="B138:C138"/>
    <mergeCell ref="B139:C139"/>
    <mergeCell ref="B140:C140"/>
    <mergeCell ref="B141:C141"/>
    <mergeCell ref="B142:C142"/>
    <mergeCell ref="B153:C153"/>
    <mergeCell ref="B154:C154"/>
    <mergeCell ref="B155:C155"/>
    <mergeCell ref="B156:C156"/>
    <mergeCell ref="B157:C157"/>
    <mergeCell ref="B148:C148"/>
    <mergeCell ref="B149:C149"/>
    <mergeCell ref="B150:C150"/>
    <mergeCell ref="B151:C151"/>
    <mergeCell ref="B152:C152"/>
    <mergeCell ref="B163:C163"/>
    <mergeCell ref="B164:C164"/>
    <mergeCell ref="B165:C165"/>
    <mergeCell ref="B166:C166"/>
    <mergeCell ref="B167:C167"/>
    <mergeCell ref="B158:C158"/>
    <mergeCell ref="B159:C159"/>
    <mergeCell ref="B160:C160"/>
    <mergeCell ref="B161:C161"/>
    <mergeCell ref="B162:C162"/>
    <mergeCell ref="B173:C173"/>
    <mergeCell ref="B174:C174"/>
    <mergeCell ref="B175:C175"/>
    <mergeCell ref="B176:C176"/>
    <mergeCell ref="B177:C177"/>
    <mergeCell ref="B168:C168"/>
    <mergeCell ref="B169:C169"/>
    <mergeCell ref="B170:C170"/>
    <mergeCell ref="B171:C171"/>
    <mergeCell ref="B172:C172"/>
    <mergeCell ref="B183:C183"/>
    <mergeCell ref="B184:C184"/>
    <mergeCell ref="B185:C185"/>
    <mergeCell ref="B186:C186"/>
    <mergeCell ref="B187:C187"/>
    <mergeCell ref="B178:C178"/>
    <mergeCell ref="B179:C179"/>
    <mergeCell ref="B180:C180"/>
    <mergeCell ref="B181:C181"/>
    <mergeCell ref="B182:C182"/>
    <mergeCell ref="B193:C193"/>
    <mergeCell ref="B194:C194"/>
    <mergeCell ref="B195:C195"/>
    <mergeCell ref="B196:C196"/>
    <mergeCell ref="B197:C197"/>
    <mergeCell ref="B188:C188"/>
    <mergeCell ref="B189:C189"/>
    <mergeCell ref="B190:C190"/>
    <mergeCell ref="B191:C191"/>
    <mergeCell ref="B192:C192"/>
    <mergeCell ref="B203:C203"/>
    <mergeCell ref="B204:C204"/>
    <mergeCell ref="B205:C205"/>
    <mergeCell ref="B206:C206"/>
    <mergeCell ref="B207:C207"/>
    <mergeCell ref="B198:C198"/>
    <mergeCell ref="B199:C199"/>
    <mergeCell ref="B200:C200"/>
    <mergeCell ref="B201:C201"/>
    <mergeCell ref="B202:C202"/>
    <mergeCell ref="B213:C213"/>
    <mergeCell ref="B214:C214"/>
    <mergeCell ref="B215:C215"/>
    <mergeCell ref="B216:C216"/>
    <mergeCell ref="B217:C217"/>
    <mergeCell ref="B208:C208"/>
    <mergeCell ref="B209:C209"/>
    <mergeCell ref="B210:C210"/>
    <mergeCell ref="B211:C211"/>
    <mergeCell ref="B212:C212"/>
    <mergeCell ref="B223:C223"/>
    <mergeCell ref="B224:C224"/>
    <mergeCell ref="B225:C225"/>
    <mergeCell ref="B226:C226"/>
    <mergeCell ref="B227:C227"/>
    <mergeCell ref="B218:C218"/>
    <mergeCell ref="B219:C219"/>
    <mergeCell ref="B220:C220"/>
    <mergeCell ref="B221:C221"/>
    <mergeCell ref="B222:C222"/>
    <mergeCell ref="B233:C233"/>
    <mergeCell ref="B234:C234"/>
    <mergeCell ref="B235:C235"/>
    <mergeCell ref="B236:C236"/>
    <mergeCell ref="B237:C237"/>
    <mergeCell ref="B228:C228"/>
    <mergeCell ref="B229:C229"/>
    <mergeCell ref="B230:C230"/>
    <mergeCell ref="B231:C231"/>
    <mergeCell ref="B232:C232"/>
    <mergeCell ref="B243:C243"/>
    <mergeCell ref="B244:C244"/>
    <mergeCell ref="B245:C245"/>
    <mergeCell ref="B246:C246"/>
    <mergeCell ref="B247:C247"/>
    <mergeCell ref="B238:C238"/>
    <mergeCell ref="B239:C239"/>
    <mergeCell ref="B240:C240"/>
    <mergeCell ref="B241:C241"/>
    <mergeCell ref="B242:C242"/>
    <mergeCell ref="B253:C253"/>
    <mergeCell ref="B254:C254"/>
    <mergeCell ref="B255:C255"/>
    <mergeCell ref="B256:C256"/>
    <mergeCell ref="B257:C257"/>
    <mergeCell ref="B248:C248"/>
    <mergeCell ref="B249:C249"/>
    <mergeCell ref="B250:C250"/>
    <mergeCell ref="B251:C251"/>
    <mergeCell ref="B252:C252"/>
    <mergeCell ref="B263:C263"/>
    <mergeCell ref="B264:C264"/>
    <mergeCell ref="B265:C265"/>
    <mergeCell ref="B266:C266"/>
    <mergeCell ref="B267:C267"/>
    <mergeCell ref="B258:C258"/>
    <mergeCell ref="B259:C259"/>
    <mergeCell ref="B260:C260"/>
    <mergeCell ref="B261:C261"/>
    <mergeCell ref="B262:C262"/>
    <mergeCell ref="B273:C273"/>
    <mergeCell ref="B274:C274"/>
    <mergeCell ref="B275:C275"/>
    <mergeCell ref="B276:C276"/>
    <mergeCell ref="B277:C277"/>
    <mergeCell ref="B268:C268"/>
    <mergeCell ref="B269:C269"/>
    <mergeCell ref="B270:C270"/>
    <mergeCell ref="B271:C271"/>
    <mergeCell ref="B272:C272"/>
    <mergeCell ref="B283:C283"/>
    <mergeCell ref="B284:C284"/>
    <mergeCell ref="B285:C285"/>
    <mergeCell ref="B286:C286"/>
    <mergeCell ref="B287:C287"/>
    <mergeCell ref="B278:C278"/>
    <mergeCell ref="B279:C279"/>
    <mergeCell ref="B280:C280"/>
    <mergeCell ref="B281:C281"/>
    <mergeCell ref="B282:C282"/>
    <mergeCell ref="B293:C293"/>
    <mergeCell ref="B294:C294"/>
    <mergeCell ref="B295:C295"/>
    <mergeCell ref="B296:C296"/>
    <mergeCell ref="B297:C297"/>
    <mergeCell ref="B288:C288"/>
    <mergeCell ref="B289:C289"/>
    <mergeCell ref="B290:C290"/>
    <mergeCell ref="B291:C291"/>
    <mergeCell ref="B292:C292"/>
    <mergeCell ref="B303:C303"/>
    <mergeCell ref="B304:C304"/>
    <mergeCell ref="B305:C305"/>
    <mergeCell ref="B306:C306"/>
    <mergeCell ref="B307:C307"/>
    <mergeCell ref="B298:C298"/>
    <mergeCell ref="B299:C299"/>
    <mergeCell ref="B300:C300"/>
    <mergeCell ref="B301:C301"/>
    <mergeCell ref="B302:C302"/>
    <mergeCell ref="B313:C313"/>
    <mergeCell ref="B314:C314"/>
    <mergeCell ref="B315:C315"/>
    <mergeCell ref="B316:C316"/>
    <mergeCell ref="B317:C317"/>
    <mergeCell ref="B308:C308"/>
    <mergeCell ref="B309:C309"/>
    <mergeCell ref="B310:C310"/>
    <mergeCell ref="B311:C311"/>
    <mergeCell ref="B312:C312"/>
    <mergeCell ref="B323:C323"/>
    <mergeCell ref="B324:C324"/>
    <mergeCell ref="B325:C325"/>
    <mergeCell ref="B326:C326"/>
    <mergeCell ref="B327:C327"/>
    <mergeCell ref="B318:C318"/>
    <mergeCell ref="B319:C319"/>
    <mergeCell ref="B320:C320"/>
    <mergeCell ref="B321:C321"/>
    <mergeCell ref="B322:C322"/>
    <mergeCell ref="B333:C333"/>
    <mergeCell ref="B334:C334"/>
    <mergeCell ref="B335:C335"/>
    <mergeCell ref="B336:C336"/>
    <mergeCell ref="B337:C337"/>
    <mergeCell ref="B328:C328"/>
    <mergeCell ref="B329:C329"/>
    <mergeCell ref="B330:C330"/>
    <mergeCell ref="B331:C331"/>
    <mergeCell ref="B332:C332"/>
    <mergeCell ref="B343:C343"/>
    <mergeCell ref="B344:C344"/>
    <mergeCell ref="B345:C345"/>
    <mergeCell ref="B346:C346"/>
    <mergeCell ref="B347:C347"/>
    <mergeCell ref="B338:C338"/>
    <mergeCell ref="B339:C339"/>
    <mergeCell ref="B340:C340"/>
    <mergeCell ref="B341:C341"/>
    <mergeCell ref="B342:C342"/>
    <mergeCell ref="B353:C353"/>
    <mergeCell ref="B354:C354"/>
    <mergeCell ref="B355:C355"/>
    <mergeCell ref="B356:C356"/>
    <mergeCell ref="B357:C357"/>
    <mergeCell ref="B348:C348"/>
    <mergeCell ref="B349:C349"/>
    <mergeCell ref="B350:C350"/>
    <mergeCell ref="B351:C351"/>
    <mergeCell ref="B352:C352"/>
    <mergeCell ref="B363:C363"/>
    <mergeCell ref="B364:C364"/>
    <mergeCell ref="B365:C365"/>
    <mergeCell ref="B366:C366"/>
    <mergeCell ref="B367:C367"/>
    <mergeCell ref="B358:C358"/>
    <mergeCell ref="B359:C359"/>
    <mergeCell ref="B360:C360"/>
    <mergeCell ref="B361:C361"/>
    <mergeCell ref="B362:C362"/>
    <mergeCell ref="B373:C373"/>
    <mergeCell ref="B374:C374"/>
    <mergeCell ref="B375:C375"/>
    <mergeCell ref="B376:C376"/>
    <mergeCell ref="B377:C377"/>
    <mergeCell ref="B368:C368"/>
    <mergeCell ref="B369:C369"/>
    <mergeCell ref="B370:C370"/>
    <mergeCell ref="B371:C371"/>
    <mergeCell ref="B372:C372"/>
    <mergeCell ref="B383:C383"/>
    <mergeCell ref="B384:C384"/>
    <mergeCell ref="B385:C385"/>
    <mergeCell ref="B386:C386"/>
    <mergeCell ref="B387:C387"/>
    <mergeCell ref="B378:C378"/>
    <mergeCell ref="B379:C379"/>
    <mergeCell ref="B380:C380"/>
    <mergeCell ref="B381:C381"/>
    <mergeCell ref="B382:C382"/>
    <mergeCell ref="B393:C393"/>
    <mergeCell ref="B394:C394"/>
    <mergeCell ref="B395:C395"/>
    <mergeCell ref="B396:C396"/>
    <mergeCell ref="B397:C397"/>
    <mergeCell ref="B388:C388"/>
    <mergeCell ref="B389:C389"/>
    <mergeCell ref="B390:C390"/>
    <mergeCell ref="B391:C391"/>
    <mergeCell ref="B392:C392"/>
    <mergeCell ref="B403:C403"/>
    <mergeCell ref="B404:C404"/>
    <mergeCell ref="B405:C405"/>
    <mergeCell ref="B406:C406"/>
    <mergeCell ref="B407:C407"/>
    <mergeCell ref="B398:C398"/>
    <mergeCell ref="B399:C399"/>
    <mergeCell ref="B400:C400"/>
    <mergeCell ref="B401:C401"/>
    <mergeCell ref="B402:C402"/>
    <mergeCell ref="B413:C413"/>
    <mergeCell ref="B414:C414"/>
    <mergeCell ref="B415:C415"/>
    <mergeCell ref="B416:C416"/>
    <mergeCell ref="B417:C417"/>
    <mergeCell ref="B408:C408"/>
    <mergeCell ref="B409:C409"/>
    <mergeCell ref="B410:C410"/>
    <mergeCell ref="B411:C411"/>
    <mergeCell ref="B412:C412"/>
    <mergeCell ref="B423:C423"/>
    <mergeCell ref="B424:C424"/>
    <mergeCell ref="B425:C425"/>
    <mergeCell ref="B426:C426"/>
    <mergeCell ref="B427:C427"/>
    <mergeCell ref="B418:C418"/>
    <mergeCell ref="B419:C419"/>
    <mergeCell ref="B420:C420"/>
    <mergeCell ref="B421:C421"/>
    <mergeCell ref="B422:C422"/>
    <mergeCell ref="B433:C433"/>
    <mergeCell ref="B434:C434"/>
    <mergeCell ref="B435:C435"/>
    <mergeCell ref="B436:C436"/>
    <mergeCell ref="B437:C437"/>
    <mergeCell ref="B428:C428"/>
    <mergeCell ref="B429:C429"/>
    <mergeCell ref="B430:C430"/>
    <mergeCell ref="B431:C431"/>
    <mergeCell ref="B432:C432"/>
    <mergeCell ref="B443:C443"/>
    <mergeCell ref="B444:C444"/>
    <mergeCell ref="B445:C445"/>
    <mergeCell ref="B446:C446"/>
    <mergeCell ref="B447:C447"/>
    <mergeCell ref="B438:C438"/>
    <mergeCell ref="B439:C439"/>
    <mergeCell ref="B440:C440"/>
    <mergeCell ref="B441:C441"/>
    <mergeCell ref="B442:C442"/>
    <mergeCell ref="B453:C453"/>
    <mergeCell ref="B454:C454"/>
    <mergeCell ref="B455:C455"/>
    <mergeCell ref="B456:C456"/>
    <mergeCell ref="B457:C457"/>
    <mergeCell ref="B448:C448"/>
    <mergeCell ref="B449:C449"/>
    <mergeCell ref="B450:C450"/>
    <mergeCell ref="B451:C451"/>
    <mergeCell ref="B452:C452"/>
    <mergeCell ref="B463:C463"/>
    <mergeCell ref="B464:C464"/>
    <mergeCell ref="B465:C465"/>
    <mergeCell ref="B466:C466"/>
    <mergeCell ref="B467:C467"/>
    <mergeCell ref="B458:C458"/>
    <mergeCell ref="B459:C459"/>
    <mergeCell ref="B460:C460"/>
    <mergeCell ref="B461:C461"/>
    <mergeCell ref="B462:C462"/>
    <mergeCell ref="B473:C473"/>
    <mergeCell ref="B474:C474"/>
    <mergeCell ref="B475:C475"/>
    <mergeCell ref="B476:C476"/>
    <mergeCell ref="B477:C477"/>
    <mergeCell ref="B468:C468"/>
    <mergeCell ref="B469:C469"/>
    <mergeCell ref="B470:C470"/>
    <mergeCell ref="B471:C471"/>
    <mergeCell ref="B472:C472"/>
    <mergeCell ref="B483:C483"/>
    <mergeCell ref="B484:C484"/>
    <mergeCell ref="B485:C485"/>
    <mergeCell ref="B486:C486"/>
    <mergeCell ref="B487:C487"/>
    <mergeCell ref="B478:C478"/>
    <mergeCell ref="B479:C479"/>
    <mergeCell ref="B480:C480"/>
    <mergeCell ref="B481:C481"/>
    <mergeCell ref="B482:C482"/>
    <mergeCell ref="B493:C493"/>
    <mergeCell ref="B494:C494"/>
    <mergeCell ref="B495:C495"/>
    <mergeCell ref="B496:C496"/>
    <mergeCell ref="B497:C497"/>
    <mergeCell ref="B488:C488"/>
    <mergeCell ref="B489:C489"/>
    <mergeCell ref="B490:C490"/>
    <mergeCell ref="B491:C491"/>
    <mergeCell ref="B492:C492"/>
    <mergeCell ref="B503:C503"/>
    <mergeCell ref="B504:C504"/>
    <mergeCell ref="B505:C505"/>
    <mergeCell ref="B506:C506"/>
    <mergeCell ref="B507:C507"/>
    <mergeCell ref="B498:C498"/>
    <mergeCell ref="B499:C499"/>
    <mergeCell ref="B500:C500"/>
    <mergeCell ref="B501:C501"/>
    <mergeCell ref="B502:C502"/>
    <mergeCell ref="B513:C513"/>
    <mergeCell ref="B514:C514"/>
    <mergeCell ref="B515:C515"/>
    <mergeCell ref="B516:C516"/>
    <mergeCell ref="B517:C517"/>
    <mergeCell ref="B508:C508"/>
    <mergeCell ref="B509:C509"/>
    <mergeCell ref="B510:C510"/>
    <mergeCell ref="B511:C511"/>
    <mergeCell ref="B512:C512"/>
    <mergeCell ref="B523:C523"/>
    <mergeCell ref="B524:C524"/>
    <mergeCell ref="B525:C525"/>
    <mergeCell ref="B526:C526"/>
    <mergeCell ref="B527:C527"/>
    <mergeCell ref="B518:C518"/>
    <mergeCell ref="B519:C519"/>
    <mergeCell ref="B520:C520"/>
    <mergeCell ref="B521:C521"/>
    <mergeCell ref="B522:C522"/>
    <mergeCell ref="B533:C533"/>
    <mergeCell ref="B534:C534"/>
    <mergeCell ref="B535:C535"/>
    <mergeCell ref="B536:C536"/>
    <mergeCell ref="B537:C537"/>
    <mergeCell ref="B528:C528"/>
    <mergeCell ref="B529:C529"/>
    <mergeCell ref="B530:C530"/>
    <mergeCell ref="B531:C531"/>
    <mergeCell ref="B532:C532"/>
    <mergeCell ref="B543:C543"/>
    <mergeCell ref="B544:C544"/>
    <mergeCell ref="B545:C545"/>
    <mergeCell ref="B546:C546"/>
    <mergeCell ref="B547:C547"/>
    <mergeCell ref="B538:C538"/>
    <mergeCell ref="B539:C539"/>
    <mergeCell ref="B540:C540"/>
    <mergeCell ref="B541:C541"/>
    <mergeCell ref="B542:C542"/>
    <mergeCell ref="B553:C553"/>
    <mergeCell ref="B554:C554"/>
    <mergeCell ref="B555:C555"/>
    <mergeCell ref="B556:C556"/>
    <mergeCell ref="B557:C557"/>
    <mergeCell ref="B548:C548"/>
    <mergeCell ref="B549:C549"/>
    <mergeCell ref="B550:C550"/>
    <mergeCell ref="B551:C551"/>
    <mergeCell ref="B552:C552"/>
    <mergeCell ref="B563:C563"/>
    <mergeCell ref="B564:C564"/>
    <mergeCell ref="B565:C565"/>
    <mergeCell ref="B566:C566"/>
    <mergeCell ref="B567:C567"/>
    <mergeCell ref="B558:C558"/>
    <mergeCell ref="B559:C559"/>
    <mergeCell ref="B560:C560"/>
    <mergeCell ref="B561:C561"/>
    <mergeCell ref="B562:C562"/>
    <mergeCell ref="B573:C573"/>
    <mergeCell ref="B574:C574"/>
    <mergeCell ref="B575:C575"/>
    <mergeCell ref="B576:C576"/>
    <mergeCell ref="B577:C577"/>
    <mergeCell ref="B568:C568"/>
    <mergeCell ref="B569:C569"/>
    <mergeCell ref="B570:C570"/>
    <mergeCell ref="B571:C571"/>
    <mergeCell ref="B572:C572"/>
    <mergeCell ref="B583:C583"/>
    <mergeCell ref="B584:C584"/>
    <mergeCell ref="B585:C585"/>
    <mergeCell ref="B586:C586"/>
    <mergeCell ref="B587:C587"/>
    <mergeCell ref="B578:C578"/>
    <mergeCell ref="B579:C579"/>
    <mergeCell ref="B580:C580"/>
    <mergeCell ref="B581:C581"/>
    <mergeCell ref="B582:C582"/>
    <mergeCell ref="B593:C593"/>
    <mergeCell ref="B594:C594"/>
    <mergeCell ref="B595:C595"/>
    <mergeCell ref="B596:C596"/>
    <mergeCell ref="B597:C597"/>
    <mergeCell ref="B588:C588"/>
    <mergeCell ref="B589:C589"/>
    <mergeCell ref="B590:C590"/>
    <mergeCell ref="B591:C591"/>
    <mergeCell ref="B592:C592"/>
    <mergeCell ref="B603:C603"/>
    <mergeCell ref="B604:C604"/>
    <mergeCell ref="B605:C605"/>
    <mergeCell ref="B606:C606"/>
    <mergeCell ref="B607:C607"/>
    <mergeCell ref="B598:C598"/>
    <mergeCell ref="B599:C599"/>
    <mergeCell ref="B600:C600"/>
    <mergeCell ref="B601:C601"/>
    <mergeCell ref="B602:C602"/>
    <mergeCell ref="B613:C613"/>
    <mergeCell ref="B614:C614"/>
    <mergeCell ref="B615:C615"/>
    <mergeCell ref="B616:C616"/>
    <mergeCell ref="B617:C617"/>
    <mergeCell ref="B608:C608"/>
    <mergeCell ref="B609:C609"/>
    <mergeCell ref="B610:C610"/>
    <mergeCell ref="B611:C611"/>
    <mergeCell ref="B612:C612"/>
    <mergeCell ref="B623:C623"/>
    <mergeCell ref="B624:C624"/>
    <mergeCell ref="B625:C625"/>
    <mergeCell ref="B626:C626"/>
    <mergeCell ref="B627:C627"/>
    <mergeCell ref="B618:C618"/>
    <mergeCell ref="B619:C619"/>
    <mergeCell ref="B620:C620"/>
    <mergeCell ref="B621:C621"/>
    <mergeCell ref="B622:C622"/>
    <mergeCell ref="B633:C633"/>
    <mergeCell ref="B634:C634"/>
    <mergeCell ref="B635:C635"/>
    <mergeCell ref="B636:C636"/>
    <mergeCell ref="B637:C637"/>
    <mergeCell ref="B628:C628"/>
    <mergeCell ref="B629:C629"/>
    <mergeCell ref="B630:C630"/>
    <mergeCell ref="B631:C631"/>
    <mergeCell ref="B632:C632"/>
    <mergeCell ref="B682:C682"/>
    <mergeCell ref="B643:C643"/>
    <mergeCell ref="B644:C644"/>
    <mergeCell ref="B645:C645"/>
    <mergeCell ref="B646:C646"/>
    <mergeCell ref="B647:C647"/>
    <mergeCell ref="B638:C638"/>
    <mergeCell ref="B639:C639"/>
    <mergeCell ref="B640:C640"/>
    <mergeCell ref="B641:C641"/>
    <mergeCell ref="B642:C642"/>
    <mergeCell ref="B653:C653"/>
    <mergeCell ref="B654:C654"/>
    <mergeCell ref="B655:C655"/>
    <mergeCell ref="B656:C656"/>
    <mergeCell ref="B657:C657"/>
    <mergeCell ref="B648:C648"/>
    <mergeCell ref="B649:C649"/>
    <mergeCell ref="B650:C650"/>
    <mergeCell ref="B651:C651"/>
    <mergeCell ref="B652:C652"/>
    <mergeCell ref="B725:C725"/>
    <mergeCell ref="B663:C663"/>
    <mergeCell ref="B664:C664"/>
    <mergeCell ref="B665:C665"/>
    <mergeCell ref="B666:C666"/>
    <mergeCell ref="B667:C667"/>
    <mergeCell ref="B699:C699"/>
    <mergeCell ref="B677:C677"/>
    <mergeCell ref="B668:C668"/>
    <mergeCell ref="B669:C669"/>
    <mergeCell ref="B670:C670"/>
    <mergeCell ref="B658:C658"/>
    <mergeCell ref="B659:C659"/>
    <mergeCell ref="B660:C660"/>
    <mergeCell ref="B661:C661"/>
    <mergeCell ref="B662:C662"/>
    <mergeCell ref="B698:C698"/>
    <mergeCell ref="B673:C673"/>
    <mergeCell ref="B674:C674"/>
    <mergeCell ref="B675:C675"/>
    <mergeCell ref="B676:C676"/>
    <mergeCell ref="B671:C671"/>
    <mergeCell ref="B672:C672"/>
    <mergeCell ref="B683:C683"/>
    <mergeCell ref="B684:C684"/>
    <mergeCell ref="B685:C685"/>
    <mergeCell ref="B686:C686"/>
    <mergeCell ref="B687:C687"/>
    <mergeCell ref="B678:C678"/>
    <mergeCell ref="B679:C679"/>
    <mergeCell ref="B680:C680"/>
    <mergeCell ref="B681:C681"/>
    <mergeCell ref="B738:C738"/>
    <mergeCell ref="B739:C739"/>
    <mergeCell ref="B740:C740"/>
    <mergeCell ref="B741:C741"/>
    <mergeCell ref="B742:C742"/>
    <mergeCell ref="B736:C736"/>
    <mergeCell ref="B701:C701"/>
    <mergeCell ref="B702:C702"/>
    <mergeCell ref="B733:C733"/>
    <mergeCell ref="B734:C734"/>
    <mergeCell ref="B737:C737"/>
    <mergeCell ref="B717:C717"/>
    <mergeCell ref="B708:C708"/>
    <mergeCell ref="B703:C703"/>
    <mergeCell ref="B704:C704"/>
    <mergeCell ref="B735:C735"/>
    <mergeCell ref="B713:C713"/>
    <mergeCell ref="B714:C714"/>
    <mergeCell ref="B715:C715"/>
    <mergeCell ref="B716:C716"/>
    <mergeCell ref="B732:C732"/>
    <mergeCell ref="B722:C722"/>
    <mergeCell ref="B723:C723"/>
    <mergeCell ref="B730:C730"/>
    <mergeCell ref="B731:C731"/>
    <mergeCell ref="B711:C711"/>
    <mergeCell ref="B712:C712"/>
    <mergeCell ref="B707:C707"/>
    <mergeCell ref="B726:C726"/>
    <mergeCell ref="B727:C727"/>
    <mergeCell ref="B718:C718"/>
    <mergeCell ref="B719:C719"/>
    <mergeCell ref="T20:U20"/>
    <mergeCell ref="Y20:Z20"/>
    <mergeCell ref="T21:U21"/>
    <mergeCell ref="Y21:Z21"/>
    <mergeCell ref="T19:U19"/>
    <mergeCell ref="Y19:Z19"/>
    <mergeCell ref="B728:C728"/>
    <mergeCell ref="B729:C729"/>
    <mergeCell ref="B697:C697"/>
    <mergeCell ref="B692:C692"/>
    <mergeCell ref="B705:C705"/>
    <mergeCell ref="B706:C706"/>
    <mergeCell ref="B695:C695"/>
    <mergeCell ref="B696:C696"/>
    <mergeCell ref="B709:C709"/>
    <mergeCell ref="B710:C710"/>
    <mergeCell ref="T25:U25"/>
    <mergeCell ref="Y25:Z25"/>
    <mergeCell ref="T31:U31"/>
    <mergeCell ref="Y31:Z31"/>
    <mergeCell ref="T30:U30"/>
    <mergeCell ref="Y30:Z30"/>
    <mergeCell ref="B688:C688"/>
    <mergeCell ref="B689:C689"/>
    <mergeCell ref="B690:C690"/>
    <mergeCell ref="B691:C691"/>
    <mergeCell ref="B693:C693"/>
    <mergeCell ref="B694:C694"/>
    <mergeCell ref="B700:C700"/>
    <mergeCell ref="B720:C720"/>
    <mergeCell ref="B721:C721"/>
    <mergeCell ref="B724:C724"/>
    <mergeCell ref="T1:T2"/>
    <mergeCell ref="U1:AC1"/>
    <mergeCell ref="T26:U26"/>
    <mergeCell ref="Y26:Z26"/>
    <mergeCell ref="T27:U27"/>
    <mergeCell ref="Y27:Z27"/>
    <mergeCell ref="T17:U17"/>
    <mergeCell ref="Y17:Z17"/>
    <mergeCell ref="T18:U18"/>
    <mergeCell ref="Y18:Z18"/>
    <mergeCell ref="T22:U22"/>
    <mergeCell ref="Y22:Z22"/>
    <mergeCell ref="T28:U28"/>
    <mergeCell ref="Y28:Z28"/>
    <mergeCell ref="T29:U29"/>
    <mergeCell ref="Y29:Z29"/>
    <mergeCell ref="T23:U23"/>
    <mergeCell ref="Y23:Z23"/>
    <mergeCell ref="T24:U24"/>
    <mergeCell ref="Y24:Z24"/>
    <mergeCell ref="S3:AC3"/>
    <mergeCell ref="S4:T4"/>
    <mergeCell ref="S6:T6"/>
    <mergeCell ref="S8:T8"/>
    <mergeCell ref="S10:T10"/>
    <mergeCell ref="S12:T12"/>
    <mergeCell ref="AB4:AC4"/>
    <mergeCell ref="AB6:AC6"/>
    <mergeCell ref="AB8:AC8"/>
    <mergeCell ref="AB10:AC10"/>
    <mergeCell ref="T16:U16"/>
    <mergeCell ref="Y16:Z16"/>
    <mergeCell ref="T32:U32"/>
    <mergeCell ref="Y32:Z32"/>
    <mergeCell ref="T33:U33"/>
    <mergeCell ref="Y33:Z33"/>
    <mergeCell ref="T34:U34"/>
    <mergeCell ref="Y34:Z34"/>
    <mergeCell ref="T35:U35"/>
    <mergeCell ref="Y35:Z35"/>
    <mergeCell ref="T36:U36"/>
    <mergeCell ref="Y36:Z36"/>
    <mergeCell ref="T37:U37"/>
    <mergeCell ref="Y37:Z37"/>
    <mergeCell ref="T38:U38"/>
    <mergeCell ref="Y38:Z38"/>
    <mergeCell ref="T39:U39"/>
    <mergeCell ref="Y39:Z39"/>
    <mergeCell ref="T40:U40"/>
    <mergeCell ref="Y40:Z40"/>
    <mergeCell ref="T41:U41"/>
    <mergeCell ref="Y41:Z41"/>
    <mergeCell ref="T42:U42"/>
    <mergeCell ref="Y42:Z42"/>
    <mergeCell ref="T43:U43"/>
    <mergeCell ref="Y43:Z43"/>
    <mergeCell ref="T44:U44"/>
    <mergeCell ref="Y44:Z44"/>
    <mergeCell ref="T45:U45"/>
    <mergeCell ref="Y45:Z45"/>
    <mergeCell ref="T46:U46"/>
    <mergeCell ref="Y46:Z46"/>
    <mergeCell ref="T47:U47"/>
    <mergeCell ref="Y47:Z47"/>
    <mergeCell ref="T48:U48"/>
    <mergeCell ref="Y48:Z48"/>
    <mergeCell ref="T49:U49"/>
    <mergeCell ref="Y49:Z49"/>
    <mergeCell ref="T50:U50"/>
    <mergeCell ref="Y50:Z50"/>
    <mergeCell ref="T51:U51"/>
    <mergeCell ref="Y51:Z51"/>
    <mergeCell ref="T52:U52"/>
    <mergeCell ref="Y52:Z52"/>
    <mergeCell ref="T53:U53"/>
    <mergeCell ref="Y53:Z53"/>
    <mergeCell ref="T54:U54"/>
    <mergeCell ref="Y54:Z54"/>
    <mergeCell ref="T55:U55"/>
    <mergeCell ref="Y55:Z55"/>
    <mergeCell ref="T56:U56"/>
    <mergeCell ref="Y56:Z56"/>
    <mergeCell ref="T57:U57"/>
    <mergeCell ref="Y57:Z57"/>
    <mergeCell ref="T58:U58"/>
    <mergeCell ref="Y58:Z58"/>
    <mergeCell ref="T59:U59"/>
    <mergeCell ref="Y59:Z59"/>
    <mergeCell ref="T60:U60"/>
    <mergeCell ref="Y60:Z60"/>
    <mergeCell ref="T61:U61"/>
    <mergeCell ref="Y61:Z61"/>
    <mergeCell ref="T62:U62"/>
    <mergeCell ref="Y62:Z62"/>
    <mergeCell ref="T63:U63"/>
    <mergeCell ref="Y63:Z63"/>
    <mergeCell ref="T64:U64"/>
    <mergeCell ref="Y64:Z64"/>
    <mergeCell ref="T65:U65"/>
    <mergeCell ref="Y65:Z65"/>
    <mergeCell ref="T66:U66"/>
    <mergeCell ref="Y66:Z66"/>
    <mergeCell ref="T67:U67"/>
    <mergeCell ref="Y67:Z67"/>
    <mergeCell ref="T68:U68"/>
    <mergeCell ref="Y68:Z68"/>
    <mergeCell ref="T69:U69"/>
    <mergeCell ref="Y69:Z69"/>
    <mergeCell ref="T70:U70"/>
    <mergeCell ref="Y70:Z70"/>
    <mergeCell ref="T71:U71"/>
    <mergeCell ref="Y71:Z71"/>
    <mergeCell ref="T72:U72"/>
    <mergeCell ref="Y72:Z72"/>
    <mergeCell ref="T73:U73"/>
    <mergeCell ref="Y73:Z73"/>
    <mergeCell ref="T74:U74"/>
    <mergeCell ref="Y74:Z74"/>
    <mergeCell ref="T75:U75"/>
    <mergeCell ref="Y75:Z75"/>
    <mergeCell ref="T76:U76"/>
    <mergeCell ref="Y76:Z76"/>
    <mergeCell ref="T77:U77"/>
    <mergeCell ref="Y77:Z77"/>
    <mergeCell ref="T78:U78"/>
    <mergeCell ref="Y78:Z78"/>
    <mergeCell ref="T79:U79"/>
    <mergeCell ref="Y79:Z79"/>
    <mergeCell ref="T80:U80"/>
    <mergeCell ref="Y80:Z80"/>
    <mergeCell ref="T81:U81"/>
    <mergeCell ref="Y81:Z81"/>
    <mergeCell ref="T82:U82"/>
    <mergeCell ref="Y82:Z82"/>
    <mergeCell ref="T83:U83"/>
    <mergeCell ref="Y83:Z83"/>
    <mergeCell ref="T84:U84"/>
    <mergeCell ref="Y84:Z84"/>
    <mergeCell ref="T85:U85"/>
    <mergeCell ref="Y85:Z85"/>
    <mergeCell ref="T86:U86"/>
    <mergeCell ref="Y86:Z86"/>
    <mergeCell ref="T87:U87"/>
    <mergeCell ref="Y87:Z87"/>
    <mergeCell ref="T88:U88"/>
    <mergeCell ref="Y88:Z88"/>
    <mergeCell ref="T89:U89"/>
    <mergeCell ref="Y89:Z89"/>
    <mergeCell ref="T90:U90"/>
    <mergeCell ref="Y90:Z90"/>
    <mergeCell ref="T91:U91"/>
    <mergeCell ref="Y91:Z91"/>
    <mergeCell ref="T92:U92"/>
    <mergeCell ref="Y92:Z92"/>
    <mergeCell ref="T93:U93"/>
    <mergeCell ref="Y93:Z93"/>
    <mergeCell ref="T94:U94"/>
    <mergeCell ref="Y94:Z94"/>
    <mergeCell ref="T95:U95"/>
    <mergeCell ref="Y95:Z95"/>
    <mergeCell ref="T96:U96"/>
    <mergeCell ref="Y96:Z96"/>
    <mergeCell ref="T97:U97"/>
    <mergeCell ref="Y97:Z97"/>
    <mergeCell ref="T98:U98"/>
    <mergeCell ref="Y98:Z98"/>
    <mergeCell ref="T99:U99"/>
    <mergeCell ref="Y99:Z99"/>
    <mergeCell ref="T100:U100"/>
    <mergeCell ref="Y100:Z100"/>
    <mergeCell ref="T101:U101"/>
    <mergeCell ref="Y101:Z101"/>
    <mergeCell ref="T102:U102"/>
    <mergeCell ref="Y102:Z102"/>
    <mergeCell ref="T103:U103"/>
    <mergeCell ref="Y103:Z103"/>
    <mergeCell ref="T104:U104"/>
    <mergeCell ref="Y104:Z104"/>
    <mergeCell ref="T105:U105"/>
    <mergeCell ref="Y105:Z105"/>
    <mergeCell ref="T106:U106"/>
    <mergeCell ref="Y106:Z106"/>
    <mergeCell ref="T107:U107"/>
    <mergeCell ref="Y107:Z107"/>
    <mergeCell ref="T108:U108"/>
    <mergeCell ref="Y108:Z108"/>
    <mergeCell ref="T109:U109"/>
    <mergeCell ref="Y109:Z109"/>
    <mergeCell ref="T110:U110"/>
    <mergeCell ref="Y110:Z110"/>
    <mergeCell ref="T111:U111"/>
    <mergeCell ref="Y111:Z111"/>
    <mergeCell ref="T112:U112"/>
    <mergeCell ref="Y112:Z112"/>
    <mergeCell ref="T113:U113"/>
    <mergeCell ref="Y113:Z113"/>
    <mergeCell ref="T114:U114"/>
    <mergeCell ref="Y114:Z114"/>
    <mergeCell ref="T115:U115"/>
    <mergeCell ref="Y115:Z115"/>
    <mergeCell ref="T116:U116"/>
    <mergeCell ref="Y116:Z116"/>
    <mergeCell ref="T117:U117"/>
    <mergeCell ref="Y117:Z117"/>
    <mergeCell ref="T118:U118"/>
    <mergeCell ref="Y118:Z118"/>
    <mergeCell ref="T119:U119"/>
    <mergeCell ref="Y119:Z119"/>
    <mergeCell ref="T120:U120"/>
    <mergeCell ref="Y120:Z120"/>
    <mergeCell ref="T121:U121"/>
    <mergeCell ref="Y121:Z121"/>
    <mergeCell ref="T122:U122"/>
    <mergeCell ref="Y122:Z122"/>
    <mergeCell ref="T123:U123"/>
    <mergeCell ref="Y123:Z123"/>
    <mergeCell ref="T124:U124"/>
    <mergeCell ref="Y124:Z124"/>
    <mergeCell ref="T125:U125"/>
    <mergeCell ref="Y125:Z125"/>
    <mergeCell ref="T126:U126"/>
    <mergeCell ref="Y126:Z126"/>
    <mergeCell ref="T127:U127"/>
    <mergeCell ref="Y127:Z127"/>
    <mergeCell ref="T128:U128"/>
    <mergeCell ref="Y128:Z128"/>
    <mergeCell ref="T129:U129"/>
    <mergeCell ref="Y129:Z129"/>
    <mergeCell ref="T130:U130"/>
    <mergeCell ref="Y130:Z130"/>
    <mergeCell ref="T131:U131"/>
    <mergeCell ref="Y131:Z131"/>
    <mergeCell ref="T132:U132"/>
    <mergeCell ref="Y132:Z132"/>
    <mergeCell ref="T133:U133"/>
    <mergeCell ref="Y133:Z133"/>
    <mergeCell ref="T134:U134"/>
    <mergeCell ref="Y134:Z134"/>
    <mergeCell ref="T135:U135"/>
    <mergeCell ref="Y135:Z135"/>
    <mergeCell ref="T136:U136"/>
    <mergeCell ref="Y136:Z136"/>
    <mergeCell ref="T137:U137"/>
    <mergeCell ref="Y137:Z137"/>
    <mergeCell ref="T138:U138"/>
    <mergeCell ref="Y138:Z138"/>
    <mergeCell ref="T139:U139"/>
    <mergeCell ref="Y139:Z139"/>
    <mergeCell ref="T140:U140"/>
    <mergeCell ref="Y140:Z140"/>
    <mergeCell ref="T141:U141"/>
    <mergeCell ref="Y141:Z141"/>
    <mergeCell ref="T142:U142"/>
    <mergeCell ref="Y142:Z142"/>
    <mergeCell ref="T143:U143"/>
    <mergeCell ref="Y143:Z143"/>
    <mergeCell ref="T144:U144"/>
    <mergeCell ref="Y144:Z144"/>
    <mergeCell ref="T145:U145"/>
    <mergeCell ref="Y145:Z145"/>
    <mergeCell ref="T146:U146"/>
    <mergeCell ref="Y146:Z146"/>
    <mergeCell ref="T147:U147"/>
    <mergeCell ref="Y147:Z147"/>
    <mergeCell ref="T148:U148"/>
    <mergeCell ref="Y148:Z148"/>
    <mergeCell ref="T149:U149"/>
    <mergeCell ref="Y149:Z149"/>
    <mergeCell ref="T150:U150"/>
    <mergeCell ref="Y150:Z150"/>
    <mergeCell ref="T151:U151"/>
    <mergeCell ref="Y151:Z151"/>
    <mergeCell ref="T152:U152"/>
    <mergeCell ref="Y152:Z152"/>
    <mergeCell ref="T153:U153"/>
    <mergeCell ref="Y153:Z153"/>
    <mergeCell ref="T154:U154"/>
    <mergeCell ref="Y154:Z154"/>
    <mergeCell ref="T155:U155"/>
    <mergeCell ref="Y155:Z155"/>
    <mergeCell ref="T156:U156"/>
    <mergeCell ref="Y156:Z156"/>
    <mergeCell ref="T157:U157"/>
    <mergeCell ref="Y157:Z157"/>
    <mergeCell ref="T158:U158"/>
    <mergeCell ref="Y158:Z158"/>
    <mergeCell ref="T159:U159"/>
    <mergeCell ref="Y159:Z159"/>
    <mergeCell ref="T160:U160"/>
    <mergeCell ref="Y160:Z160"/>
    <mergeCell ref="T161:U161"/>
    <mergeCell ref="Y161:Z161"/>
    <mergeCell ref="T162:U162"/>
    <mergeCell ref="Y162:Z162"/>
    <mergeCell ref="T163:U163"/>
    <mergeCell ref="Y163:Z163"/>
    <mergeCell ref="T164:U164"/>
    <mergeCell ref="Y164:Z164"/>
    <mergeCell ref="T165:U165"/>
    <mergeCell ref="Y165:Z165"/>
    <mergeCell ref="T166:U166"/>
    <mergeCell ref="Y166:Z166"/>
    <mergeCell ref="T167:U167"/>
    <mergeCell ref="Y167:Z167"/>
    <mergeCell ref="T168:U168"/>
    <mergeCell ref="Y168:Z168"/>
    <mergeCell ref="T169:U169"/>
    <mergeCell ref="Y169:Z169"/>
    <mergeCell ref="T170:U170"/>
    <mergeCell ref="Y170:Z170"/>
    <mergeCell ref="T171:U171"/>
    <mergeCell ref="Y171:Z171"/>
    <mergeCell ref="T172:U172"/>
    <mergeCell ref="Y172:Z172"/>
    <mergeCell ref="T173:U173"/>
    <mergeCell ref="Y173:Z173"/>
    <mergeCell ref="T174:U174"/>
    <mergeCell ref="Y174:Z174"/>
    <mergeCell ref="T175:U175"/>
    <mergeCell ref="Y175:Z175"/>
    <mergeCell ref="T176:U176"/>
    <mergeCell ref="Y176:Z176"/>
    <mergeCell ref="T177:U177"/>
    <mergeCell ref="Y177:Z177"/>
    <mergeCell ref="T178:U178"/>
    <mergeCell ref="Y178:Z178"/>
    <mergeCell ref="T179:U179"/>
    <mergeCell ref="Y179:Z179"/>
    <mergeCell ref="T180:U180"/>
    <mergeCell ref="Y180:Z180"/>
    <mergeCell ref="T181:U181"/>
    <mergeCell ref="Y181:Z181"/>
    <mergeCell ref="T182:U182"/>
    <mergeCell ref="Y182:Z182"/>
    <mergeCell ref="T183:U183"/>
    <mergeCell ref="Y183:Z183"/>
    <mergeCell ref="T184:U184"/>
    <mergeCell ref="Y184:Z184"/>
    <mergeCell ref="T185:U185"/>
    <mergeCell ref="Y185:Z185"/>
    <mergeCell ref="T186:U186"/>
    <mergeCell ref="Y186:Z186"/>
    <mergeCell ref="T187:U187"/>
    <mergeCell ref="Y187:Z187"/>
    <mergeCell ref="T188:U188"/>
    <mergeCell ref="Y188:Z188"/>
    <mergeCell ref="T189:U189"/>
    <mergeCell ref="Y189:Z189"/>
    <mergeCell ref="T190:U190"/>
    <mergeCell ref="Y190:Z190"/>
    <mergeCell ref="T191:U191"/>
    <mergeCell ref="Y191:Z191"/>
    <mergeCell ref="T192:U192"/>
    <mergeCell ref="Y192:Z192"/>
    <mergeCell ref="T193:U193"/>
    <mergeCell ref="Y193:Z193"/>
    <mergeCell ref="T194:U194"/>
    <mergeCell ref="Y194:Z194"/>
    <mergeCell ref="T195:U195"/>
    <mergeCell ref="Y195:Z195"/>
    <mergeCell ref="T196:U196"/>
    <mergeCell ref="Y196:Z196"/>
    <mergeCell ref="T197:U197"/>
    <mergeCell ref="Y197:Z197"/>
    <mergeCell ref="T198:U198"/>
    <mergeCell ref="Y198:Z198"/>
    <mergeCell ref="T199:U199"/>
    <mergeCell ref="Y199:Z199"/>
    <mergeCell ref="T200:U200"/>
    <mergeCell ref="Y200:Z200"/>
    <mergeCell ref="T201:U201"/>
    <mergeCell ref="Y201:Z201"/>
    <mergeCell ref="T202:U202"/>
    <mergeCell ref="Y202:Z202"/>
    <mergeCell ref="T203:U203"/>
    <mergeCell ref="Y203:Z203"/>
    <mergeCell ref="T204:U204"/>
    <mergeCell ref="Y204:Z204"/>
    <mergeCell ref="T205:U205"/>
    <mergeCell ref="Y205:Z205"/>
    <mergeCell ref="T206:U206"/>
    <mergeCell ref="Y206:Z206"/>
    <mergeCell ref="T207:U207"/>
    <mergeCell ref="Y207:Z207"/>
    <mergeCell ref="T208:U208"/>
    <mergeCell ref="Y208:Z208"/>
    <mergeCell ref="T209:U209"/>
    <mergeCell ref="Y209:Z209"/>
    <mergeCell ref="T210:U210"/>
    <mergeCell ref="Y210:Z210"/>
    <mergeCell ref="T211:U211"/>
    <mergeCell ref="Y211:Z211"/>
    <mergeCell ref="T212:U212"/>
    <mergeCell ref="Y212:Z212"/>
    <mergeCell ref="T213:U213"/>
    <mergeCell ref="Y213:Z213"/>
    <mergeCell ref="T214:U214"/>
    <mergeCell ref="Y214:Z214"/>
    <mergeCell ref="T215:U215"/>
    <mergeCell ref="Y215:Z215"/>
    <mergeCell ref="T216:U216"/>
    <mergeCell ref="Y216:Z216"/>
    <mergeCell ref="T217:U217"/>
    <mergeCell ref="Y217:Z217"/>
    <mergeCell ref="T218:U218"/>
    <mergeCell ref="Y218:Z218"/>
    <mergeCell ref="T219:U219"/>
    <mergeCell ref="Y219:Z219"/>
    <mergeCell ref="T220:U220"/>
    <mergeCell ref="Y220:Z220"/>
    <mergeCell ref="T221:U221"/>
    <mergeCell ref="Y221:Z221"/>
    <mergeCell ref="T222:U222"/>
    <mergeCell ref="Y222:Z222"/>
    <mergeCell ref="T223:U223"/>
    <mergeCell ref="Y223:Z223"/>
    <mergeCell ref="T224:U224"/>
    <mergeCell ref="Y224:Z224"/>
    <mergeCell ref="T225:U225"/>
    <mergeCell ref="Y225:Z225"/>
    <mergeCell ref="T226:U226"/>
    <mergeCell ref="Y226:Z226"/>
    <mergeCell ref="T227:U227"/>
    <mergeCell ref="Y227:Z227"/>
    <mergeCell ref="T228:U228"/>
    <mergeCell ref="Y228:Z228"/>
    <mergeCell ref="T229:U229"/>
    <mergeCell ref="Y229:Z229"/>
    <mergeCell ref="T230:U230"/>
    <mergeCell ref="Y230:Z230"/>
    <mergeCell ref="T231:U231"/>
    <mergeCell ref="Y231:Z231"/>
    <mergeCell ref="T232:U232"/>
    <mergeCell ref="Y232:Z232"/>
    <mergeCell ref="T233:U233"/>
    <mergeCell ref="Y233:Z233"/>
    <mergeCell ref="T234:U234"/>
    <mergeCell ref="Y234:Z234"/>
    <mergeCell ref="T235:U235"/>
    <mergeCell ref="Y235:Z235"/>
    <mergeCell ref="T236:U236"/>
    <mergeCell ref="Y236:Z236"/>
    <mergeCell ref="T237:U237"/>
    <mergeCell ref="Y237:Z237"/>
    <mergeCell ref="T238:U238"/>
    <mergeCell ref="Y238:Z238"/>
    <mergeCell ref="T239:U239"/>
    <mergeCell ref="Y239:Z239"/>
    <mergeCell ref="T240:U240"/>
    <mergeCell ref="Y240:Z240"/>
    <mergeCell ref="T241:U241"/>
    <mergeCell ref="Y241:Z241"/>
    <mergeCell ref="T242:U242"/>
    <mergeCell ref="Y242:Z242"/>
    <mergeCell ref="T243:U243"/>
    <mergeCell ref="Y243:Z243"/>
    <mergeCell ref="T244:U244"/>
    <mergeCell ref="Y244:Z244"/>
    <mergeCell ref="T245:U245"/>
    <mergeCell ref="Y245:Z245"/>
    <mergeCell ref="T246:U246"/>
    <mergeCell ref="Y246:Z246"/>
    <mergeCell ref="T247:U247"/>
    <mergeCell ref="Y247:Z247"/>
    <mergeCell ref="T248:U248"/>
    <mergeCell ref="Y248:Z248"/>
    <mergeCell ref="T249:U249"/>
    <mergeCell ref="Y249:Z249"/>
    <mergeCell ref="T250:U250"/>
    <mergeCell ref="Y250:Z250"/>
    <mergeCell ref="T251:U251"/>
    <mergeCell ref="Y251:Z251"/>
    <mergeCell ref="T252:U252"/>
    <mergeCell ref="Y252:Z252"/>
    <mergeCell ref="T253:U253"/>
    <mergeCell ref="Y253:Z253"/>
    <mergeCell ref="T254:U254"/>
    <mergeCell ref="Y254:Z254"/>
    <mergeCell ref="T255:U255"/>
    <mergeCell ref="Y255:Z255"/>
    <mergeCell ref="T256:U256"/>
    <mergeCell ref="Y256:Z256"/>
    <mergeCell ref="T257:U257"/>
    <mergeCell ref="Y257:Z257"/>
    <mergeCell ref="T258:U258"/>
    <mergeCell ref="Y258:Z258"/>
    <mergeCell ref="T259:U259"/>
    <mergeCell ref="Y259:Z259"/>
    <mergeCell ref="T260:U260"/>
    <mergeCell ref="Y260:Z260"/>
    <mergeCell ref="T261:U261"/>
    <mergeCell ref="Y261:Z261"/>
    <mergeCell ref="T262:U262"/>
    <mergeCell ref="Y262:Z262"/>
    <mergeCell ref="T263:U263"/>
    <mergeCell ref="Y263:Z263"/>
    <mergeCell ref="T264:U264"/>
    <mergeCell ref="Y264:Z264"/>
    <mergeCell ref="T265:U265"/>
    <mergeCell ref="Y265:Z265"/>
    <mergeCell ref="T266:U266"/>
    <mergeCell ref="Y266:Z266"/>
    <mergeCell ref="T267:U267"/>
    <mergeCell ref="Y267:Z267"/>
    <mergeCell ref="T268:U268"/>
    <mergeCell ref="Y268:Z268"/>
    <mergeCell ref="T269:U269"/>
    <mergeCell ref="Y269:Z269"/>
    <mergeCell ref="T270:U270"/>
    <mergeCell ref="Y270:Z270"/>
    <mergeCell ref="T271:U271"/>
    <mergeCell ref="Y271:Z271"/>
    <mergeCell ref="T272:U272"/>
    <mergeCell ref="Y272:Z272"/>
    <mergeCell ref="T273:U273"/>
    <mergeCell ref="Y273:Z273"/>
    <mergeCell ref="T274:U274"/>
    <mergeCell ref="Y274:Z274"/>
    <mergeCell ref="T275:U275"/>
    <mergeCell ref="Y275:Z275"/>
    <mergeCell ref="T276:U276"/>
    <mergeCell ref="Y276:Z276"/>
    <mergeCell ref="T277:U277"/>
    <mergeCell ref="Y277:Z277"/>
    <mergeCell ref="T278:U278"/>
    <mergeCell ref="Y278:Z278"/>
    <mergeCell ref="T279:U279"/>
    <mergeCell ref="Y279:Z279"/>
    <mergeCell ref="T280:U280"/>
    <mergeCell ref="Y280:Z280"/>
    <mergeCell ref="T281:U281"/>
    <mergeCell ref="Y281:Z281"/>
    <mergeCell ref="T282:U282"/>
    <mergeCell ref="Y282:Z282"/>
    <mergeCell ref="T283:U283"/>
    <mergeCell ref="Y283:Z283"/>
    <mergeCell ref="T284:U284"/>
    <mergeCell ref="Y284:Z284"/>
    <mergeCell ref="T285:U285"/>
    <mergeCell ref="Y285:Z285"/>
    <mergeCell ref="T286:U286"/>
    <mergeCell ref="Y286:Z286"/>
    <mergeCell ref="T287:U287"/>
    <mergeCell ref="Y287:Z287"/>
    <mergeCell ref="T288:U288"/>
    <mergeCell ref="Y288:Z288"/>
    <mergeCell ref="T289:U289"/>
    <mergeCell ref="Y289:Z289"/>
    <mergeCell ref="T290:U290"/>
    <mergeCell ref="Y290:Z290"/>
    <mergeCell ref="T291:U291"/>
    <mergeCell ref="Y291:Z291"/>
    <mergeCell ref="T292:U292"/>
    <mergeCell ref="Y292:Z292"/>
    <mergeCell ref="T293:U293"/>
    <mergeCell ref="Y293:Z293"/>
    <mergeCell ref="T294:U294"/>
    <mergeCell ref="Y294:Z294"/>
    <mergeCell ref="T295:U295"/>
    <mergeCell ref="Y295:Z295"/>
    <mergeCell ref="T296:U296"/>
    <mergeCell ref="Y296:Z296"/>
    <mergeCell ref="T297:U297"/>
    <mergeCell ref="Y297:Z297"/>
    <mergeCell ref="T298:U298"/>
    <mergeCell ref="Y298:Z298"/>
    <mergeCell ref="T299:U299"/>
    <mergeCell ref="Y299:Z299"/>
    <mergeCell ref="T300:U300"/>
    <mergeCell ref="Y300:Z300"/>
    <mergeCell ref="T301:U301"/>
    <mergeCell ref="Y301:Z301"/>
    <mergeCell ref="T302:U302"/>
    <mergeCell ref="Y302:Z302"/>
    <mergeCell ref="T303:U303"/>
    <mergeCell ref="Y303:Z303"/>
    <mergeCell ref="T304:U304"/>
    <mergeCell ref="Y304:Z304"/>
    <mergeCell ref="T305:U305"/>
    <mergeCell ref="Y305:Z305"/>
    <mergeCell ref="T306:U306"/>
    <mergeCell ref="Y306:Z306"/>
    <mergeCell ref="T307:U307"/>
    <mergeCell ref="Y307:Z307"/>
    <mergeCell ref="T308:U308"/>
    <mergeCell ref="Y308:Z308"/>
    <mergeCell ref="T309:U309"/>
    <mergeCell ref="Y309:Z309"/>
    <mergeCell ref="T310:U310"/>
    <mergeCell ref="Y310:Z310"/>
    <mergeCell ref="T311:U311"/>
    <mergeCell ref="Y311:Z311"/>
    <mergeCell ref="T312:U312"/>
    <mergeCell ref="Y312:Z312"/>
    <mergeCell ref="T313:U313"/>
    <mergeCell ref="Y313:Z313"/>
    <mergeCell ref="T314:U314"/>
    <mergeCell ref="Y314:Z314"/>
    <mergeCell ref="T315:U315"/>
    <mergeCell ref="Y315:Z315"/>
    <mergeCell ref="T316:U316"/>
    <mergeCell ref="Y316:Z316"/>
    <mergeCell ref="T317:U317"/>
    <mergeCell ref="Y317:Z317"/>
    <mergeCell ref="T318:U318"/>
    <mergeCell ref="Y318:Z318"/>
    <mergeCell ref="T319:U319"/>
    <mergeCell ref="Y319:Z319"/>
    <mergeCell ref="T320:U320"/>
    <mergeCell ref="Y320:Z320"/>
    <mergeCell ref="T321:U321"/>
    <mergeCell ref="Y321:Z321"/>
    <mergeCell ref="T322:U322"/>
    <mergeCell ref="Y322:Z322"/>
    <mergeCell ref="T323:U323"/>
    <mergeCell ref="Y323:Z323"/>
    <mergeCell ref="T324:U324"/>
    <mergeCell ref="Y324:Z324"/>
    <mergeCell ref="T325:U325"/>
    <mergeCell ref="Y325:Z325"/>
    <mergeCell ref="T326:U326"/>
    <mergeCell ref="Y326:Z326"/>
    <mergeCell ref="T327:U327"/>
    <mergeCell ref="Y327:Z327"/>
    <mergeCell ref="T328:U328"/>
    <mergeCell ref="Y328:Z328"/>
    <mergeCell ref="T329:U329"/>
    <mergeCell ref="Y329:Z329"/>
    <mergeCell ref="T330:U330"/>
    <mergeCell ref="Y330:Z330"/>
    <mergeCell ref="T331:U331"/>
    <mergeCell ref="Y331:Z331"/>
    <mergeCell ref="T332:U332"/>
    <mergeCell ref="Y332:Z332"/>
    <mergeCell ref="T333:U333"/>
    <mergeCell ref="Y333:Z333"/>
    <mergeCell ref="T334:U334"/>
    <mergeCell ref="Y334:Z334"/>
    <mergeCell ref="T335:U335"/>
    <mergeCell ref="Y335:Z335"/>
    <mergeCell ref="T336:U336"/>
    <mergeCell ref="Y336:Z336"/>
    <mergeCell ref="T337:U337"/>
    <mergeCell ref="Y337:Z337"/>
    <mergeCell ref="T338:U338"/>
    <mergeCell ref="Y338:Z338"/>
    <mergeCell ref="T339:U339"/>
    <mergeCell ref="Y339:Z339"/>
    <mergeCell ref="T340:U340"/>
    <mergeCell ref="Y340:Z340"/>
    <mergeCell ref="T341:U341"/>
    <mergeCell ref="Y341:Z341"/>
    <mergeCell ref="T342:U342"/>
    <mergeCell ref="Y342:Z342"/>
    <mergeCell ref="T343:U343"/>
    <mergeCell ref="Y343:Z343"/>
    <mergeCell ref="T344:U344"/>
    <mergeCell ref="Y344:Z344"/>
    <mergeCell ref="T345:U345"/>
    <mergeCell ref="Y345:Z345"/>
    <mergeCell ref="T346:U346"/>
    <mergeCell ref="Y346:Z346"/>
    <mergeCell ref="T347:U347"/>
    <mergeCell ref="Y347:Z347"/>
    <mergeCell ref="T348:U348"/>
    <mergeCell ref="Y348:Z348"/>
    <mergeCell ref="T349:U349"/>
    <mergeCell ref="Y349:Z349"/>
    <mergeCell ref="T350:U350"/>
    <mergeCell ref="Y350:Z350"/>
    <mergeCell ref="T351:U351"/>
    <mergeCell ref="Y351:Z351"/>
    <mergeCell ref="T352:U352"/>
    <mergeCell ref="Y352:Z352"/>
    <mergeCell ref="T353:U353"/>
    <mergeCell ref="Y353:Z353"/>
    <mergeCell ref="T354:U354"/>
    <mergeCell ref="Y354:Z354"/>
    <mergeCell ref="T355:U355"/>
    <mergeCell ref="Y355:Z355"/>
    <mergeCell ref="T356:U356"/>
    <mergeCell ref="Y356:Z356"/>
    <mergeCell ref="T357:U357"/>
    <mergeCell ref="Y357:Z357"/>
    <mergeCell ref="T358:U358"/>
    <mergeCell ref="Y358:Z358"/>
    <mergeCell ref="T359:U359"/>
    <mergeCell ref="Y359:Z359"/>
    <mergeCell ref="T360:U360"/>
    <mergeCell ref="Y360:Z360"/>
    <mergeCell ref="T361:U361"/>
    <mergeCell ref="Y361:Z361"/>
    <mergeCell ref="T362:U362"/>
    <mergeCell ref="Y362:Z362"/>
    <mergeCell ref="T363:U363"/>
    <mergeCell ref="Y363:Z363"/>
    <mergeCell ref="T364:U364"/>
    <mergeCell ref="Y364:Z364"/>
    <mergeCell ref="T365:U365"/>
    <mergeCell ref="Y365:Z365"/>
    <mergeCell ref="T366:U366"/>
    <mergeCell ref="Y366:Z366"/>
    <mergeCell ref="T367:U367"/>
    <mergeCell ref="Y367:Z367"/>
    <mergeCell ref="T368:U368"/>
    <mergeCell ref="Y368:Z368"/>
    <mergeCell ref="T369:U369"/>
    <mergeCell ref="Y369:Z369"/>
    <mergeCell ref="T370:U370"/>
    <mergeCell ref="Y370:Z370"/>
    <mergeCell ref="T371:U371"/>
    <mergeCell ref="Y371:Z371"/>
    <mergeCell ref="T372:U372"/>
    <mergeCell ref="Y372:Z372"/>
    <mergeCell ref="T373:U373"/>
    <mergeCell ref="Y373:Z373"/>
    <mergeCell ref="T374:U374"/>
    <mergeCell ref="Y374:Z374"/>
    <mergeCell ref="T375:U375"/>
    <mergeCell ref="Y375:Z375"/>
    <mergeCell ref="T376:U376"/>
    <mergeCell ref="Y376:Z376"/>
    <mergeCell ref="T377:U377"/>
    <mergeCell ref="Y377:Z377"/>
    <mergeCell ref="T378:U378"/>
    <mergeCell ref="Y378:Z378"/>
    <mergeCell ref="T379:U379"/>
    <mergeCell ref="Y379:Z379"/>
    <mergeCell ref="T380:U380"/>
    <mergeCell ref="Y380:Z380"/>
    <mergeCell ref="T381:U381"/>
    <mergeCell ref="Y381:Z381"/>
    <mergeCell ref="T382:U382"/>
    <mergeCell ref="Y382:Z382"/>
    <mergeCell ref="T383:U383"/>
    <mergeCell ref="Y383:Z383"/>
    <mergeCell ref="T384:U384"/>
    <mergeCell ref="Y384:Z384"/>
    <mergeCell ref="T385:U385"/>
    <mergeCell ref="Y385:Z385"/>
    <mergeCell ref="T386:U386"/>
    <mergeCell ref="Y386:Z386"/>
    <mergeCell ref="T387:U387"/>
    <mergeCell ref="Y387:Z387"/>
    <mergeCell ref="T388:U388"/>
    <mergeCell ref="Y388:Z388"/>
    <mergeCell ref="T389:U389"/>
    <mergeCell ref="Y389:Z389"/>
    <mergeCell ref="T390:U390"/>
    <mergeCell ref="Y390:Z390"/>
    <mergeCell ref="T391:U391"/>
    <mergeCell ref="Y391:Z391"/>
    <mergeCell ref="T392:U392"/>
    <mergeCell ref="Y392:Z392"/>
    <mergeCell ref="T393:U393"/>
    <mergeCell ref="Y393:Z393"/>
    <mergeCell ref="T394:U394"/>
    <mergeCell ref="Y394:Z394"/>
    <mergeCell ref="T395:U395"/>
    <mergeCell ref="Y395:Z395"/>
    <mergeCell ref="T396:U396"/>
    <mergeCell ref="Y396:Z396"/>
    <mergeCell ref="T397:U397"/>
    <mergeCell ref="Y397:Z397"/>
    <mergeCell ref="T398:U398"/>
    <mergeCell ref="Y398:Z398"/>
    <mergeCell ref="T399:U399"/>
    <mergeCell ref="Y399:Z399"/>
    <mergeCell ref="T400:U400"/>
    <mergeCell ref="Y400:Z400"/>
    <mergeCell ref="T401:U401"/>
    <mergeCell ref="Y401:Z401"/>
    <mergeCell ref="T402:U402"/>
    <mergeCell ref="Y402:Z402"/>
    <mergeCell ref="T403:U403"/>
    <mergeCell ref="Y403:Z403"/>
    <mergeCell ref="T404:U404"/>
    <mergeCell ref="Y404:Z404"/>
    <mergeCell ref="T405:U405"/>
    <mergeCell ref="Y405:Z405"/>
    <mergeCell ref="T406:U406"/>
    <mergeCell ref="Y406:Z406"/>
    <mergeCell ref="T407:U407"/>
    <mergeCell ref="Y407:Z407"/>
    <mergeCell ref="T408:U408"/>
    <mergeCell ref="Y408:Z408"/>
    <mergeCell ref="T409:U409"/>
    <mergeCell ref="Y409:Z409"/>
    <mergeCell ref="T410:U410"/>
    <mergeCell ref="Y410:Z410"/>
    <mergeCell ref="T411:U411"/>
    <mergeCell ref="Y411:Z411"/>
    <mergeCell ref="T412:U412"/>
    <mergeCell ref="Y412:Z412"/>
    <mergeCell ref="T413:U413"/>
    <mergeCell ref="Y413:Z413"/>
    <mergeCell ref="T414:U414"/>
    <mergeCell ref="Y414:Z414"/>
    <mergeCell ref="T415:U415"/>
    <mergeCell ref="Y415:Z415"/>
    <mergeCell ref="T416:U416"/>
    <mergeCell ref="Y416:Z416"/>
    <mergeCell ref="T417:U417"/>
    <mergeCell ref="Y417:Z417"/>
    <mergeCell ref="T418:U418"/>
    <mergeCell ref="Y418:Z418"/>
    <mergeCell ref="T419:U419"/>
    <mergeCell ref="Y419:Z419"/>
    <mergeCell ref="T420:U420"/>
    <mergeCell ref="Y420:Z420"/>
    <mergeCell ref="T421:U421"/>
    <mergeCell ref="Y421:Z421"/>
    <mergeCell ref="T422:U422"/>
    <mergeCell ref="Y422:Z422"/>
    <mergeCell ref="T423:U423"/>
    <mergeCell ref="Y423:Z423"/>
    <mergeCell ref="T424:U424"/>
    <mergeCell ref="Y424:Z424"/>
    <mergeCell ref="T425:U425"/>
    <mergeCell ref="Y425:Z425"/>
    <mergeCell ref="T426:U426"/>
    <mergeCell ref="Y426:Z426"/>
    <mergeCell ref="T427:U427"/>
    <mergeCell ref="Y427:Z427"/>
    <mergeCell ref="T428:U428"/>
    <mergeCell ref="Y428:Z428"/>
    <mergeCell ref="T429:U429"/>
    <mergeCell ref="Y429:Z429"/>
    <mergeCell ref="T430:U430"/>
    <mergeCell ref="Y430:Z430"/>
    <mergeCell ref="T431:U431"/>
    <mergeCell ref="Y431:Z431"/>
    <mergeCell ref="T432:U432"/>
    <mergeCell ref="Y432:Z432"/>
    <mergeCell ref="T433:U433"/>
    <mergeCell ref="Y433:Z433"/>
    <mergeCell ref="T434:U434"/>
    <mergeCell ref="Y434:Z434"/>
    <mergeCell ref="T435:U435"/>
    <mergeCell ref="Y435:Z435"/>
    <mergeCell ref="T436:U436"/>
    <mergeCell ref="Y436:Z436"/>
    <mergeCell ref="T437:U437"/>
    <mergeCell ref="Y437:Z437"/>
    <mergeCell ref="T438:U438"/>
    <mergeCell ref="Y438:Z438"/>
    <mergeCell ref="T439:U439"/>
    <mergeCell ref="Y439:Z439"/>
    <mergeCell ref="T440:U440"/>
    <mergeCell ref="Y440:Z440"/>
    <mergeCell ref="T441:U441"/>
    <mergeCell ref="Y441:Z441"/>
    <mergeCell ref="T442:U442"/>
    <mergeCell ref="Y442:Z442"/>
    <mergeCell ref="T443:U443"/>
    <mergeCell ref="Y443:Z443"/>
    <mergeCell ref="T444:U444"/>
    <mergeCell ref="Y444:Z444"/>
    <mergeCell ref="T445:U445"/>
    <mergeCell ref="Y445:Z445"/>
    <mergeCell ref="T446:U446"/>
    <mergeCell ref="Y446:Z446"/>
    <mergeCell ref="T447:U447"/>
    <mergeCell ref="Y447:Z447"/>
    <mergeCell ref="T448:U448"/>
    <mergeCell ref="Y448:Z448"/>
    <mergeCell ref="T449:U449"/>
    <mergeCell ref="Y449:Z449"/>
    <mergeCell ref="T450:U450"/>
    <mergeCell ref="Y450:Z450"/>
    <mergeCell ref="T451:U451"/>
    <mergeCell ref="Y451:Z451"/>
    <mergeCell ref="T452:U452"/>
    <mergeCell ref="Y452:Z452"/>
    <mergeCell ref="T453:U453"/>
    <mergeCell ref="Y453:Z453"/>
    <mergeCell ref="T454:U454"/>
    <mergeCell ref="Y454:Z454"/>
    <mergeCell ref="T455:U455"/>
    <mergeCell ref="Y455:Z455"/>
    <mergeCell ref="T456:U456"/>
    <mergeCell ref="Y456:Z456"/>
    <mergeCell ref="T457:U457"/>
    <mergeCell ref="Y457:Z457"/>
    <mergeCell ref="T458:U458"/>
    <mergeCell ref="Y458:Z458"/>
    <mergeCell ref="T459:U459"/>
    <mergeCell ref="Y459:Z459"/>
    <mergeCell ref="T460:U460"/>
    <mergeCell ref="Y460:Z460"/>
    <mergeCell ref="T461:U461"/>
    <mergeCell ref="Y461:Z461"/>
    <mergeCell ref="T462:U462"/>
    <mergeCell ref="Y462:Z462"/>
    <mergeCell ref="T463:U463"/>
    <mergeCell ref="Y463:Z463"/>
    <mergeCell ref="T464:U464"/>
    <mergeCell ref="Y464:Z464"/>
    <mergeCell ref="T465:U465"/>
    <mergeCell ref="Y465:Z465"/>
    <mergeCell ref="T466:U466"/>
    <mergeCell ref="Y466:Z466"/>
    <mergeCell ref="T467:U467"/>
    <mergeCell ref="Y467:Z467"/>
    <mergeCell ref="T468:U468"/>
    <mergeCell ref="Y468:Z468"/>
    <mergeCell ref="T469:U469"/>
    <mergeCell ref="Y469:Z469"/>
    <mergeCell ref="T470:U470"/>
    <mergeCell ref="Y470:Z470"/>
    <mergeCell ref="T471:U471"/>
    <mergeCell ref="Y471:Z471"/>
    <mergeCell ref="T472:U472"/>
    <mergeCell ref="Y472:Z472"/>
    <mergeCell ref="T473:U473"/>
    <mergeCell ref="Y473:Z473"/>
    <mergeCell ref="T474:U474"/>
    <mergeCell ref="Y474:Z474"/>
    <mergeCell ref="T475:U475"/>
    <mergeCell ref="Y475:Z475"/>
    <mergeCell ref="T476:U476"/>
    <mergeCell ref="Y476:Z476"/>
    <mergeCell ref="T477:U477"/>
    <mergeCell ref="Y477:Z477"/>
    <mergeCell ref="T478:U478"/>
    <mergeCell ref="Y478:Z478"/>
    <mergeCell ref="T479:U479"/>
    <mergeCell ref="Y479:Z479"/>
    <mergeCell ref="T480:U480"/>
    <mergeCell ref="Y480:Z480"/>
    <mergeCell ref="T481:U481"/>
    <mergeCell ref="Y481:Z481"/>
    <mergeCell ref="T482:U482"/>
    <mergeCell ref="Y482:Z482"/>
    <mergeCell ref="T483:U483"/>
    <mergeCell ref="Y483:Z483"/>
    <mergeCell ref="T484:U484"/>
    <mergeCell ref="Y484:Z484"/>
    <mergeCell ref="T485:U485"/>
    <mergeCell ref="Y485:Z485"/>
    <mergeCell ref="T486:U486"/>
    <mergeCell ref="Y486:Z486"/>
    <mergeCell ref="T487:U487"/>
    <mergeCell ref="Y487:Z487"/>
    <mergeCell ref="T488:U488"/>
    <mergeCell ref="Y488:Z488"/>
    <mergeCell ref="T489:U489"/>
    <mergeCell ref="Y489:Z489"/>
    <mergeCell ref="T490:U490"/>
    <mergeCell ref="Y490:Z490"/>
    <mergeCell ref="T491:U491"/>
    <mergeCell ref="Y491:Z491"/>
    <mergeCell ref="T492:U492"/>
    <mergeCell ref="Y492:Z492"/>
    <mergeCell ref="T493:U493"/>
    <mergeCell ref="Y493:Z493"/>
    <mergeCell ref="T494:U494"/>
    <mergeCell ref="Y494:Z494"/>
    <mergeCell ref="T495:U495"/>
    <mergeCell ref="Y495:Z495"/>
    <mergeCell ref="T496:U496"/>
    <mergeCell ref="Y496:Z496"/>
    <mergeCell ref="T497:U497"/>
    <mergeCell ref="Y497:Z497"/>
    <mergeCell ref="T498:U498"/>
    <mergeCell ref="Y498:Z498"/>
    <mergeCell ref="T499:U499"/>
    <mergeCell ref="Y499:Z499"/>
    <mergeCell ref="T500:U500"/>
    <mergeCell ref="Y500:Z500"/>
    <mergeCell ref="T501:U501"/>
    <mergeCell ref="Y501:Z501"/>
    <mergeCell ref="T502:U502"/>
    <mergeCell ref="Y502:Z502"/>
    <mergeCell ref="T503:U503"/>
    <mergeCell ref="Y503:Z503"/>
    <mergeCell ref="T504:U504"/>
    <mergeCell ref="Y504:Z504"/>
    <mergeCell ref="T505:U505"/>
    <mergeCell ref="Y505:Z505"/>
    <mergeCell ref="T506:U506"/>
    <mergeCell ref="Y506:Z506"/>
    <mergeCell ref="T507:U507"/>
    <mergeCell ref="Y507:Z507"/>
    <mergeCell ref="T508:U508"/>
    <mergeCell ref="Y508:Z508"/>
    <mergeCell ref="T509:U509"/>
    <mergeCell ref="Y509:Z509"/>
    <mergeCell ref="T510:U510"/>
    <mergeCell ref="Y510:Z510"/>
    <mergeCell ref="T511:U511"/>
    <mergeCell ref="Y511:Z511"/>
    <mergeCell ref="T512:U512"/>
    <mergeCell ref="Y512:Z512"/>
    <mergeCell ref="T513:U513"/>
    <mergeCell ref="Y513:Z513"/>
    <mergeCell ref="T514:U514"/>
    <mergeCell ref="Y514:Z514"/>
    <mergeCell ref="T515:U515"/>
    <mergeCell ref="Y515:Z515"/>
    <mergeCell ref="T516:U516"/>
    <mergeCell ref="Y516:Z516"/>
    <mergeCell ref="T517:U517"/>
    <mergeCell ref="Y517:Z517"/>
    <mergeCell ref="T518:U518"/>
    <mergeCell ref="Y518:Z518"/>
    <mergeCell ref="T519:U519"/>
    <mergeCell ref="Y519:Z519"/>
    <mergeCell ref="T520:U520"/>
    <mergeCell ref="Y520:Z520"/>
    <mergeCell ref="T521:U521"/>
    <mergeCell ref="Y521:Z521"/>
    <mergeCell ref="T522:U522"/>
    <mergeCell ref="Y522:Z522"/>
    <mergeCell ref="T523:U523"/>
    <mergeCell ref="Y523:Z523"/>
    <mergeCell ref="T524:U524"/>
    <mergeCell ref="Y524:Z524"/>
    <mergeCell ref="T525:U525"/>
    <mergeCell ref="Y525:Z525"/>
    <mergeCell ref="T526:U526"/>
    <mergeCell ref="Y526:Z526"/>
    <mergeCell ref="T527:U527"/>
    <mergeCell ref="Y527:Z527"/>
    <mergeCell ref="T528:U528"/>
    <mergeCell ref="Y528:Z528"/>
    <mergeCell ref="T529:U529"/>
    <mergeCell ref="Y529:Z529"/>
    <mergeCell ref="T530:U530"/>
    <mergeCell ref="Y530:Z530"/>
    <mergeCell ref="T531:U531"/>
    <mergeCell ref="Y531:Z531"/>
    <mergeCell ref="T532:U532"/>
    <mergeCell ref="Y532:Z532"/>
    <mergeCell ref="T533:U533"/>
    <mergeCell ref="Y533:Z533"/>
    <mergeCell ref="T534:U534"/>
    <mergeCell ref="Y534:Z534"/>
    <mergeCell ref="T535:U535"/>
    <mergeCell ref="Y535:Z535"/>
    <mergeCell ref="T536:U536"/>
    <mergeCell ref="Y536:Z536"/>
    <mergeCell ref="T537:U537"/>
    <mergeCell ref="Y537:Z537"/>
    <mergeCell ref="T538:U538"/>
    <mergeCell ref="Y538:Z538"/>
    <mergeCell ref="T539:U539"/>
    <mergeCell ref="Y539:Z539"/>
    <mergeCell ref="T540:U540"/>
    <mergeCell ref="Y540:Z540"/>
    <mergeCell ref="T541:U541"/>
    <mergeCell ref="Y541:Z541"/>
    <mergeCell ref="T542:U542"/>
    <mergeCell ref="Y542:Z542"/>
    <mergeCell ref="T543:U543"/>
    <mergeCell ref="Y543:Z543"/>
    <mergeCell ref="T544:U544"/>
    <mergeCell ref="Y544:Z544"/>
    <mergeCell ref="T545:U545"/>
    <mergeCell ref="Y545:Z545"/>
    <mergeCell ref="T546:U546"/>
    <mergeCell ref="Y546:Z546"/>
    <mergeCell ref="T547:U547"/>
    <mergeCell ref="Y547:Z547"/>
    <mergeCell ref="T548:U548"/>
    <mergeCell ref="Y548:Z548"/>
    <mergeCell ref="T549:U549"/>
    <mergeCell ref="Y549:Z549"/>
    <mergeCell ref="T550:U550"/>
    <mergeCell ref="Y550:Z550"/>
    <mergeCell ref="T551:U551"/>
    <mergeCell ref="Y551:Z551"/>
    <mergeCell ref="T552:U552"/>
    <mergeCell ref="Y552:Z552"/>
    <mergeCell ref="T553:U553"/>
    <mergeCell ref="Y553:Z553"/>
    <mergeCell ref="T554:U554"/>
    <mergeCell ref="Y554:Z554"/>
    <mergeCell ref="T555:U555"/>
    <mergeCell ref="Y555:Z555"/>
    <mergeCell ref="T556:U556"/>
    <mergeCell ref="Y556:Z556"/>
    <mergeCell ref="T557:U557"/>
    <mergeCell ref="Y557:Z557"/>
    <mergeCell ref="T558:U558"/>
    <mergeCell ref="Y558:Z558"/>
    <mergeCell ref="T559:U559"/>
    <mergeCell ref="Y559:Z559"/>
    <mergeCell ref="T560:U560"/>
    <mergeCell ref="Y560:Z560"/>
    <mergeCell ref="T561:U561"/>
    <mergeCell ref="Y561:Z561"/>
    <mergeCell ref="T562:U562"/>
    <mergeCell ref="Y562:Z562"/>
    <mergeCell ref="T563:U563"/>
    <mergeCell ref="Y563:Z563"/>
    <mergeCell ref="T564:U564"/>
    <mergeCell ref="Y564:Z564"/>
    <mergeCell ref="T565:U565"/>
    <mergeCell ref="Y565:Z565"/>
    <mergeCell ref="T566:U566"/>
    <mergeCell ref="Y566:Z566"/>
    <mergeCell ref="T567:U567"/>
    <mergeCell ref="Y567:Z567"/>
    <mergeCell ref="T568:U568"/>
    <mergeCell ref="Y568:Z568"/>
    <mergeCell ref="T569:U569"/>
    <mergeCell ref="Y569:Z569"/>
    <mergeCell ref="T570:U570"/>
    <mergeCell ref="Y570:Z570"/>
    <mergeCell ref="T571:U571"/>
    <mergeCell ref="Y571:Z571"/>
    <mergeCell ref="T572:U572"/>
    <mergeCell ref="Y572:Z572"/>
    <mergeCell ref="T573:U573"/>
    <mergeCell ref="Y573:Z573"/>
    <mergeCell ref="T574:U574"/>
    <mergeCell ref="Y574:Z574"/>
    <mergeCell ref="T575:U575"/>
    <mergeCell ref="Y575:Z575"/>
    <mergeCell ref="T576:U576"/>
    <mergeCell ref="Y576:Z576"/>
    <mergeCell ref="T577:U577"/>
    <mergeCell ref="Y577:Z577"/>
    <mergeCell ref="T578:U578"/>
    <mergeCell ref="Y578:Z578"/>
    <mergeCell ref="T579:U579"/>
    <mergeCell ref="Y579:Z579"/>
    <mergeCell ref="T580:U580"/>
    <mergeCell ref="Y580:Z580"/>
    <mergeCell ref="T581:U581"/>
    <mergeCell ref="Y581:Z581"/>
    <mergeCell ref="T582:U582"/>
    <mergeCell ref="Y582:Z582"/>
    <mergeCell ref="T583:U583"/>
    <mergeCell ref="Y583:Z583"/>
    <mergeCell ref="T584:U584"/>
    <mergeCell ref="Y584:Z584"/>
    <mergeCell ref="T585:U585"/>
    <mergeCell ref="Y585:Z585"/>
    <mergeCell ref="T586:U586"/>
    <mergeCell ref="Y586:Z586"/>
    <mergeCell ref="T587:U587"/>
    <mergeCell ref="Y587:Z587"/>
    <mergeCell ref="T588:U588"/>
    <mergeCell ref="Y588:Z588"/>
    <mergeCell ref="T589:U589"/>
    <mergeCell ref="Y589:Z589"/>
    <mergeCell ref="T590:U590"/>
    <mergeCell ref="Y590:Z590"/>
    <mergeCell ref="T591:U591"/>
    <mergeCell ref="Y591:Z591"/>
    <mergeCell ref="T592:U592"/>
    <mergeCell ref="Y592:Z592"/>
    <mergeCell ref="T593:U593"/>
    <mergeCell ref="Y593:Z593"/>
    <mergeCell ref="T594:U594"/>
    <mergeCell ref="Y594:Z594"/>
    <mergeCell ref="T595:U595"/>
    <mergeCell ref="Y595:Z595"/>
    <mergeCell ref="T596:U596"/>
    <mergeCell ref="Y596:Z596"/>
    <mergeCell ref="T597:U597"/>
    <mergeCell ref="Y597:Z597"/>
    <mergeCell ref="T598:U598"/>
    <mergeCell ref="Y598:Z598"/>
    <mergeCell ref="T599:U599"/>
    <mergeCell ref="Y599:Z599"/>
    <mergeCell ref="T600:U600"/>
    <mergeCell ref="Y600:Z600"/>
    <mergeCell ref="T601:U601"/>
    <mergeCell ref="Y601:Z601"/>
    <mergeCell ref="T602:U602"/>
    <mergeCell ref="Y602:Z602"/>
    <mergeCell ref="T603:U603"/>
    <mergeCell ref="Y603:Z603"/>
    <mergeCell ref="T604:U604"/>
    <mergeCell ref="Y604:Z604"/>
    <mergeCell ref="T605:U605"/>
    <mergeCell ref="Y605:Z605"/>
    <mergeCell ref="T606:U606"/>
    <mergeCell ref="Y606:Z606"/>
    <mergeCell ref="T607:U607"/>
    <mergeCell ref="Y607:Z607"/>
    <mergeCell ref="T608:U608"/>
    <mergeCell ref="Y608:Z608"/>
    <mergeCell ref="T609:U609"/>
    <mergeCell ref="Y609:Z609"/>
    <mergeCell ref="T610:U610"/>
    <mergeCell ref="Y610:Z610"/>
    <mergeCell ref="T611:U611"/>
    <mergeCell ref="Y611:Z611"/>
    <mergeCell ref="T612:U612"/>
    <mergeCell ref="Y612:Z612"/>
    <mergeCell ref="T613:U613"/>
    <mergeCell ref="Y613:Z613"/>
    <mergeCell ref="T614:U614"/>
    <mergeCell ref="Y614:Z614"/>
    <mergeCell ref="T615:U615"/>
    <mergeCell ref="Y615:Z615"/>
    <mergeCell ref="T616:U616"/>
    <mergeCell ref="Y616:Z616"/>
    <mergeCell ref="T617:U617"/>
    <mergeCell ref="Y617:Z617"/>
    <mergeCell ref="T618:U618"/>
    <mergeCell ref="Y618:Z618"/>
    <mergeCell ref="T619:U619"/>
    <mergeCell ref="Y619:Z619"/>
    <mergeCell ref="T620:U620"/>
    <mergeCell ref="Y620:Z620"/>
    <mergeCell ref="T621:U621"/>
    <mergeCell ref="Y621:Z621"/>
    <mergeCell ref="T622:U622"/>
    <mergeCell ref="Y622:Z622"/>
    <mergeCell ref="T623:U623"/>
    <mergeCell ref="Y623:Z623"/>
    <mergeCell ref="T624:U624"/>
    <mergeCell ref="Y624:Z624"/>
    <mergeCell ref="T625:U625"/>
    <mergeCell ref="Y625:Z625"/>
    <mergeCell ref="T626:U626"/>
    <mergeCell ref="Y626:Z626"/>
    <mergeCell ref="T627:U627"/>
    <mergeCell ref="Y627:Z627"/>
    <mergeCell ref="T628:U628"/>
    <mergeCell ref="Y628:Z628"/>
    <mergeCell ref="T629:U629"/>
    <mergeCell ref="Y629:Z629"/>
    <mergeCell ref="T630:U630"/>
    <mergeCell ref="Y630:Z630"/>
    <mergeCell ref="T631:U631"/>
    <mergeCell ref="Y631:Z631"/>
    <mergeCell ref="T632:U632"/>
    <mergeCell ref="Y632:Z632"/>
    <mergeCell ref="T633:U633"/>
    <mergeCell ref="Y633:Z633"/>
    <mergeCell ref="T634:U634"/>
    <mergeCell ref="Y634:Z634"/>
    <mergeCell ref="T635:U635"/>
    <mergeCell ref="Y635:Z635"/>
    <mergeCell ref="T636:U636"/>
    <mergeCell ref="Y636:Z636"/>
    <mergeCell ref="T637:U637"/>
    <mergeCell ref="Y637:Z637"/>
    <mergeCell ref="T638:U638"/>
    <mergeCell ref="Y638:Z638"/>
    <mergeCell ref="T639:U639"/>
    <mergeCell ref="Y639:Z639"/>
    <mergeCell ref="T640:U640"/>
    <mergeCell ref="Y640:Z640"/>
    <mergeCell ref="T641:U641"/>
    <mergeCell ref="Y641:Z641"/>
    <mergeCell ref="T642:U642"/>
    <mergeCell ref="Y642:Z642"/>
    <mergeCell ref="T643:U643"/>
    <mergeCell ref="Y643:Z643"/>
    <mergeCell ref="T644:U644"/>
    <mergeCell ref="Y644:Z644"/>
    <mergeCell ref="T645:U645"/>
    <mergeCell ref="Y645:Z645"/>
    <mergeCell ref="T646:U646"/>
    <mergeCell ref="Y646:Z646"/>
    <mergeCell ref="T647:U647"/>
    <mergeCell ref="Y647:Z647"/>
    <mergeCell ref="T648:U648"/>
    <mergeCell ref="Y648:Z648"/>
    <mergeCell ref="T649:U649"/>
    <mergeCell ref="Y649:Z649"/>
    <mergeCell ref="T650:U650"/>
    <mergeCell ref="Y650:Z650"/>
    <mergeCell ref="T651:U651"/>
    <mergeCell ref="Y651:Z651"/>
    <mergeCell ref="T652:U652"/>
    <mergeCell ref="Y652:Z652"/>
    <mergeCell ref="T653:U653"/>
    <mergeCell ref="Y653:Z653"/>
    <mergeCell ref="T654:U654"/>
    <mergeCell ref="Y654:Z654"/>
    <mergeCell ref="T655:U655"/>
    <mergeCell ref="Y655:Z655"/>
    <mergeCell ref="T656:U656"/>
    <mergeCell ref="Y656:Z656"/>
    <mergeCell ref="T657:U657"/>
    <mergeCell ref="Y657:Z657"/>
    <mergeCell ref="T658:U658"/>
    <mergeCell ref="Y658:Z658"/>
    <mergeCell ref="T659:U659"/>
    <mergeCell ref="Y659:Z659"/>
    <mergeCell ref="T660:U660"/>
    <mergeCell ref="Y660:Z660"/>
    <mergeCell ref="T661:U661"/>
    <mergeCell ref="Y661:Z661"/>
    <mergeCell ref="T662:U662"/>
    <mergeCell ref="Y662:Z662"/>
    <mergeCell ref="T663:U663"/>
    <mergeCell ref="Y663:Z663"/>
    <mergeCell ref="T664:U664"/>
    <mergeCell ref="Y664:Z664"/>
    <mergeCell ref="T665:U665"/>
    <mergeCell ref="Y665:Z665"/>
    <mergeCell ref="T666:U666"/>
    <mergeCell ref="Y666:Z666"/>
    <mergeCell ref="T667:U667"/>
    <mergeCell ref="Y667:Z667"/>
    <mergeCell ref="T668:U668"/>
    <mergeCell ref="Y668:Z668"/>
    <mergeCell ref="T669:U669"/>
    <mergeCell ref="Y669:Z669"/>
    <mergeCell ref="T670:U670"/>
    <mergeCell ref="Y670:Z670"/>
    <mergeCell ref="T671:U671"/>
    <mergeCell ref="Y671:Z671"/>
    <mergeCell ref="T672:U672"/>
    <mergeCell ref="Y672:Z672"/>
    <mergeCell ref="T673:U673"/>
    <mergeCell ref="Y673:Z673"/>
    <mergeCell ref="T674:U674"/>
    <mergeCell ref="Y674:Z674"/>
    <mergeCell ref="T675:U675"/>
    <mergeCell ref="Y675:Z675"/>
    <mergeCell ref="T676:U676"/>
    <mergeCell ref="Y676:Z676"/>
    <mergeCell ref="T677:U677"/>
    <mergeCell ref="Y677:Z677"/>
    <mergeCell ref="T678:U678"/>
    <mergeCell ref="Y678:Z678"/>
    <mergeCell ref="T679:U679"/>
    <mergeCell ref="Y679:Z679"/>
    <mergeCell ref="T680:U680"/>
    <mergeCell ref="Y680:Z680"/>
    <mergeCell ref="T681:U681"/>
    <mergeCell ref="Y681:Z681"/>
    <mergeCell ref="T682:U682"/>
    <mergeCell ref="Y682:Z682"/>
    <mergeCell ref="T683:U683"/>
    <mergeCell ref="Y683:Z683"/>
    <mergeCell ref="T684:U684"/>
    <mergeCell ref="Y684:Z684"/>
    <mergeCell ref="T685:U685"/>
    <mergeCell ref="Y685:Z685"/>
    <mergeCell ref="T686:U686"/>
    <mergeCell ref="Y686:Z686"/>
    <mergeCell ref="T687:U687"/>
    <mergeCell ref="Y687:Z687"/>
    <mergeCell ref="T688:U688"/>
    <mergeCell ref="Y688:Z688"/>
    <mergeCell ref="T689:U689"/>
    <mergeCell ref="Y689:Z689"/>
    <mergeCell ref="T690:U690"/>
    <mergeCell ref="Y690:Z690"/>
    <mergeCell ref="T691:U691"/>
    <mergeCell ref="Y691:Z691"/>
    <mergeCell ref="T692:U692"/>
    <mergeCell ref="Y692:Z692"/>
    <mergeCell ref="T693:U693"/>
    <mergeCell ref="Y693:Z693"/>
    <mergeCell ref="T694:U694"/>
    <mergeCell ref="Y694:Z694"/>
    <mergeCell ref="T695:U695"/>
    <mergeCell ref="Y695:Z695"/>
    <mergeCell ref="T696:U696"/>
    <mergeCell ref="Y696:Z696"/>
    <mergeCell ref="T697:U697"/>
    <mergeCell ref="Y697:Z697"/>
    <mergeCell ref="T698:U698"/>
    <mergeCell ref="Y698:Z698"/>
    <mergeCell ref="T699:U699"/>
    <mergeCell ref="Y699:Z699"/>
    <mergeCell ref="T700:U700"/>
    <mergeCell ref="Y700:Z700"/>
    <mergeCell ref="T701:U701"/>
    <mergeCell ref="Y701:Z701"/>
    <mergeCell ref="T702:U702"/>
    <mergeCell ref="Y702:Z702"/>
    <mergeCell ref="T703:U703"/>
    <mergeCell ref="Y703:Z703"/>
    <mergeCell ref="T704:U704"/>
    <mergeCell ref="Y704:Z704"/>
    <mergeCell ref="T705:U705"/>
    <mergeCell ref="Y705:Z705"/>
    <mergeCell ref="T706:U706"/>
    <mergeCell ref="Y706:Z706"/>
    <mergeCell ref="T707:U707"/>
    <mergeCell ref="Y707:Z707"/>
    <mergeCell ref="T708:U708"/>
    <mergeCell ref="Y708:Z708"/>
    <mergeCell ref="T709:U709"/>
    <mergeCell ref="Y709:Z709"/>
    <mergeCell ref="T710:U710"/>
    <mergeCell ref="Y710:Z710"/>
    <mergeCell ref="T711:U711"/>
    <mergeCell ref="Y711:Z711"/>
    <mergeCell ref="T712:U712"/>
    <mergeCell ref="Y712:Z712"/>
    <mergeCell ref="T713:U713"/>
    <mergeCell ref="Y713:Z713"/>
    <mergeCell ref="T714:U714"/>
    <mergeCell ref="Y714:Z714"/>
    <mergeCell ref="T715:U715"/>
    <mergeCell ref="Y715:Z715"/>
    <mergeCell ref="T716:U716"/>
    <mergeCell ref="Y716:Z716"/>
    <mergeCell ref="T717:U717"/>
    <mergeCell ref="Y717:Z717"/>
    <mergeCell ref="T718:U718"/>
    <mergeCell ref="Y718:Z718"/>
    <mergeCell ref="T719:U719"/>
    <mergeCell ref="Y719:Z719"/>
    <mergeCell ref="T720:U720"/>
    <mergeCell ref="Y720:Z720"/>
    <mergeCell ref="T721:U721"/>
    <mergeCell ref="Y721:Z721"/>
    <mergeCell ref="T722:U722"/>
    <mergeCell ref="Y722:Z722"/>
    <mergeCell ref="T723:U723"/>
    <mergeCell ref="Y723:Z723"/>
    <mergeCell ref="T724:U724"/>
    <mergeCell ref="Y724:Z724"/>
    <mergeCell ref="T725:U725"/>
    <mergeCell ref="Y725:Z725"/>
    <mergeCell ref="T726:U726"/>
    <mergeCell ref="Y726:Z726"/>
    <mergeCell ref="T727:U727"/>
    <mergeCell ref="Y727:Z727"/>
    <mergeCell ref="T728:U728"/>
    <mergeCell ref="Y728:Z728"/>
    <mergeCell ref="T729:U729"/>
    <mergeCell ref="Y729:Z729"/>
    <mergeCell ref="T730:U730"/>
    <mergeCell ref="Y730:Z730"/>
    <mergeCell ref="T731:U731"/>
    <mergeCell ref="Y731:Z731"/>
    <mergeCell ref="T732:U732"/>
    <mergeCell ref="Y732:Z732"/>
    <mergeCell ref="T733:U733"/>
    <mergeCell ref="Y733:Z733"/>
    <mergeCell ref="T738:U738"/>
    <mergeCell ref="Y738:Z738"/>
    <mergeCell ref="T739:U739"/>
    <mergeCell ref="Y739:Z739"/>
    <mergeCell ref="T740:U740"/>
    <mergeCell ref="Y740:Z740"/>
    <mergeCell ref="T741:U741"/>
    <mergeCell ref="Y741:Z741"/>
    <mergeCell ref="T742:U742"/>
    <mergeCell ref="Y742:Z742"/>
    <mergeCell ref="G739:H739"/>
    <mergeCell ref="G740:H740"/>
    <mergeCell ref="G734:H734"/>
    <mergeCell ref="G735:H735"/>
    <mergeCell ref="G745:H745"/>
    <mergeCell ref="G736:H736"/>
    <mergeCell ref="G737:H737"/>
    <mergeCell ref="T753:U753"/>
    <mergeCell ref="Y753:Z753"/>
    <mergeCell ref="T754:U754"/>
    <mergeCell ref="Y754:Z754"/>
    <mergeCell ref="T755:U755"/>
    <mergeCell ref="Y755:Z755"/>
    <mergeCell ref="B755:C755"/>
    <mergeCell ref="G755:H755"/>
    <mergeCell ref="T743:U743"/>
    <mergeCell ref="Y743:Z743"/>
    <mergeCell ref="T744:U744"/>
    <mergeCell ref="Y744:Z744"/>
    <mergeCell ref="T745:U745"/>
    <mergeCell ref="Y745:Z745"/>
    <mergeCell ref="T746:U746"/>
    <mergeCell ref="Y746:Z746"/>
    <mergeCell ref="T751:U751"/>
    <mergeCell ref="Y751:Z751"/>
    <mergeCell ref="B753:C753"/>
    <mergeCell ref="B754:C754"/>
    <mergeCell ref="B748:C748"/>
    <mergeCell ref="B749:C749"/>
    <mergeCell ref="B750:C750"/>
    <mergeCell ref="B751:C751"/>
    <mergeCell ref="B752:C752"/>
    <mergeCell ref="G754:H754"/>
    <mergeCell ref="B743:C743"/>
    <mergeCell ref="B744:C744"/>
    <mergeCell ref="B745:C745"/>
    <mergeCell ref="B746:C746"/>
    <mergeCell ref="B747:C747"/>
    <mergeCell ref="L15:N15"/>
    <mergeCell ref="X12:Y12"/>
    <mergeCell ref="X14:Y14"/>
    <mergeCell ref="U14:W14"/>
    <mergeCell ref="U12:W12"/>
    <mergeCell ref="AB14:AC14"/>
    <mergeCell ref="AB12:AC12"/>
    <mergeCell ref="S14:T14"/>
    <mergeCell ref="U4:Y4"/>
    <mergeCell ref="U6:X6"/>
    <mergeCell ref="X8:Y8"/>
    <mergeCell ref="U8:W8"/>
    <mergeCell ref="U10:W10"/>
    <mergeCell ref="X10:Y10"/>
    <mergeCell ref="T752:U752"/>
    <mergeCell ref="Y752:Z752"/>
    <mergeCell ref="T747:U747"/>
    <mergeCell ref="Y747:Z747"/>
    <mergeCell ref="T748:U748"/>
    <mergeCell ref="Y748:Z748"/>
    <mergeCell ref="T749:U749"/>
    <mergeCell ref="Y749:Z749"/>
    <mergeCell ref="T750:U750"/>
    <mergeCell ref="Y750:Z750"/>
    <mergeCell ref="T734:U734"/>
    <mergeCell ref="Y734:Z734"/>
    <mergeCell ref="T735:U735"/>
    <mergeCell ref="Y735:Z735"/>
    <mergeCell ref="T736:U736"/>
    <mergeCell ref="Y736:Z736"/>
    <mergeCell ref="T737:U737"/>
    <mergeCell ref="Y737:Z737"/>
  </mergeCells>
  <conditionalFormatting sqref="T17:T755 V17:W755 Y17:Y755 AB18:AB93 AA26:AA755 I18:I755 B17:B755 D17:E755 G17:G755">
    <cfRule type="cellIs" dxfId="0" priority="1" stopIfTrue="1" operator="equal">
      <formula>" "</formula>
    </cfRule>
  </conditionalFormatting>
  <dataValidations count="3">
    <dataValidation type="list" allowBlank="1" showInputMessage="1" showErrorMessage="1" sqref="L18:L755" xr:uid="{00000000-0002-0000-0900-000000000000}">
      <formula1>$Z$2:$Z$4</formula1>
    </dataValidation>
    <dataValidation type="list" allowBlank="1" showInputMessage="1" showErrorMessage="1" sqref="L17" xr:uid="{00000000-0002-0000-0900-000001000000}">
      <formula1>$Q$12:$Q$13</formula1>
    </dataValidation>
    <dataValidation type="list" allowBlank="1" showInputMessage="1" showErrorMessage="1" sqref="N17:N755" xr:uid="{00000000-0002-0000-0900-000002000000}">
      <formula1>$P$18:$P$22</formula1>
    </dataValidation>
  </dataValidations>
  <pageMargins left="0.42708333333333331" right="0.25"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I22"/>
  <sheetViews>
    <sheetView workbookViewId="0">
      <selection activeCell="G1" sqref="G1:I22"/>
    </sheetView>
  </sheetViews>
  <sheetFormatPr defaultColWidth="11.42578125" defaultRowHeight="15"/>
  <cols>
    <col min="2" max="2" width="31.28515625" customWidth="1"/>
  </cols>
  <sheetData>
    <row r="1" spans="2:9" ht="15.75" thickBot="1">
      <c r="B1" t="s">
        <v>447</v>
      </c>
      <c r="D1" s="9" t="s">
        <v>448</v>
      </c>
      <c r="G1" t="s">
        <v>449</v>
      </c>
      <c r="I1" t="s">
        <v>252</v>
      </c>
    </row>
    <row r="2" spans="2:9" ht="15.75" thickBot="1">
      <c r="B2" t="s">
        <v>450</v>
      </c>
      <c r="D2" s="172" t="s">
        <v>213</v>
      </c>
      <c r="G2" t="s">
        <v>451</v>
      </c>
      <c r="I2" t="s">
        <v>255</v>
      </c>
    </row>
    <row r="3" spans="2:9" ht="15.75" thickBot="1">
      <c r="D3" s="173" t="s">
        <v>158</v>
      </c>
      <c r="G3" t="s">
        <v>452</v>
      </c>
      <c r="I3" t="s">
        <v>207</v>
      </c>
    </row>
    <row r="4" spans="2:9" ht="15.75" thickBot="1">
      <c r="D4" s="173" t="s">
        <v>453</v>
      </c>
      <c r="G4" t="s">
        <v>454</v>
      </c>
    </row>
    <row r="5" spans="2:9" ht="30.75" thickBot="1">
      <c r="D5" s="174" t="s">
        <v>455</v>
      </c>
    </row>
    <row r="6" spans="2:9" ht="30.75" thickBot="1">
      <c r="D6" s="173" t="s">
        <v>456</v>
      </c>
      <c r="G6" t="s">
        <v>100</v>
      </c>
    </row>
    <row r="7" spans="2:9" ht="15.75" thickBot="1">
      <c r="D7" s="173" t="s">
        <v>457</v>
      </c>
      <c r="G7" t="s">
        <v>130</v>
      </c>
    </row>
    <row r="8" spans="2:9" ht="15.75" thickBot="1">
      <c r="D8" s="173" t="s">
        <v>458</v>
      </c>
      <c r="G8" t="s">
        <v>459</v>
      </c>
    </row>
    <row r="9" spans="2:9" ht="15.75" thickBot="1">
      <c r="D9" s="173" t="s">
        <v>460</v>
      </c>
      <c r="G9" t="s">
        <v>461</v>
      </c>
    </row>
    <row r="10" spans="2:9" ht="15.75" thickBot="1">
      <c r="D10" s="173" t="s">
        <v>462</v>
      </c>
      <c r="G10" t="s">
        <v>101</v>
      </c>
    </row>
    <row r="11" spans="2:9" ht="30.75" thickBot="1">
      <c r="D11" s="173" t="s">
        <v>463</v>
      </c>
      <c r="G11" t="s">
        <v>464</v>
      </c>
    </row>
    <row r="12" spans="2:9" ht="30.75" thickBot="1">
      <c r="D12" s="173" t="s">
        <v>465</v>
      </c>
      <c r="G12" t="s">
        <v>466</v>
      </c>
    </row>
    <row r="13" spans="2:9" ht="15.75" thickBot="1">
      <c r="D13" s="173" t="s">
        <v>467</v>
      </c>
      <c r="G13" t="s">
        <v>468</v>
      </c>
    </row>
    <row r="14" spans="2:9" ht="30.75" thickBot="1">
      <c r="D14" s="175" t="s">
        <v>469</v>
      </c>
      <c r="G14" t="s">
        <v>470</v>
      </c>
    </row>
    <row r="15" spans="2:9" ht="15.75" thickBot="1">
      <c r="D15" s="176" t="s">
        <v>471</v>
      </c>
      <c r="G15" t="s">
        <v>472</v>
      </c>
    </row>
    <row r="16" spans="2:9" ht="15.75" thickBot="1">
      <c r="D16" s="176" t="s">
        <v>473</v>
      </c>
      <c r="G16" t="s">
        <v>474</v>
      </c>
    </row>
    <row r="17" spans="4:7" ht="15.75" thickBot="1">
      <c r="D17" s="176" t="s">
        <v>475</v>
      </c>
      <c r="G17" t="s">
        <v>476</v>
      </c>
    </row>
    <row r="18" spans="4:7" ht="26.25" thickBot="1">
      <c r="D18" s="176" t="s">
        <v>477</v>
      </c>
      <c r="G18" t="s">
        <v>478</v>
      </c>
    </row>
    <row r="19" spans="4:7" ht="15.75" thickBot="1">
      <c r="D19" s="176" t="s">
        <v>479</v>
      </c>
      <c r="G19" t="s">
        <v>480</v>
      </c>
    </row>
    <row r="20" spans="4:7" ht="15.75" thickBot="1">
      <c r="D20" s="176" t="s">
        <v>481</v>
      </c>
      <c r="G20" t="s">
        <v>482</v>
      </c>
    </row>
    <row r="21" spans="4:7" ht="26.25" thickBot="1">
      <c r="D21" s="176" t="s">
        <v>483</v>
      </c>
      <c r="G21" t="s">
        <v>484</v>
      </c>
    </row>
    <row r="22" spans="4:7">
      <c r="G22" t="s">
        <v>485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5"/>
  <sheetViews>
    <sheetView showGridLines="0" showRowColHeaders="0" showRuler="0" zoomScaleNormal="100" zoomScalePageLayoutView="70" workbookViewId="0">
      <selection activeCell="C13" sqref="C13:D13"/>
    </sheetView>
  </sheetViews>
  <sheetFormatPr defaultColWidth="11.42578125" defaultRowHeight="15"/>
  <cols>
    <col min="1" max="1" width="13.7109375" customWidth="1"/>
    <col min="2" max="2" width="16.5703125" customWidth="1"/>
    <col min="3" max="3" width="9.7109375" customWidth="1"/>
    <col min="4" max="4" width="8.140625" customWidth="1"/>
    <col min="5" max="5" width="8.7109375" customWidth="1"/>
    <col min="6" max="6" width="8.42578125" customWidth="1"/>
    <col min="7" max="7" width="9.5703125" customWidth="1"/>
    <col min="8" max="8" width="8" customWidth="1"/>
    <col min="9" max="9" width="15.7109375" customWidth="1"/>
    <col min="12" max="12" width="11.7109375" customWidth="1"/>
    <col min="13" max="15" width="11.42578125" customWidth="1"/>
  </cols>
  <sheetData>
    <row r="1" spans="1:9" ht="15.4" customHeight="1">
      <c r="A1" s="25"/>
      <c r="B1" s="25"/>
      <c r="C1" s="361"/>
      <c r="D1" s="362"/>
      <c r="E1" s="362"/>
      <c r="F1" s="362"/>
      <c r="G1" s="362"/>
      <c r="H1" s="554"/>
      <c r="I1" s="554"/>
    </row>
    <row r="2" spans="1:9" ht="68.25" customHeight="1">
      <c r="A2" s="374"/>
      <c r="B2" s="374"/>
      <c r="C2" s="25" t="s">
        <v>56</v>
      </c>
      <c r="D2" s="26"/>
      <c r="E2" s="26"/>
      <c r="F2" s="26"/>
      <c r="G2" s="26"/>
    </row>
    <row r="3" spans="1:9" ht="43.9" customHeight="1">
      <c r="A3" s="366" t="s">
        <v>57</v>
      </c>
      <c r="B3" s="366"/>
      <c r="C3" s="366"/>
      <c r="D3" s="366"/>
      <c r="E3" s="366"/>
      <c r="F3" s="366"/>
      <c r="G3" s="366"/>
      <c r="H3" s="367"/>
      <c r="I3" s="367"/>
    </row>
    <row r="5" spans="1:9" ht="21" customHeight="1">
      <c r="A5" s="370" t="s">
        <v>58</v>
      </c>
      <c r="B5" s="370"/>
      <c r="C5" s="363"/>
      <c r="D5" s="364"/>
      <c r="E5" s="338"/>
      <c r="F5" s="338"/>
      <c r="G5" s="338"/>
      <c r="H5" s="338"/>
      <c r="I5" s="338"/>
    </row>
    <row r="6" spans="1:9" ht="21" customHeight="1">
      <c r="A6" s="271" t="s">
        <v>59</v>
      </c>
      <c r="B6" s="271"/>
      <c r="C6" s="347"/>
      <c r="D6" s="340"/>
      <c r="E6" s="377" t="s">
        <v>60</v>
      </c>
      <c r="F6" s="378"/>
      <c r="G6" s="379"/>
      <c r="H6" s="338"/>
      <c r="I6" s="338"/>
    </row>
    <row r="7" spans="1:9" ht="21" customHeight="1">
      <c r="A7" s="271" t="s">
        <v>61</v>
      </c>
      <c r="B7" s="271"/>
      <c r="C7" s="276"/>
      <c r="D7" s="371"/>
      <c r="E7" s="372"/>
      <c r="F7" s="372"/>
      <c r="G7" s="372"/>
      <c r="H7" s="372"/>
      <c r="I7" s="373"/>
    </row>
    <row r="8" spans="1:9" ht="21" customHeight="1">
      <c r="A8" s="271" t="s">
        <v>62</v>
      </c>
      <c r="B8" s="271"/>
      <c r="C8" s="382"/>
      <c r="D8" s="382"/>
      <c r="E8" s="382"/>
      <c r="F8" s="383"/>
      <c r="G8" s="380"/>
      <c r="H8" s="342"/>
      <c r="I8" s="381"/>
    </row>
    <row r="9" spans="1:9" ht="21" customHeight="1">
      <c r="A9" s="271" t="s">
        <v>63</v>
      </c>
      <c r="B9" s="271"/>
      <c r="C9" s="341"/>
      <c r="D9" s="341"/>
      <c r="E9" s="342"/>
      <c r="F9" s="342"/>
      <c r="G9" s="343"/>
      <c r="H9" s="339"/>
      <c r="I9" s="340"/>
    </row>
    <row r="10" spans="1:9" ht="21.75" customHeight="1">
      <c r="A10" s="271" t="s">
        <v>64</v>
      </c>
      <c r="B10" s="271"/>
      <c r="C10" s="329"/>
      <c r="D10" s="347"/>
      <c r="E10" s="283"/>
      <c r="F10" s="348" t="s">
        <v>65</v>
      </c>
      <c r="G10" s="348"/>
      <c r="H10" s="349"/>
      <c r="I10" s="281"/>
    </row>
    <row r="11" spans="1:9" ht="21.75" customHeight="1">
      <c r="A11" s="271" t="s">
        <v>66</v>
      </c>
      <c r="B11" s="271"/>
      <c r="C11" s="354"/>
      <c r="D11" s="355"/>
      <c r="E11" s="282"/>
      <c r="F11" s="350" t="s">
        <v>67</v>
      </c>
      <c r="G11" s="350"/>
      <c r="H11" s="351"/>
      <c r="I11" s="167"/>
    </row>
    <row r="12" spans="1:9" ht="21.75" customHeight="1">
      <c r="A12" s="277" t="s">
        <v>68</v>
      </c>
      <c r="B12" s="278"/>
      <c r="C12" s="357" t="s">
        <v>69</v>
      </c>
      <c r="D12" s="358"/>
      <c r="E12" s="356" t="s">
        <v>70</v>
      </c>
      <c r="F12" s="357"/>
      <c r="G12" s="358"/>
      <c r="H12" s="359" t="s">
        <v>71</v>
      </c>
      <c r="I12" s="360"/>
    </row>
    <row r="13" spans="1:9" ht="17.45" customHeight="1">
      <c r="A13" s="279"/>
      <c r="B13" s="280"/>
      <c r="C13" s="376"/>
      <c r="D13" s="375"/>
      <c r="E13" s="375"/>
      <c r="F13" s="375"/>
      <c r="G13" s="375"/>
      <c r="H13" s="375"/>
      <c r="I13" s="375"/>
    </row>
    <row r="14" spans="1:9" ht="24.75" customHeight="1">
      <c r="A14" s="272" t="s">
        <v>72</v>
      </c>
      <c r="B14" s="166"/>
      <c r="C14" s="157" t="s">
        <v>73</v>
      </c>
      <c r="D14" s="157" t="s">
        <v>74</v>
      </c>
      <c r="E14" s="157" t="s">
        <v>75</v>
      </c>
      <c r="F14" s="166" t="s">
        <v>76</v>
      </c>
      <c r="G14" s="166" t="s">
        <v>77</v>
      </c>
      <c r="I14" s="149"/>
    </row>
    <row r="15" spans="1:9" ht="18.399999999999999" customHeight="1">
      <c r="A15" s="273" t="s">
        <v>78</v>
      </c>
      <c r="B15" s="69"/>
      <c r="C15" s="204">
        <v>49</v>
      </c>
      <c r="D15" s="204"/>
      <c r="E15" s="204"/>
      <c r="F15" s="204"/>
      <c r="G15" s="204"/>
      <c r="H15" s="352" t="s">
        <v>79</v>
      </c>
      <c r="I15" s="353"/>
    </row>
    <row r="16" spans="1:9" ht="18.399999999999999" customHeight="1">
      <c r="A16" s="273" t="s">
        <v>80</v>
      </c>
      <c r="B16" s="69"/>
      <c r="C16" s="204">
        <v>5.5</v>
      </c>
      <c r="D16" s="204"/>
      <c r="E16" s="204"/>
      <c r="F16" s="204"/>
      <c r="G16" s="204"/>
      <c r="H16" s="352"/>
      <c r="I16" s="353"/>
    </row>
    <row r="17" spans="1:9" ht="6.4" customHeight="1" thickBot="1">
      <c r="A17" s="274"/>
      <c r="B17" s="275"/>
      <c r="C17" s="27"/>
      <c r="D17" s="27"/>
      <c r="E17" s="27"/>
      <c r="F17" s="27"/>
      <c r="G17" s="27"/>
      <c r="H17" s="554"/>
      <c r="I17" s="555"/>
    </row>
    <row r="18" spans="1:9" ht="18.399999999999999" customHeight="1" thickBot="1">
      <c r="A18" s="273" t="s">
        <v>81</v>
      </c>
      <c r="B18" s="69"/>
      <c r="C18" s="8">
        <f>IF(AND(C15&gt;0,C16&gt;0),ROUND(C15/C16,1),"")</f>
        <v>8.9</v>
      </c>
      <c r="D18" s="8" t="str">
        <f>IF(AND(D15&gt;0,D16&gt;0),ROUND(D15/D16,1),"")</f>
        <v/>
      </c>
      <c r="E18" s="8" t="str">
        <f>IF(AND(E15&gt;0,E16&gt;0),ROUND(E15/E16,1),"")</f>
        <v/>
      </c>
      <c r="F18" s="8" t="str">
        <f>IF(AND(F15&gt;0,F16&gt;0),ROUND(F15/F16,1),"")</f>
        <v/>
      </c>
      <c r="G18" s="8" t="str">
        <f>IF(AND(G15&gt;0,G16&gt;0),ROUND(G15/G16,1),"")</f>
        <v/>
      </c>
      <c r="I18" s="149"/>
    </row>
    <row r="19" spans="1:9" ht="7.9" customHeight="1" thickBot="1">
      <c r="A19" s="150"/>
      <c r="B19" s="151"/>
      <c r="C19" s="152"/>
      <c r="D19" s="152"/>
      <c r="E19" s="152"/>
      <c r="F19" s="152"/>
      <c r="G19" s="152"/>
      <c r="H19" s="153"/>
      <c r="I19" s="154"/>
    </row>
    <row r="20" spans="1:9" ht="37.15" customHeight="1">
      <c r="A20" s="368" t="s">
        <v>82</v>
      </c>
      <c r="B20" s="369"/>
      <c r="C20" s="365" t="s">
        <v>83</v>
      </c>
      <c r="D20" s="365"/>
      <c r="E20" s="365"/>
      <c r="F20" s="365"/>
      <c r="G20" s="365"/>
      <c r="H20" s="365"/>
      <c r="I20" s="365"/>
    </row>
    <row r="21" spans="1:9" ht="95.25" customHeight="1">
      <c r="A21" s="344" t="s">
        <v>84</v>
      </c>
      <c r="B21" s="345"/>
      <c r="C21" s="346" t="s">
        <v>85</v>
      </c>
      <c r="D21" s="346"/>
      <c r="E21" s="346"/>
      <c r="F21" s="346"/>
      <c r="G21" s="346"/>
      <c r="H21" s="346"/>
      <c r="I21" s="346"/>
    </row>
    <row r="22" spans="1:9" ht="83.25" customHeight="1">
      <c r="A22" s="344" t="s">
        <v>86</v>
      </c>
      <c r="B22" s="345"/>
      <c r="C22" s="346" t="s">
        <v>87</v>
      </c>
      <c r="D22" s="346"/>
      <c r="E22" s="346"/>
      <c r="F22" s="346"/>
      <c r="G22" s="346"/>
      <c r="H22" s="346"/>
      <c r="I22" s="346"/>
    </row>
    <row r="23" spans="1:9" ht="18.399999999999999" customHeight="1">
      <c r="A23" s="27"/>
      <c r="B23" s="27"/>
      <c r="C23" s="329" t="s">
        <v>88</v>
      </c>
      <c r="D23" s="330"/>
      <c r="E23" s="330"/>
      <c r="F23" s="331"/>
      <c r="G23" s="329" t="s">
        <v>89</v>
      </c>
      <c r="H23" s="330" t="s">
        <v>90</v>
      </c>
      <c r="I23" s="331"/>
    </row>
    <row r="24" spans="1:9" ht="18.399999999999999" customHeight="1">
      <c r="A24" s="69" t="s">
        <v>91</v>
      </c>
      <c r="B24" s="27"/>
      <c r="C24" s="334"/>
      <c r="D24" s="335"/>
      <c r="E24" s="335"/>
      <c r="F24" s="336"/>
      <c r="G24" s="334"/>
      <c r="H24" s="335"/>
      <c r="I24" s="336"/>
    </row>
    <row r="25" spans="1:9" ht="18.399999999999999" customHeight="1">
      <c r="A25" s="69" t="s">
        <v>92</v>
      </c>
      <c r="B25" s="27"/>
      <c r="C25" s="334"/>
      <c r="D25" s="335"/>
      <c r="E25" s="335"/>
      <c r="F25" s="336"/>
      <c r="G25" s="334"/>
      <c r="H25" s="335"/>
      <c r="I25" s="336"/>
    </row>
    <row r="26" spans="1:9" ht="18.399999999999999" customHeight="1">
      <c r="A26" s="69" t="s">
        <v>93</v>
      </c>
      <c r="B26" s="27"/>
      <c r="C26" s="334"/>
      <c r="D26" s="335"/>
      <c r="E26" s="335"/>
      <c r="F26" s="336"/>
      <c r="G26" s="334"/>
      <c r="H26" s="335"/>
      <c r="I26" s="336"/>
    </row>
    <row r="27" spans="1:9" ht="18.399999999999999" customHeight="1">
      <c r="A27" s="69"/>
      <c r="B27" s="69"/>
      <c r="C27" s="69"/>
      <c r="D27" s="69"/>
      <c r="E27" s="69"/>
      <c r="F27" s="69"/>
      <c r="G27" s="69"/>
      <c r="H27" s="69"/>
      <c r="I27" s="69"/>
    </row>
    <row r="28" spans="1:9" ht="18.399999999999999" customHeight="1">
      <c r="A28" s="168" t="s">
        <v>94</v>
      </c>
      <c r="B28" s="169"/>
      <c r="C28" s="171"/>
      <c r="D28" s="171"/>
      <c r="E28" s="171"/>
      <c r="F28" s="171"/>
      <c r="G28" s="171"/>
      <c r="H28" s="171"/>
      <c r="I28" s="171"/>
    </row>
    <row r="29" spans="1:9">
      <c r="G29" s="9" t="s">
        <v>92</v>
      </c>
    </row>
    <row r="30" spans="1:9">
      <c r="A30" s="69" t="s">
        <v>95</v>
      </c>
      <c r="B30" s="170"/>
      <c r="C30" s="337"/>
      <c r="D30" s="337"/>
      <c r="E30" s="337"/>
      <c r="F30" s="337"/>
      <c r="G30" s="337"/>
      <c r="H30" s="337"/>
      <c r="I30" s="337"/>
    </row>
    <row r="31" spans="1:9">
      <c r="A31" s="69" t="s">
        <v>96</v>
      </c>
      <c r="B31" s="170"/>
      <c r="D31" s="28"/>
      <c r="E31" s="9" t="s">
        <v>97</v>
      </c>
      <c r="G31" s="28"/>
      <c r="H31" s="9" t="s">
        <v>98</v>
      </c>
    </row>
    <row r="32" spans="1:9">
      <c r="A32" s="170"/>
      <c r="B32" s="170"/>
    </row>
    <row r="33" spans="1:9">
      <c r="A33" s="69" t="s">
        <v>99</v>
      </c>
      <c r="B33" s="170"/>
      <c r="C33" s="337"/>
      <c r="D33" s="337"/>
      <c r="E33" s="337"/>
      <c r="F33" s="337"/>
      <c r="G33" s="155" t="s">
        <v>100</v>
      </c>
      <c r="H33" s="332" t="s">
        <v>101</v>
      </c>
      <c r="I33" s="333"/>
    </row>
    <row r="35" spans="1:9" ht="24.6" customHeight="1">
      <c r="A35" s="156" t="s">
        <v>102</v>
      </c>
      <c r="B35" s="89" t="s">
        <v>103</v>
      </c>
    </row>
  </sheetData>
  <sheetProtection password="EEBA" sheet="1" objects="1" scenarios="1"/>
  <mergeCells count="42">
    <mergeCell ref="C1:I1"/>
    <mergeCell ref="C5:I5"/>
    <mergeCell ref="C20:I20"/>
    <mergeCell ref="A3:I3"/>
    <mergeCell ref="A20:B20"/>
    <mergeCell ref="A5:B5"/>
    <mergeCell ref="D7:I7"/>
    <mergeCell ref="A2:B2"/>
    <mergeCell ref="E13:G13"/>
    <mergeCell ref="C12:D12"/>
    <mergeCell ref="H13:I13"/>
    <mergeCell ref="C13:D13"/>
    <mergeCell ref="E6:G6"/>
    <mergeCell ref="C6:D6"/>
    <mergeCell ref="G8:I8"/>
    <mergeCell ref="C8:F8"/>
    <mergeCell ref="H6:I6"/>
    <mergeCell ref="H9:I9"/>
    <mergeCell ref="C9:G9"/>
    <mergeCell ref="A22:B22"/>
    <mergeCell ref="C22:I22"/>
    <mergeCell ref="C10:D10"/>
    <mergeCell ref="F10:H10"/>
    <mergeCell ref="F11:H11"/>
    <mergeCell ref="A21:B21"/>
    <mergeCell ref="C21:I21"/>
    <mergeCell ref="H15:I17"/>
    <mergeCell ref="C11:D11"/>
    <mergeCell ref="E12:G12"/>
    <mergeCell ref="H12:I12"/>
    <mergeCell ref="C23:F23"/>
    <mergeCell ref="G23:I23"/>
    <mergeCell ref="H33:I33"/>
    <mergeCell ref="C26:F26"/>
    <mergeCell ref="G26:I26"/>
    <mergeCell ref="C33:F33"/>
    <mergeCell ref="C30:F30"/>
    <mergeCell ref="C24:F24"/>
    <mergeCell ref="G24:I24"/>
    <mergeCell ref="G30:I30"/>
    <mergeCell ref="C25:F25"/>
    <mergeCell ref="G25:I25"/>
  </mergeCells>
  <phoneticPr fontId="34" type="noConversion"/>
  <conditionalFormatting sqref="C5:G5 C6 H6:I6 C7:D7 C8:G8 H9:I9 C9:C11 D11 I10:I11 C13:H13">
    <cfRule type="expression" dxfId="24" priority="24" stopIfTrue="1">
      <formula>LEN(TRIM(C5))=0</formula>
    </cfRule>
  </conditionalFormatting>
  <conditionalFormatting sqref="D7">
    <cfRule type="expression" dxfId="23" priority="23" stopIfTrue="1">
      <formula>LEN(TRIM(D7))=0</formula>
    </cfRule>
  </conditionalFormatting>
  <conditionalFormatting sqref="H6:I6 H9:I9 C8:G8 D7:D8 C6:C11 D11 I10:I11 C13:H13">
    <cfRule type="expression" dxfId="22" priority="20" stopIfTrue="1">
      <formula>"&lt;&gt;"""""</formula>
    </cfRule>
  </conditionalFormatting>
  <dataValidations count="14">
    <dataValidation type="decimal" allowBlank="1" showInputMessage="1" showErrorMessage="1" sqref="D15:G15" xr:uid="{00000000-0002-0000-0100-000000000000}">
      <formula1>5</formula1>
      <formula2>84</formula2>
    </dataValidation>
    <dataValidation type="decimal" allowBlank="1" showInputMessage="1" showErrorMessage="1" sqref="C16:G16" xr:uid="{00000000-0002-0000-0100-000001000000}">
      <formula1>1</formula1>
      <formula2>7</formula2>
    </dataValidation>
    <dataValidation type="decimal" allowBlank="1" showInputMessage="1" showErrorMessage="1" error="LÍMITE ENTRE 5 Y 84 HORAS/SEMANA" sqref="C15" xr:uid="{00000000-0002-0000-0100-000002000000}">
      <formula1>5</formula1>
      <formula2>84</formula2>
    </dataValidation>
    <dataValidation type="whole" allowBlank="1" showInputMessage="1" showErrorMessage="1" prompt="CÓD. ACTIVIDAD ECONÓMICA" sqref="C7" xr:uid="{00000000-0002-0000-0100-000003000000}">
      <formula1>1</formula1>
      <formula2>1000000</formula2>
    </dataValidation>
    <dataValidation allowBlank="1" showInputMessage="1" showErrorMessage="1" prompt="DESCRIPCIÓN DE ACTIVIDAD ECONÓMICA" sqref="D7" xr:uid="{00000000-0002-0000-0100-000004000000}"/>
    <dataValidation allowBlank="1" showInputMessage="1" showErrorMessage="1" prompt="DIRECCIÓN" sqref="C8" xr:uid="{00000000-0002-0000-0100-000005000000}"/>
    <dataValidation allowBlank="1" showInputMessage="1" showErrorMessage="1" prompt="COMUNA" sqref="G8" xr:uid="{00000000-0002-0000-0100-000006000000}"/>
    <dataValidation allowBlank="1" showInputMessage="1" showErrorMessage="1" prompt="_x000d_" sqref="C14" xr:uid="{00000000-0002-0000-0100-000007000000}"/>
    <dataValidation allowBlank="1" showInputMessage="1" showErrorMessage="1" prompt="NOMBRE Y APELLIDOS" sqref="C9" xr:uid="{00000000-0002-0000-0100-000008000000}"/>
    <dataValidation allowBlank="1" showInputMessage="1" showErrorMessage="1" prompt="RUT" sqref="H9:I9" xr:uid="{00000000-0002-0000-0100-000009000000}"/>
    <dataValidation type="whole" allowBlank="1" showInputMessage="1" showErrorMessage="1" sqref="C6" xr:uid="{00000000-0002-0000-0100-00000A000000}">
      <formula1>0</formula1>
      <formula2>300000</formula2>
    </dataValidation>
    <dataValidation type="date" allowBlank="1" showInputMessage="1" showErrorMessage="1" sqref="H13:I13 E13:G13" xr:uid="{00000000-0002-0000-0100-00000B000000}">
      <formula1>44252</formula1>
      <formula2>45352</formula2>
    </dataValidation>
    <dataValidation type="date" allowBlank="1" showInputMessage="1" showErrorMessage="1" sqref="I10:I11" xr:uid="{00000000-0002-0000-0100-00000C000000}">
      <formula1>44124</formula1>
      <formula2>44854</formula2>
    </dataValidation>
    <dataValidation type="list" allowBlank="1" showInputMessage="1" showErrorMessage="1" sqref="H33:I33" xr:uid="{00000000-0002-0000-0100-00000D000000}">
      <formula1>$M$27:$M$33</formula1>
    </dataValidation>
  </dataValidations>
  <pageMargins left="0.59523809523809523" right="0.51190476190476186" top="0.75" bottom="0.75" header="0.3" footer="0.3"/>
  <pageSetup orientation="portrait" r:id="rId1"/>
  <headerFooter>
    <oddHeader>&amp;CDEBE COMPLETARLO LA EMPRESA</oddHead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E000000}">
          <x14:formula1>
            <xm:f>LISTAS!$I$2:$I$3</xm:f>
          </x14:formula1>
          <xm:sqref>C13</xm:sqref>
        </x14:dataValidation>
        <x14:dataValidation type="list" allowBlank="1" showInputMessage="1" showErrorMessage="1" xr:uid="{00000000-0002-0000-0100-00000F000000}">
          <x14:formula1>
            <xm:f>LISTAS!$G$2:$G$4</xm:f>
          </x14:formula1>
          <xm:sqref>C11:D11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453"/>
  <sheetViews>
    <sheetView showGridLines="0" showRowColHeaders="0" zoomScale="70" zoomScaleNormal="70" zoomScalePageLayoutView="85" workbookViewId="0">
      <pane xSplit="3" ySplit="3" topLeftCell="D4" activePane="bottomRight" state="frozen"/>
      <selection pane="bottomRight" activeCell="F4" sqref="F4:F8"/>
      <selection pane="bottomLeft" activeCell="A4" sqref="A4"/>
      <selection pane="topRight" activeCell="D1" sqref="D1"/>
    </sheetView>
  </sheetViews>
  <sheetFormatPr defaultColWidth="11.42578125" defaultRowHeight="15"/>
  <cols>
    <col min="1" max="1" width="3.7109375" customWidth="1"/>
    <col min="2" max="2" width="15.5703125" customWidth="1"/>
    <col min="3" max="3" width="18.7109375" customWidth="1"/>
    <col min="4" max="4" width="16.5703125" customWidth="1"/>
    <col min="5" max="6" width="15.7109375" customWidth="1"/>
    <col min="7" max="8" width="12.140625" customWidth="1"/>
    <col min="9" max="9" width="28.42578125" customWidth="1"/>
    <col min="10" max="10" width="16.28515625" customWidth="1"/>
    <col min="11" max="11" width="8.85546875" customWidth="1"/>
    <col min="12" max="12" width="25.7109375" customWidth="1"/>
    <col min="13" max="13" width="64.7109375" customWidth="1"/>
    <col min="14" max="14" width="15.140625" customWidth="1"/>
    <col min="15" max="15" width="11.140625" customWidth="1"/>
    <col min="16" max="16" width="10.7109375" customWidth="1"/>
    <col min="17" max="17" width="17.140625" customWidth="1"/>
    <col min="18" max="18" width="17.42578125" customWidth="1"/>
    <col min="19" max="20" width="17.7109375" customWidth="1"/>
    <col min="21" max="22" width="78.7109375" customWidth="1"/>
    <col min="23" max="23" width="40.5703125" customWidth="1"/>
    <col min="24" max="24" width="16.140625" customWidth="1"/>
    <col min="25" max="29" width="3.7109375" hidden="1" customWidth="1"/>
    <col min="30" max="32" width="11.42578125" hidden="1" customWidth="1"/>
    <col min="33" max="33" width="13.85546875" customWidth="1"/>
    <col min="34" max="34" width="11.140625" customWidth="1"/>
    <col min="35" max="35" width="9.28515625" hidden="1" customWidth="1"/>
    <col min="37" max="37" width="0" hidden="1" customWidth="1"/>
  </cols>
  <sheetData>
    <row r="1" spans="1:37" ht="46.15" customHeight="1" thickBot="1">
      <c r="A1" s="10"/>
      <c r="C1" s="31" t="s">
        <v>104</v>
      </c>
      <c r="D1" s="131">
        <f>MAX(A4:A449)-1</f>
        <v>13</v>
      </c>
      <c r="E1" s="408" t="str">
        <f>"MASA: "&amp;SUM(E4:E449)</f>
        <v>MASA: 2</v>
      </c>
      <c r="F1" s="409"/>
      <c r="G1" s="159" t="str">
        <f>"MATRIZ ESTANDARIZADA DE RUIDO DE LA CONSTRUCCIÓN, EFECTUADO POR: "&amp;'DATOS DE EMPRESA'!C5&amp;" EN "&amp;'DATOS DE EMPRESA'!C8</f>
        <v xml:space="preserve">MATRIZ ESTANDARIZADA DE RUIDO DE LA CONSTRUCCIÓN, EFECTUADO POR:  EN </v>
      </c>
      <c r="H1" s="158"/>
      <c r="I1" s="158"/>
      <c r="J1" s="158"/>
      <c r="K1" s="158"/>
      <c r="L1" s="158"/>
      <c r="M1" s="158"/>
      <c r="N1" s="158"/>
      <c r="O1" s="158"/>
      <c r="P1" s="158"/>
      <c r="Q1" s="158"/>
      <c r="R1" s="158"/>
      <c r="S1" s="158"/>
      <c r="T1" s="158"/>
      <c r="U1" s="158"/>
      <c r="V1" s="451" t="str">
        <f>CONCATENATE("CONTROL  INTERNO  DE  ",'DATOS DE EMPRESA'!C5,", ",'DATOS DE EMPRESA'!C8)</f>
        <v xml:space="preserve">CONTROL  INTERNO  DE  , </v>
      </c>
      <c r="W1" s="451"/>
      <c r="X1" s="451"/>
      <c r="Y1" s="451"/>
      <c r="Z1" s="451"/>
      <c r="AA1" s="451"/>
      <c r="AB1" s="451"/>
      <c r="AC1" s="451"/>
      <c r="AD1" s="451"/>
      <c r="AE1" s="451"/>
      <c r="AF1" s="451"/>
      <c r="AG1" s="451"/>
      <c r="AH1" s="451"/>
      <c r="AK1" s="26" t="s">
        <v>105</v>
      </c>
    </row>
    <row r="2" spans="1:37" ht="72" customHeight="1" thickBot="1">
      <c r="A2" s="430" t="s">
        <v>106</v>
      </c>
      <c r="B2" s="384" t="s">
        <v>107</v>
      </c>
      <c r="C2" s="384" t="s">
        <v>108</v>
      </c>
      <c r="D2" s="435" t="s">
        <v>109</v>
      </c>
      <c r="E2" s="384" t="s">
        <v>110</v>
      </c>
      <c r="F2" s="183" t="s">
        <v>110</v>
      </c>
      <c r="G2" s="384" t="s">
        <v>111</v>
      </c>
      <c r="H2" s="384" t="s">
        <v>112</v>
      </c>
      <c r="I2" s="184" t="s">
        <v>113</v>
      </c>
      <c r="J2" s="183" t="s">
        <v>114</v>
      </c>
      <c r="K2" s="183" t="s">
        <v>115</v>
      </c>
      <c r="L2" s="183" t="s">
        <v>116</v>
      </c>
      <c r="M2" s="183" t="s">
        <v>117</v>
      </c>
      <c r="N2" s="183" t="s">
        <v>118</v>
      </c>
      <c r="O2" s="452" t="s">
        <v>119</v>
      </c>
      <c r="P2" s="453"/>
      <c r="Q2" s="183" t="s">
        <v>120</v>
      </c>
      <c r="R2" s="183" t="s">
        <v>121</v>
      </c>
      <c r="S2" s="183" t="s">
        <v>122</v>
      </c>
      <c r="T2" s="183" t="s">
        <v>123</v>
      </c>
      <c r="U2" s="183" t="s">
        <v>124</v>
      </c>
      <c r="V2" s="185" t="s">
        <v>125</v>
      </c>
      <c r="W2" s="437" t="s">
        <v>126</v>
      </c>
      <c r="X2" s="437" t="s">
        <v>127</v>
      </c>
      <c r="Y2" s="241"/>
      <c r="Z2" s="241"/>
      <c r="AA2" s="241"/>
      <c r="AB2" s="241"/>
      <c r="AC2" s="241"/>
      <c r="AD2" s="241"/>
      <c r="AE2" s="241"/>
      <c r="AF2" s="241"/>
      <c r="AG2" s="396" t="s">
        <v>128</v>
      </c>
      <c r="AH2" s="242" t="s">
        <v>129</v>
      </c>
      <c r="AI2" s="4"/>
      <c r="AK2" s="26" t="s">
        <v>130</v>
      </c>
    </row>
    <row r="3" spans="1:37" ht="49.5" customHeight="1" thickBot="1">
      <c r="A3" s="431"/>
      <c r="B3" s="385"/>
      <c r="C3" s="385"/>
      <c r="D3" s="436"/>
      <c r="E3" s="385"/>
      <c r="F3" s="187" t="s">
        <v>131</v>
      </c>
      <c r="G3" s="385"/>
      <c r="H3" s="385" t="s">
        <v>132</v>
      </c>
      <c r="I3" s="187" t="s">
        <v>133</v>
      </c>
      <c r="J3" s="187" t="s">
        <v>134</v>
      </c>
      <c r="K3" s="187" t="s">
        <v>135</v>
      </c>
      <c r="L3" s="187" t="s">
        <v>136</v>
      </c>
      <c r="M3" s="187" t="s">
        <v>137</v>
      </c>
      <c r="N3" s="187" t="s">
        <v>138</v>
      </c>
      <c r="O3" s="185" t="s">
        <v>139</v>
      </c>
      <c r="P3" s="186" t="s">
        <v>140</v>
      </c>
      <c r="Q3" s="187" t="s">
        <v>141</v>
      </c>
      <c r="R3" s="187" t="s">
        <v>142</v>
      </c>
      <c r="S3" s="187" t="s">
        <v>143</v>
      </c>
      <c r="T3" s="187" t="s">
        <v>143</v>
      </c>
      <c r="U3" s="187" t="s">
        <v>144</v>
      </c>
      <c r="V3" s="243" t="s">
        <v>145</v>
      </c>
      <c r="W3" s="450"/>
      <c r="X3" s="438"/>
      <c r="Y3" s="241"/>
      <c r="Z3" s="241"/>
      <c r="AA3" s="241"/>
      <c r="AB3" s="241"/>
      <c r="AC3" s="241"/>
      <c r="AD3" s="241"/>
      <c r="AE3" s="241"/>
      <c r="AF3" s="241"/>
      <c r="AG3" s="397"/>
      <c r="AH3" s="244" t="s">
        <v>146</v>
      </c>
      <c r="AI3" s="5"/>
    </row>
    <row r="4" spans="1:37" ht="36" customHeight="1">
      <c r="A4" s="413">
        <v>1</v>
      </c>
      <c r="B4" s="419" t="s">
        <v>147</v>
      </c>
      <c r="C4" s="410" t="s">
        <v>148</v>
      </c>
      <c r="D4" s="416" t="s">
        <v>149</v>
      </c>
      <c r="E4" s="393">
        <v>2</v>
      </c>
      <c r="F4" s="393">
        <v>2</v>
      </c>
      <c r="G4" s="390">
        <v>45</v>
      </c>
      <c r="H4" s="390">
        <v>5</v>
      </c>
      <c r="I4" s="209" t="s">
        <v>150</v>
      </c>
      <c r="J4" s="210"/>
      <c r="K4" s="211" t="s">
        <v>130</v>
      </c>
      <c r="L4" s="212"/>
      <c r="M4" s="209" t="s">
        <v>151</v>
      </c>
      <c r="N4" s="284" t="s">
        <v>152</v>
      </c>
      <c r="O4" s="212"/>
      <c r="P4" s="190"/>
      <c r="Q4" s="406">
        <f>SUM(O4:O8)+SUM(P4:P8)/60</f>
        <v>2.0833333333333335</v>
      </c>
      <c r="R4" s="403">
        <v>4</v>
      </c>
      <c r="S4" s="6">
        <f>MAX(O4*R4,P4*R4/60)</f>
        <v>0</v>
      </c>
      <c r="T4" s="386">
        <f>IF(AG4&gt;AH4,"EXCEDIÓ N° DE HORAS DE LA JORNADA ANTES DECLARADA",AG4)</f>
        <v>8.3333333333333321</v>
      </c>
      <c r="U4" s="245" t="s">
        <v>153</v>
      </c>
      <c r="V4" s="245"/>
      <c r="W4" s="178" t="s">
        <v>154</v>
      </c>
      <c r="X4" s="213">
        <v>44454</v>
      </c>
      <c r="Y4" s="170"/>
      <c r="Z4" s="170"/>
      <c r="AA4" s="170"/>
      <c r="AB4" s="170"/>
      <c r="AC4" s="170"/>
      <c r="AD4" s="170"/>
      <c r="AE4" s="170"/>
      <c r="AF4" s="170"/>
      <c r="AG4" s="426">
        <f>IF(H4&gt;0,SUM(S4:S8),0)</f>
        <v>8.3333333333333321</v>
      </c>
      <c r="AH4" s="426">
        <f>IF(H4&gt;0,G4/H4,0)</f>
        <v>9</v>
      </c>
      <c r="AI4" s="422">
        <f>IF(AH4&gt;0,AG4/AH4,0)</f>
        <v>0.92592592592592582</v>
      </c>
    </row>
    <row r="5" spans="1:37" ht="36" customHeight="1">
      <c r="A5" s="414"/>
      <c r="B5" s="420"/>
      <c r="C5" s="411"/>
      <c r="D5" s="417"/>
      <c r="E5" s="394"/>
      <c r="F5" s="394"/>
      <c r="G5" s="391"/>
      <c r="H5" s="391"/>
      <c r="I5" s="212" t="s">
        <v>155</v>
      </c>
      <c r="J5" s="210">
        <v>25</v>
      </c>
      <c r="K5" s="210" t="s">
        <v>105</v>
      </c>
      <c r="L5" s="212" t="s">
        <v>156</v>
      </c>
      <c r="M5" s="214" t="s">
        <v>157</v>
      </c>
      <c r="N5" s="285" t="s">
        <v>158</v>
      </c>
      <c r="O5" s="212"/>
      <c r="P5" s="191">
        <v>12</v>
      </c>
      <c r="Q5" s="398"/>
      <c r="R5" s="404"/>
      <c r="S5" s="7">
        <f>MAX(O5*R4,P5*R4/60)</f>
        <v>0.8</v>
      </c>
      <c r="T5" s="387"/>
      <c r="U5" s="246" t="s">
        <v>159</v>
      </c>
      <c r="V5" s="247" t="s">
        <v>160</v>
      </c>
      <c r="W5" s="178" t="s">
        <v>161</v>
      </c>
      <c r="X5" s="213"/>
      <c r="Y5" s="170"/>
      <c r="Z5" s="170"/>
      <c r="AA5" s="170"/>
      <c r="AB5" s="170"/>
      <c r="AC5" s="170"/>
      <c r="AD5" s="170"/>
      <c r="AE5" s="170"/>
      <c r="AF5" s="170"/>
      <c r="AG5" s="427" t="e">
        <f>#REF!/#REF!</f>
        <v>#REF!</v>
      </c>
      <c r="AH5" s="427"/>
      <c r="AI5" s="423"/>
    </row>
    <row r="6" spans="1:37" ht="36" customHeight="1">
      <c r="A6" s="414"/>
      <c r="B6" s="420"/>
      <c r="C6" s="411"/>
      <c r="D6" s="417"/>
      <c r="E6" s="394"/>
      <c r="F6" s="394"/>
      <c r="G6" s="391"/>
      <c r="H6" s="391"/>
      <c r="I6" s="212" t="s">
        <v>162</v>
      </c>
      <c r="J6" s="210">
        <v>4</v>
      </c>
      <c r="K6" s="215" t="s">
        <v>105</v>
      </c>
      <c r="L6" s="212" t="s">
        <v>163</v>
      </c>
      <c r="M6" s="214" t="s">
        <v>164</v>
      </c>
      <c r="N6" s="285"/>
      <c r="O6" s="212"/>
      <c r="P6" s="191">
        <v>16</v>
      </c>
      <c r="Q6" s="398"/>
      <c r="R6" s="405"/>
      <c r="S6" s="7">
        <f>MAX(O6*R4,P6*R4/60)</f>
        <v>1.0666666666666667</v>
      </c>
      <c r="T6" s="388"/>
      <c r="U6" s="247" t="s">
        <v>165</v>
      </c>
      <c r="V6" s="247" t="s">
        <v>166</v>
      </c>
      <c r="W6" s="179" t="s">
        <v>167</v>
      </c>
      <c r="X6" s="213">
        <v>44459</v>
      </c>
      <c r="Y6" s="170"/>
      <c r="Z6" s="170"/>
      <c r="AA6" s="170"/>
      <c r="AB6" s="170"/>
      <c r="AC6" s="170"/>
      <c r="AD6" s="170"/>
      <c r="AE6" s="170"/>
      <c r="AF6" s="170"/>
      <c r="AG6" s="428" t="e">
        <f>#REF!/#REF!</f>
        <v>#REF!</v>
      </c>
      <c r="AH6" s="428"/>
      <c r="AI6" s="424"/>
    </row>
    <row r="7" spans="1:37" ht="36" customHeight="1">
      <c r="A7" s="414"/>
      <c r="B7" s="420"/>
      <c r="C7" s="411"/>
      <c r="D7" s="417"/>
      <c r="E7" s="394"/>
      <c r="F7" s="394"/>
      <c r="G7" s="391"/>
      <c r="H7" s="391"/>
      <c r="I7" s="216" t="s">
        <v>168</v>
      </c>
      <c r="J7" s="217"/>
      <c r="K7" s="218" t="s">
        <v>130</v>
      </c>
      <c r="L7" s="216" t="s">
        <v>169</v>
      </c>
      <c r="M7" s="214" t="s">
        <v>170</v>
      </c>
      <c r="N7" s="286"/>
      <c r="O7" s="212"/>
      <c r="P7" s="191">
        <v>65</v>
      </c>
      <c r="Q7" s="398"/>
      <c r="R7" s="401" t="str">
        <f>IF(AND(AI4&lt;0.8,H4&gt;0)," SEÑALAR QUÉ ACTIVIDADES REALIZA EL "&amp;ROUND(100*(1-AG4/AH4),0)&amp;" % de la JORNADA","")</f>
        <v/>
      </c>
      <c r="S7" s="7">
        <f>MAX(O7*R4,P7*R4/60)</f>
        <v>4.333333333333333</v>
      </c>
      <c r="T7" s="388"/>
      <c r="U7" s="247"/>
      <c r="V7" s="247"/>
      <c r="W7" s="179" t="s">
        <v>171</v>
      </c>
      <c r="X7" s="213"/>
      <c r="Y7" s="170"/>
      <c r="Z7" s="170"/>
      <c r="AA7" s="170"/>
      <c r="AB7" s="170"/>
      <c r="AC7" s="170"/>
      <c r="AD7" s="170"/>
      <c r="AE7" s="170"/>
      <c r="AF7" s="170"/>
      <c r="AG7" s="428" t="e">
        <f>#REF!/#REF!</f>
        <v>#REF!</v>
      </c>
      <c r="AH7" s="428"/>
      <c r="AI7" s="424"/>
    </row>
    <row r="8" spans="1:37" ht="36" customHeight="1" thickBot="1">
      <c r="A8" s="415"/>
      <c r="B8" s="421"/>
      <c r="C8" s="412"/>
      <c r="D8" s="418"/>
      <c r="E8" s="395"/>
      <c r="F8" s="395"/>
      <c r="G8" s="392"/>
      <c r="H8" s="392"/>
      <c r="I8" s="219"/>
      <c r="J8" s="220"/>
      <c r="K8" s="221"/>
      <c r="L8" s="219" t="s">
        <v>172</v>
      </c>
      <c r="M8" s="219" t="s">
        <v>173</v>
      </c>
      <c r="N8" s="287"/>
      <c r="O8" s="216"/>
      <c r="P8" s="192">
        <v>32</v>
      </c>
      <c r="Q8" s="407"/>
      <c r="R8" s="402"/>
      <c r="S8" s="222">
        <f>MAX(O8*R4,P8*R4/60)</f>
        <v>2.1333333333333333</v>
      </c>
      <c r="T8" s="389"/>
      <c r="U8" s="247" t="s">
        <v>174</v>
      </c>
      <c r="V8" s="248"/>
      <c r="W8" s="88"/>
      <c r="X8" s="223"/>
      <c r="Y8" s="170"/>
      <c r="Z8" s="170"/>
      <c r="AA8" s="170"/>
      <c r="AB8" s="170"/>
      <c r="AC8" s="170"/>
      <c r="AD8" s="170"/>
      <c r="AE8" s="170"/>
      <c r="AF8" s="170"/>
      <c r="AG8" s="429" t="e">
        <f>#REF!/#REF!</f>
        <v>#REF!</v>
      </c>
      <c r="AH8" s="429"/>
      <c r="AI8" s="425"/>
    </row>
    <row r="9" spans="1:37" ht="36" customHeight="1">
      <c r="A9" s="413">
        <f>IF(AND(C4=C9),A4,A4+1)</f>
        <v>2</v>
      </c>
      <c r="B9" s="419" t="s">
        <v>147</v>
      </c>
      <c r="C9" s="410" t="s">
        <v>175</v>
      </c>
      <c r="D9" s="416" t="s">
        <v>176</v>
      </c>
      <c r="E9" s="393"/>
      <c r="F9" s="393"/>
      <c r="G9" s="390"/>
      <c r="H9" s="390"/>
      <c r="I9" s="209"/>
      <c r="J9" s="210"/>
      <c r="K9" s="211"/>
      <c r="L9" s="209"/>
      <c r="M9" s="209" t="s">
        <v>177</v>
      </c>
      <c r="N9" s="288"/>
      <c r="O9" s="209"/>
      <c r="P9" s="193"/>
      <c r="Q9" s="406">
        <f>SUM(O9:O13)+SUM(P9:P13)/60</f>
        <v>2</v>
      </c>
      <c r="R9" s="403">
        <v>1</v>
      </c>
      <c r="S9" s="6">
        <f>MAX(O9*R9,P9*R9/60)</f>
        <v>0</v>
      </c>
      <c r="T9" s="386">
        <f>IF(AG9&gt;AH9,"EXCEDIÓ N° DE HORAS DE LA JORNADA ANTES DECLARADA",AG9)</f>
        <v>0</v>
      </c>
      <c r="U9" s="249"/>
      <c r="V9" s="246"/>
      <c r="W9" s="178"/>
      <c r="X9" s="213"/>
      <c r="Y9" s="170"/>
      <c r="Z9" s="170"/>
      <c r="AA9" s="170"/>
      <c r="AB9" s="170"/>
      <c r="AC9" s="170"/>
      <c r="AD9" s="170"/>
      <c r="AE9" s="170"/>
      <c r="AF9" s="170"/>
      <c r="AG9" s="426">
        <f>IF(H9&gt;0,IF(C9=C4,SUM(S9:S13)+AG4,SUM(S9:S13)),0)</f>
        <v>0</v>
      </c>
      <c r="AH9" s="426">
        <f>IF(H9&gt;0,G9/H9,0)</f>
        <v>0</v>
      </c>
      <c r="AI9" s="422">
        <f>IF(AH9&gt;0,AG9/AH9,0)</f>
        <v>0</v>
      </c>
    </row>
    <row r="10" spans="1:37" ht="36" customHeight="1">
      <c r="A10" s="414"/>
      <c r="B10" s="420"/>
      <c r="C10" s="411"/>
      <c r="D10" s="417"/>
      <c r="E10" s="394"/>
      <c r="F10" s="394"/>
      <c r="G10" s="391"/>
      <c r="H10" s="391"/>
      <c r="I10" s="212" t="s">
        <v>178</v>
      </c>
      <c r="J10" s="210">
        <v>2</v>
      </c>
      <c r="K10" s="210" t="s">
        <v>105</v>
      </c>
      <c r="L10" s="212" t="s">
        <v>179</v>
      </c>
      <c r="M10" s="214" t="s">
        <v>180</v>
      </c>
      <c r="N10" s="289"/>
      <c r="O10" s="212">
        <v>2</v>
      </c>
      <c r="P10" s="194"/>
      <c r="Q10" s="398"/>
      <c r="R10" s="404"/>
      <c r="S10" s="7">
        <f>MAX(O10*R9,P10*R9/60)</f>
        <v>2</v>
      </c>
      <c r="T10" s="387"/>
      <c r="U10" s="247"/>
      <c r="V10" s="246"/>
      <c r="W10" s="178"/>
      <c r="X10" s="213"/>
      <c r="Y10" s="170"/>
      <c r="Z10" s="170"/>
      <c r="AA10" s="170"/>
      <c r="AB10" s="170"/>
      <c r="AC10" s="170"/>
      <c r="AD10" s="170"/>
      <c r="AE10" s="170"/>
      <c r="AF10" s="170"/>
      <c r="AG10" s="427" t="e">
        <f>#REF!/#REF!</f>
        <v>#REF!</v>
      </c>
      <c r="AH10" s="427"/>
      <c r="AI10" s="423"/>
    </row>
    <row r="11" spans="1:37" ht="36" customHeight="1">
      <c r="A11" s="414"/>
      <c r="B11" s="420"/>
      <c r="C11" s="411"/>
      <c r="D11" s="417"/>
      <c r="E11" s="394"/>
      <c r="F11" s="394"/>
      <c r="G11" s="391"/>
      <c r="H11" s="391"/>
      <c r="I11" s="212" t="s">
        <v>181</v>
      </c>
      <c r="J11" s="210">
        <v>2</v>
      </c>
      <c r="K11" s="215" t="s">
        <v>105</v>
      </c>
      <c r="L11" s="212" t="s">
        <v>182</v>
      </c>
      <c r="M11" s="214" t="s">
        <v>183</v>
      </c>
      <c r="N11" s="289"/>
      <c r="O11" s="212"/>
      <c r="P11" s="194"/>
      <c r="Q11" s="398"/>
      <c r="R11" s="405"/>
      <c r="S11" s="7">
        <f>MAX(O11*R9,P11*R9/60)</f>
        <v>0</v>
      </c>
      <c r="T11" s="388"/>
      <c r="U11" s="246"/>
      <c r="V11" s="246"/>
      <c r="W11" s="179"/>
      <c r="X11" s="213"/>
      <c r="Y11" s="170"/>
      <c r="Z11" s="170"/>
      <c r="AA11" s="170"/>
      <c r="AB11" s="170"/>
      <c r="AC11" s="170"/>
      <c r="AD11" s="170"/>
      <c r="AE11" s="170"/>
      <c r="AF11" s="170"/>
      <c r="AG11" s="428" t="e">
        <f>#REF!/#REF!</f>
        <v>#REF!</v>
      </c>
      <c r="AH11" s="428"/>
      <c r="AI11" s="424"/>
    </row>
    <row r="12" spans="1:37" ht="36" customHeight="1">
      <c r="A12" s="414"/>
      <c r="B12" s="420"/>
      <c r="C12" s="411"/>
      <c r="D12" s="417"/>
      <c r="E12" s="394"/>
      <c r="F12" s="394"/>
      <c r="G12" s="391"/>
      <c r="H12" s="391"/>
      <c r="I12" s="216"/>
      <c r="J12" s="217">
        <v>1</v>
      </c>
      <c r="K12" s="218"/>
      <c r="L12" s="212" t="s">
        <v>184</v>
      </c>
      <c r="M12" s="214" t="s">
        <v>185</v>
      </c>
      <c r="N12" s="289"/>
      <c r="O12" s="212"/>
      <c r="P12" s="194"/>
      <c r="Q12" s="398"/>
      <c r="R12" s="401" t="str">
        <f>IF(AND(AI9&lt;0.8,H9&gt;0)," SEÑALAR QUÉ ACTIVIDADES REALIZA EL "&amp;ROUND(100*(1-T9/AH9),0)&amp;" % de la JORNADA","")</f>
        <v/>
      </c>
      <c r="S12" s="7">
        <f>MAX(O12*R9,P12*R9/60)</f>
        <v>0</v>
      </c>
      <c r="T12" s="388"/>
      <c r="U12" s="247"/>
      <c r="V12" s="246"/>
      <c r="W12" s="179"/>
      <c r="X12" s="213"/>
      <c r="Y12" s="170"/>
      <c r="Z12" s="170"/>
      <c r="AA12" s="170"/>
      <c r="AB12" s="170"/>
      <c r="AC12" s="170"/>
      <c r="AD12" s="170"/>
      <c r="AE12" s="170"/>
      <c r="AF12" s="170"/>
      <c r="AG12" s="428" t="e">
        <f>#REF!/#REF!</f>
        <v>#REF!</v>
      </c>
      <c r="AH12" s="428"/>
      <c r="AI12" s="424"/>
    </row>
    <row r="13" spans="1:37" ht="36" customHeight="1" thickBot="1">
      <c r="A13" s="415"/>
      <c r="B13" s="421"/>
      <c r="C13" s="412"/>
      <c r="D13" s="418"/>
      <c r="E13" s="395"/>
      <c r="F13" s="395"/>
      <c r="G13" s="392"/>
      <c r="H13" s="392"/>
      <c r="I13" s="219" t="s">
        <v>150</v>
      </c>
      <c r="J13" s="220"/>
      <c r="K13" s="221" t="s">
        <v>130</v>
      </c>
      <c r="L13" s="212"/>
      <c r="M13" s="219"/>
      <c r="N13" s="290"/>
      <c r="O13" s="224"/>
      <c r="P13" s="195"/>
      <c r="Q13" s="407"/>
      <c r="R13" s="402"/>
      <c r="S13" s="222">
        <f>MAX(O13*R9,P13*R9/60)</f>
        <v>0</v>
      </c>
      <c r="T13" s="389"/>
      <c r="U13" s="247"/>
      <c r="V13" s="250"/>
      <c r="W13" s="88"/>
      <c r="X13" s="223"/>
      <c r="Y13" s="170"/>
      <c r="Z13" s="170"/>
      <c r="AA13" s="170"/>
      <c r="AB13" s="170"/>
      <c r="AC13" s="170"/>
      <c r="AD13" s="170"/>
      <c r="AE13" s="170"/>
      <c r="AF13" s="170"/>
      <c r="AG13" s="429" t="e">
        <f>#REF!/#REF!</f>
        <v>#REF!</v>
      </c>
      <c r="AH13" s="429"/>
      <c r="AI13" s="425"/>
    </row>
    <row r="14" spans="1:37" ht="36" customHeight="1">
      <c r="A14" s="413">
        <f>IF(AND(C9=C14),A9,A9+1)</f>
        <v>3</v>
      </c>
      <c r="B14" s="419" t="s">
        <v>147</v>
      </c>
      <c r="C14" s="410" t="s">
        <v>186</v>
      </c>
      <c r="D14" s="416" t="s">
        <v>187</v>
      </c>
      <c r="E14" s="393"/>
      <c r="F14" s="393"/>
      <c r="G14" s="390"/>
      <c r="H14" s="390"/>
      <c r="I14" s="209"/>
      <c r="J14" s="210"/>
      <c r="K14" s="211"/>
      <c r="L14" s="209"/>
      <c r="M14" s="214" t="s">
        <v>188</v>
      </c>
      <c r="N14" s="284"/>
      <c r="O14" s="209"/>
      <c r="P14" s="193"/>
      <c r="Q14" s="406">
        <f>SUM(O14:O18)+SUM(P14:P18)/60</f>
        <v>2.5</v>
      </c>
      <c r="R14" s="403">
        <v>4</v>
      </c>
      <c r="S14" s="6">
        <f>MAX(O14*R14,P14*R14/60)</f>
        <v>0</v>
      </c>
      <c r="T14" s="386">
        <f>IF(AG14&gt;AH14,"EXCEDIÓ N° DE HORAS DE LA JORNADA ANTES DECLARADA",AG14)</f>
        <v>0</v>
      </c>
      <c r="U14" s="251"/>
      <c r="V14" s="246"/>
      <c r="W14" s="178"/>
      <c r="X14" s="213"/>
      <c r="Y14" s="170"/>
      <c r="Z14" s="170"/>
      <c r="AA14" s="170"/>
      <c r="AB14" s="170"/>
      <c r="AC14" s="170"/>
      <c r="AD14" s="170"/>
      <c r="AE14" s="170"/>
      <c r="AF14" s="170"/>
      <c r="AG14" s="426">
        <f>IF(H14&gt;0,IF(C14=C9,SUM(S14:S18)+AG9,SUM(S14:S18)),0)</f>
        <v>0</v>
      </c>
      <c r="AH14" s="426">
        <f>IF(H14&gt;0,G14/H14,0)</f>
        <v>0</v>
      </c>
      <c r="AI14" s="422">
        <f>IF(AH14&gt;0,AG14/AH14,0)</f>
        <v>0</v>
      </c>
    </row>
    <row r="15" spans="1:37" ht="36" customHeight="1">
      <c r="A15" s="414"/>
      <c r="B15" s="420"/>
      <c r="C15" s="411"/>
      <c r="D15" s="417"/>
      <c r="E15" s="394"/>
      <c r="F15" s="394"/>
      <c r="G15" s="391"/>
      <c r="H15" s="391"/>
      <c r="I15" s="212" t="s">
        <v>189</v>
      </c>
      <c r="J15" s="210"/>
      <c r="K15" s="210" t="s">
        <v>130</v>
      </c>
      <c r="L15" s="212" t="s">
        <v>190</v>
      </c>
      <c r="M15" s="189" t="s">
        <v>191</v>
      </c>
      <c r="N15" s="285"/>
      <c r="O15" s="212">
        <v>2</v>
      </c>
      <c r="P15" s="194"/>
      <c r="Q15" s="398"/>
      <c r="R15" s="404"/>
      <c r="S15" s="7">
        <f>MAX(O15*R14,P15*R14/60)</f>
        <v>8</v>
      </c>
      <c r="T15" s="387"/>
      <c r="U15" s="246" t="s">
        <v>192</v>
      </c>
      <c r="V15" s="246"/>
      <c r="W15" s="178"/>
      <c r="X15" s="213"/>
      <c r="Y15" s="170"/>
      <c r="Z15" s="170"/>
      <c r="AA15" s="170"/>
      <c r="AB15" s="170"/>
      <c r="AC15" s="170"/>
      <c r="AD15" s="170"/>
      <c r="AE15" s="170"/>
      <c r="AF15" s="170"/>
      <c r="AG15" s="427" t="e">
        <f>#REF!/#REF!</f>
        <v>#REF!</v>
      </c>
      <c r="AH15" s="427"/>
      <c r="AI15" s="423"/>
    </row>
    <row r="16" spans="1:37" ht="36" customHeight="1">
      <c r="A16" s="414"/>
      <c r="B16" s="420"/>
      <c r="C16" s="411"/>
      <c r="D16" s="417"/>
      <c r="E16" s="394"/>
      <c r="F16" s="394"/>
      <c r="G16" s="391"/>
      <c r="H16" s="391"/>
      <c r="I16" s="212" t="s">
        <v>193</v>
      </c>
      <c r="J16" s="210"/>
      <c r="K16" s="215"/>
      <c r="L16" s="212"/>
      <c r="M16" s="214" t="s">
        <v>194</v>
      </c>
      <c r="N16" s="285"/>
      <c r="O16" s="212"/>
      <c r="P16" s="194">
        <v>30</v>
      </c>
      <c r="Q16" s="398"/>
      <c r="R16" s="405"/>
      <c r="S16" s="7">
        <f>MAX(O16*R14,P16*R14/60)</f>
        <v>2</v>
      </c>
      <c r="T16" s="388"/>
      <c r="U16" s="246" t="s">
        <v>195</v>
      </c>
      <c r="V16" s="246"/>
      <c r="W16" s="179"/>
      <c r="X16" s="213"/>
      <c r="Y16" s="170"/>
      <c r="Z16" s="170"/>
      <c r="AA16" s="170"/>
      <c r="AB16" s="170"/>
      <c r="AC16" s="170"/>
      <c r="AD16" s="170"/>
      <c r="AE16" s="170"/>
      <c r="AF16" s="170"/>
      <c r="AG16" s="428" t="e">
        <f>#REF!/#REF!</f>
        <v>#REF!</v>
      </c>
      <c r="AH16" s="428"/>
      <c r="AI16" s="424"/>
    </row>
    <row r="17" spans="1:35" ht="36" customHeight="1">
      <c r="A17" s="414"/>
      <c r="B17" s="420"/>
      <c r="C17" s="411"/>
      <c r="D17" s="417"/>
      <c r="E17" s="394"/>
      <c r="F17" s="394"/>
      <c r="G17" s="391"/>
      <c r="H17" s="391"/>
      <c r="I17" s="216" t="s">
        <v>168</v>
      </c>
      <c r="J17" s="217"/>
      <c r="K17" s="218" t="s">
        <v>130</v>
      </c>
      <c r="L17" s="216"/>
      <c r="M17" s="214"/>
      <c r="N17" s="286"/>
      <c r="O17" s="212"/>
      <c r="P17" s="194"/>
      <c r="Q17" s="398"/>
      <c r="R17" s="401" t="str">
        <f>IF(AND(AI14&lt;0.8,H14&gt;0)," SEÑALAR QUÉ ACTIVIDADES REALIZA EL "&amp;ROUND(100*(1-T14/AH14),0)&amp;" % de la JORNADA","")</f>
        <v/>
      </c>
      <c r="S17" s="7">
        <f>MAX(O17*R14,P17*R14/60)</f>
        <v>0</v>
      </c>
      <c r="T17" s="388"/>
      <c r="U17" s="246"/>
      <c r="V17" s="246"/>
      <c r="W17" s="179"/>
      <c r="X17" s="213"/>
      <c r="Y17" s="170"/>
      <c r="Z17" s="170"/>
      <c r="AA17" s="170"/>
      <c r="AB17" s="170"/>
      <c r="AC17" s="170"/>
      <c r="AD17" s="170"/>
      <c r="AE17" s="170"/>
      <c r="AF17" s="170"/>
      <c r="AG17" s="428" t="e">
        <f>#REF!/#REF!</f>
        <v>#REF!</v>
      </c>
      <c r="AH17" s="428"/>
      <c r="AI17" s="424"/>
    </row>
    <row r="18" spans="1:35" ht="36" customHeight="1" thickBot="1">
      <c r="A18" s="415"/>
      <c r="B18" s="421"/>
      <c r="C18" s="412"/>
      <c r="D18" s="418"/>
      <c r="E18" s="395"/>
      <c r="F18" s="395"/>
      <c r="G18" s="392"/>
      <c r="H18" s="392"/>
      <c r="I18" s="219" t="s">
        <v>196</v>
      </c>
      <c r="J18" s="220"/>
      <c r="K18" s="221"/>
      <c r="L18" s="219"/>
      <c r="M18" s="219"/>
      <c r="N18" s="287"/>
      <c r="O18" s="224"/>
      <c r="P18" s="195"/>
      <c r="Q18" s="407"/>
      <c r="R18" s="402"/>
      <c r="S18" s="222">
        <f>MAX(O18*R14,P18*R14/60)</f>
        <v>0</v>
      </c>
      <c r="T18" s="389"/>
      <c r="U18" s="250"/>
      <c r="V18" s="250"/>
      <c r="W18" s="88"/>
      <c r="X18" s="223"/>
      <c r="Y18" s="170"/>
      <c r="Z18" s="170"/>
      <c r="AA18" s="170"/>
      <c r="AB18" s="170"/>
      <c r="AC18" s="170"/>
      <c r="AD18" s="170"/>
      <c r="AE18" s="170"/>
      <c r="AF18" s="170"/>
      <c r="AG18" s="429" t="e">
        <f>#REF!/#REF!</f>
        <v>#REF!</v>
      </c>
      <c r="AH18" s="429"/>
      <c r="AI18" s="425"/>
    </row>
    <row r="19" spans="1:35" ht="36" customHeight="1">
      <c r="A19" s="413">
        <f>IF(AND(C14=C19),A14,A14+1)</f>
        <v>4</v>
      </c>
      <c r="B19" s="419" t="s">
        <v>147</v>
      </c>
      <c r="C19" s="410" t="s">
        <v>197</v>
      </c>
      <c r="D19" s="416" t="s">
        <v>198</v>
      </c>
      <c r="E19" s="393"/>
      <c r="F19" s="393"/>
      <c r="G19" s="390"/>
      <c r="H19" s="390"/>
      <c r="I19" s="209" t="s">
        <v>196</v>
      </c>
      <c r="J19" s="210">
        <v>2</v>
      </c>
      <c r="K19" s="211" t="s">
        <v>105</v>
      </c>
      <c r="L19" s="209" t="s">
        <v>199</v>
      </c>
      <c r="M19" s="209" t="s">
        <v>200</v>
      </c>
      <c r="N19" s="284"/>
      <c r="O19" s="209"/>
      <c r="P19" s="193">
        <v>13</v>
      </c>
      <c r="Q19" s="406">
        <f>SUM(O19:O23)+SUM(P19:P23)/60</f>
        <v>0.28333333333333333</v>
      </c>
      <c r="R19" s="403">
        <v>30</v>
      </c>
      <c r="S19" s="6">
        <f>MAX(O19*R19,P19*R19/60)</f>
        <v>6.5</v>
      </c>
      <c r="T19" s="386">
        <f>IF(AG19&gt;AH19,"EXCEDIÓ N° DE HORAS DE LA JORNADA ANTES DECLARADA",AG19)</f>
        <v>0</v>
      </c>
      <c r="U19" s="249"/>
      <c r="V19" s="246"/>
      <c r="W19" s="178"/>
      <c r="X19" s="213"/>
      <c r="Y19" s="170"/>
      <c r="Z19" s="170"/>
      <c r="AA19" s="170"/>
      <c r="AB19" s="170"/>
      <c r="AC19" s="170"/>
      <c r="AD19" s="170"/>
      <c r="AE19" s="170"/>
      <c r="AF19" s="170"/>
      <c r="AG19" s="426">
        <f>IF(H19&gt;0,IF(C19=C14,SUM(S19:S23)+AG14,SUM(S19:S23)),0)</f>
        <v>0</v>
      </c>
      <c r="AH19" s="426">
        <f>IF(H19&gt;0,G19/H19,0)</f>
        <v>0</v>
      </c>
      <c r="AI19" s="422">
        <f>IF(AH19&gt;0,AG19/AH19,0)</f>
        <v>0</v>
      </c>
    </row>
    <row r="20" spans="1:35" ht="36" customHeight="1">
      <c r="A20" s="414"/>
      <c r="B20" s="420"/>
      <c r="C20" s="411"/>
      <c r="D20" s="417"/>
      <c r="E20" s="394"/>
      <c r="F20" s="394"/>
      <c r="G20" s="391"/>
      <c r="H20" s="391"/>
      <c r="I20" s="212"/>
      <c r="J20" s="210"/>
      <c r="K20" s="210"/>
      <c r="L20" s="212" t="s">
        <v>201</v>
      </c>
      <c r="M20" s="214" t="s">
        <v>202</v>
      </c>
      <c r="N20" s="285"/>
      <c r="O20" s="212"/>
      <c r="P20" s="194">
        <v>4</v>
      </c>
      <c r="Q20" s="398"/>
      <c r="R20" s="404"/>
      <c r="S20" s="7">
        <f>MAX(O20*R19,P20*R19/60)</f>
        <v>2</v>
      </c>
      <c r="T20" s="387"/>
      <c r="U20" s="246"/>
      <c r="V20" s="246"/>
      <c r="W20" s="178"/>
      <c r="X20" s="213"/>
      <c r="Y20" s="170"/>
      <c r="Z20" s="170"/>
      <c r="AA20" s="170"/>
      <c r="AB20" s="170"/>
      <c r="AC20" s="170"/>
      <c r="AD20" s="170"/>
      <c r="AE20" s="170"/>
      <c r="AF20" s="170"/>
      <c r="AG20" s="427" t="e">
        <f>#REF!/#REF!</f>
        <v>#REF!</v>
      </c>
      <c r="AH20" s="427"/>
      <c r="AI20" s="423"/>
    </row>
    <row r="21" spans="1:35" ht="36" customHeight="1">
      <c r="A21" s="414"/>
      <c r="B21" s="420"/>
      <c r="C21" s="411"/>
      <c r="D21" s="417"/>
      <c r="E21" s="394"/>
      <c r="F21" s="394"/>
      <c r="G21" s="391"/>
      <c r="H21" s="391"/>
      <c r="I21" s="212"/>
      <c r="J21" s="210"/>
      <c r="K21" s="215"/>
      <c r="L21" s="212"/>
      <c r="M21" s="214"/>
      <c r="N21" s="285"/>
      <c r="O21" s="212"/>
      <c r="P21" s="194"/>
      <c r="Q21" s="398"/>
      <c r="R21" s="405"/>
      <c r="S21" s="7">
        <f>MAX(O21*R19,P21*R19/60)</f>
        <v>0</v>
      </c>
      <c r="T21" s="388"/>
      <c r="U21" s="246"/>
      <c r="V21" s="246"/>
      <c r="W21" s="179"/>
      <c r="X21" s="213"/>
      <c r="Y21" s="170"/>
      <c r="Z21" s="170"/>
      <c r="AA21" s="170"/>
      <c r="AB21" s="170"/>
      <c r="AC21" s="170"/>
      <c r="AD21" s="170"/>
      <c r="AE21" s="170"/>
      <c r="AF21" s="170"/>
      <c r="AG21" s="428" t="e">
        <f>#REF!/#REF!</f>
        <v>#REF!</v>
      </c>
      <c r="AH21" s="428"/>
      <c r="AI21" s="424"/>
    </row>
    <row r="22" spans="1:35" ht="36" customHeight="1">
      <c r="A22" s="414"/>
      <c r="B22" s="420"/>
      <c r="C22" s="411"/>
      <c r="D22" s="417"/>
      <c r="E22" s="394"/>
      <c r="F22" s="394"/>
      <c r="G22" s="391"/>
      <c r="H22" s="391"/>
      <c r="I22" s="216"/>
      <c r="J22" s="217"/>
      <c r="K22" s="218"/>
      <c r="L22" s="212"/>
      <c r="M22" s="214"/>
      <c r="N22" s="286"/>
      <c r="O22" s="212"/>
      <c r="P22" s="194"/>
      <c r="Q22" s="398"/>
      <c r="R22" s="401" t="str">
        <f>IF(AND(AI19&lt;0.8,H19&gt;0)," SEÑALAR QUÉ ACTIVIDADES REALIZA EL "&amp;ROUND(100*(1-T19/AH19),0)&amp;" % de la JORNADA","")</f>
        <v/>
      </c>
      <c r="S22" s="7">
        <f>MAX(O22*R19,P22*R19/60)</f>
        <v>0</v>
      </c>
      <c r="T22" s="388"/>
      <c r="U22" s="247"/>
      <c r="V22" s="246"/>
      <c r="W22" s="179"/>
      <c r="X22" s="213"/>
      <c r="Y22" s="170"/>
      <c r="Z22" s="170"/>
      <c r="AA22" s="170"/>
      <c r="AB22" s="170"/>
      <c r="AC22" s="170"/>
      <c r="AD22" s="170"/>
      <c r="AE22" s="170"/>
      <c r="AF22" s="170"/>
      <c r="AG22" s="428" t="e">
        <f>#REF!/#REF!</f>
        <v>#REF!</v>
      </c>
      <c r="AH22" s="428"/>
      <c r="AI22" s="424"/>
    </row>
    <row r="23" spans="1:35" ht="36" customHeight="1" thickBot="1">
      <c r="A23" s="415"/>
      <c r="B23" s="421"/>
      <c r="C23" s="412"/>
      <c r="D23" s="418"/>
      <c r="E23" s="395"/>
      <c r="F23" s="395"/>
      <c r="G23" s="392"/>
      <c r="H23" s="392"/>
      <c r="I23" s="219" t="s">
        <v>196</v>
      </c>
      <c r="J23" s="220"/>
      <c r="K23" s="221" t="s">
        <v>130</v>
      </c>
      <c r="L23" s="219"/>
      <c r="M23" s="219" t="s">
        <v>203</v>
      </c>
      <c r="N23" s="287"/>
      <c r="O23" s="224"/>
      <c r="P23" s="195"/>
      <c r="Q23" s="407"/>
      <c r="R23" s="402"/>
      <c r="S23" s="222">
        <f>MAX(O23*R19,P23*R19/60)</f>
        <v>0</v>
      </c>
      <c r="T23" s="389"/>
      <c r="U23" s="250"/>
      <c r="V23" s="250"/>
      <c r="W23" s="88"/>
      <c r="X23" s="223"/>
      <c r="Y23" s="170"/>
      <c r="Z23" s="170"/>
      <c r="AA23" s="170"/>
      <c r="AB23" s="170"/>
      <c r="AC23" s="170"/>
      <c r="AD23" s="170"/>
      <c r="AE23" s="170"/>
      <c r="AF23" s="170"/>
      <c r="AG23" s="429" t="e">
        <f>#REF!/#REF!</f>
        <v>#REF!</v>
      </c>
      <c r="AH23" s="429"/>
      <c r="AI23" s="425"/>
    </row>
    <row r="24" spans="1:35" ht="36" customHeight="1">
      <c r="A24" s="413">
        <f>IF(AND(C19=C24),A19,A19+1)</f>
        <v>5</v>
      </c>
      <c r="B24" s="419" t="s">
        <v>147</v>
      </c>
      <c r="C24" s="410" t="s">
        <v>204</v>
      </c>
      <c r="D24" s="416" t="s">
        <v>205</v>
      </c>
      <c r="E24" s="393"/>
      <c r="F24" s="393"/>
      <c r="G24" s="390"/>
      <c r="H24" s="390"/>
      <c r="I24" s="209"/>
      <c r="J24" s="210"/>
      <c r="K24" s="211"/>
      <c r="L24" s="209"/>
      <c r="M24" s="209"/>
      <c r="N24" s="284"/>
      <c r="O24" s="209"/>
      <c r="P24" s="193"/>
      <c r="Q24" s="406">
        <f>SUM(O24:O28)+SUM(P24:P28)/60</f>
        <v>0</v>
      </c>
      <c r="R24" s="403">
        <v>2</v>
      </c>
      <c r="S24" s="6">
        <f>MAX(O24*R24,P24*R24/60)</f>
        <v>0</v>
      </c>
      <c r="T24" s="386">
        <f>IF(AG24&gt;AH24,"EXCEDIÓ N° DE HORAS DE LA JORNADA ANTES DECLARADA",AG24)</f>
        <v>0</v>
      </c>
      <c r="U24" s="249"/>
      <c r="V24" s="246"/>
      <c r="W24" s="178"/>
      <c r="X24" s="213"/>
      <c r="Y24" s="170"/>
      <c r="Z24" s="170"/>
      <c r="AA24" s="170"/>
      <c r="AB24" s="170"/>
      <c r="AC24" s="170"/>
      <c r="AD24" s="170"/>
      <c r="AE24" s="170"/>
      <c r="AF24" s="170"/>
      <c r="AG24" s="426">
        <f>IF(H24&gt;0,IF(C24=C19,SUM(S24:S28)+AG19,SUM(S24:S28)),0)</f>
        <v>0</v>
      </c>
      <c r="AH24" s="426">
        <f>IF(H24&gt;0,G24/H24,0)</f>
        <v>0</v>
      </c>
      <c r="AI24" s="422">
        <f>IF(AH24&gt;0,AG24/AH24,0)</f>
        <v>0</v>
      </c>
    </row>
    <row r="25" spans="1:35" ht="36" customHeight="1">
      <c r="A25" s="414"/>
      <c r="B25" s="420"/>
      <c r="C25" s="411"/>
      <c r="D25" s="417"/>
      <c r="E25" s="394"/>
      <c r="F25" s="394"/>
      <c r="G25" s="391"/>
      <c r="H25" s="391"/>
      <c r="I25" s="212"/>
      <c r="J25" s="210"/>
      <c r="K25" s="210"/>
      <c r="L25" s="212"/>
      <c r="M25" s="214"/>
      <c r="N25" s="285"/>
      <c r="O25" s="212"/>
      <c r="P25" s="194"/>
      <c r="Q25" s="398"/>
      <c r="R25" s="404"/>
      <c r="S25" s="7">
        <f>MAX(O25*R24,P25*R24/60)</f>
        <v>0</v>
      </c>
      <c r="T25" s="398"/>
      <c r="U25" s="246"/>
      <c r="V25" s="246"/>
      <c r="W25" s="178"/>
      <c r="X25" s="213"/>
      <c r="Y25" s="170"/>
      <c r="Z25" s="170"/>
      <c r="AA25" s="170"/>
      <c r="AB25" s="170"/>
      <c r="AC25" s="170"/>
      <c r="AD25" s="170"/>
      <c r="AE25" s="170"/>
      <c r="AF25" s="170"/>
      <c r="AG25" s="427" t="e">
        <f>#REF!/#REF!</f>
        <v>#REF!</v>
      </c>
      <c r="AH25" s="427"/>
      <c r="AI25" s="423"/>
    </row>
    <row r="26" spans="1:35" ht="36" customHeight="1">
      <c r="A26" s="414"/>
      <c r="B26" s="420"/>
      <c r="C26" s="411"/>
      <c r="D26" s="417"/>
      <c r="E26" s="394"/>
      <c r="F26" s="394"/>
      <c r="G26" s="391"/>
      <c r="H26" s="391"/>
      <c r="I26" s="212"/>
      <c r="J26" s="210"/>
      <c r="K26" s="215"/>
      <c r="L26" s="212"/>
      <c r="M26" s="214"/>
      <c r="N26" s="285"/>
      <c r="O26" s="212"/>
      <c r="P26" s="194"/>
      <c r="Q26" s="398"/>
      <c r="R26" s="405"/>
      <c r="S26" s="7">
        <f>MAX(O26*R24,P26*R24/60)</f>
        <v>0</v>
      </c>
      <c r="T26" s="399"/>
      <c r="U26" s="246"/>
      <c r="V26" s="246"/>
      <c r="W26" s="179"/>
      <c r="X26" s="213"/>
      <c r="Y26" s="170"/>
      <c r="Z26" s="170"/>
      <c r="AA26" s="170"/>
      <c r="AB26" s="170"/>
      <c r="AC26" s="170"/>
      <c r="AD26" s="170"/>
      <c r="AE26" s="170"/>
      <c r="AF26" s="170"/>
      <c r="AG26" s="428" t="e">
        <f>#REF!/#REF!</f>
        <v>#REF!</v>
      </c>
      <c r="AH26" s="428"/>
      <c r="AI26" s="424"/>
    </row>
    <row r="27" spans="1:35" ht="36" customHeight="1">
      <c r="A27" s="414"/>
      <c r="B27" s="420"/>
      <c r="C27" s="411"/>
      <c r="D27" s="417"/>
      <c r="E27" s="394"/>
      <c r="F27" s="394"/>
      <c r="G27" s="391"/>
      <c r="H27" s="391"/>
      <c r="I27" s="216"/>
      <c r="J27" s="217"/>
      <c r="K27" s="218"/>
      <c r="L27" s="216"/>
      <c r="M27" s="214"/>
      <c r="N27" s="286"/>
      <c r="O27" s="212"/>
      <c r="P27" s="194"/>
      <c r="Q27" s="398"/>
      <c r="R27" s="401" t="str">
        <f>IF(AND(AI24&lt;0.8,H24&gt;0)," SEÑALAR QUÉ ACTIVIDADES REALIZA EL "&amp;ROUND(100*(1-T24/AH24),0)&amp;" % de la JORNADA","")</f>
        <v/>
      </c>
      <c r="S27" s="7">
        <f>MAX(O27*R24,P27*R24/60)</f>
        <v>0</v>
      </c>
      <c r="T27" s="399"/>
      <c r="U27" s="246"/>
      <c r="V27" s="246"/>
      <c r="W27" s="179"/>
      <c r="X27" s="213"/>
      <c r="Y27" s="170"/>
      <c r="Z27" s="170"/>
      <c r="AA27" s="170"/>
      <c r="AB27" s="170"/>
      <c r="AC27" s="170"/>
      <c r="AD27" s="170"/>
      <c r="AE27" s="170"/>
      <c r="AF27" s="170"/>
      <c r="AG27" s="428" t="e">
        <f>#REF!/#REF!</f>
        <v>#REF!</v>
      </c>
      <c r="AH27" s="428"/>
      <c r="AI27" s="424"/>
    </row>
    <row r="28" spans="1:35" ht="36" customHeight="1" thickBot="1">
      <c r="A28" s="415"/>
      <c r="B28" s="421"/>
      <c r="C28" s="412"/>
      <c r="D28" s="418"/>
      <c r="E28" s="395"/>
      <c r="F28" s="395"/>
      <c r="G28" s="392"/>
      <c r="H28" s="392"/>
      <c r="I28" s="219"/>
      <c r="J28" s="220"/>
      <c r="K28" s="221"/>
      <c r="L28" s="219"/>
      <c r="M28" s="219"/>
      <c r="N28" s="287"/>
      <c r="O28" s="224"/>
      <c r="P28" s="195"/>
      <c r="Q28" s="407"/>
      <c r="R28" s="402"/>
      <c r="S28" s="222">
        <f>MAX(O28*R24,P28*R24/60)</f>
        <v>0</v>
      </c>
      <c r="T28" s="400"/>
      <c r="U28" s="250"/>
      <c r="V28" s="250"/>
      <c r="W28" s="88"/>
      <c r="X28" s="223"/>
      <c r="Y28" s="170"/>
      <c r="Z28" s="170"/>
      <c r="AA28" s="170"/>
      <c r="AB28" s="170"/>
      <c r="AC28" s="170"/>
      <c r="AD28" s="170"/>
      <c r="AE28" s="170"/>
      <c r="AF28" s="170"/>
      <c r="AG28" s="429" t="e">
        <f>#REF!/#REF!</f>
        <v>#REF!</v>
      </c>
      <c r="AH28" s="429"/>
      <c r="AI28" s="425"/>
    </row>
    <row r="29" spans="1:35" ht="36" customHeight="1">
      <c r="A29" s="413">
        <f>IF(AND(C24=C29),A24,A24+1)</f>
        <v>6</v>
      </c>
      <c r="B29" s="419" t="s">
        <v>147</v>
      </c>
      <c r="C29" s="410" t="s">
        <v>206</v>
      </c>
      <c r="D29" s="416"/>
      <c r="E29" s="393"/>
      <c r="F29" s="393"/>
      <c r="G29" s="390"/>
      <c r="H29" s="390"/>
      <c r="I29" s="209"/>
      <c r="J29" s="210"/>
      <c r="K29" s="211"/>
      <c r="L29" s="212"/>
      <c r="M29" s="214"/>
      <c r="N29" s="284"/>
      <c r="O29" s="209"/>
      <c r="P29" s="193"/>
      <c r="Q29" s="406">
        <f>SUM(O29:O33)+SUM(P29:P33)/60</f>
        <v>0</v>
      </c>
      <c r="R29" s="403">
        <v>4</v>
      </c>
      <c r="S29" s="6">
        <f>MAX(O29*R29,P29*R29/60)</f>
        <v>0</v>
      </c>
      <c r="T29" s="386">
        <f>IF(AG29&gt;AH29,"EXCEDIÓ N° DE HORAS DE LA JORNADA ANTES DECLARADA",AG29)</f>
        <v>0</v>
      </c>
      <c r="U29" s="252"/>
      <c r="V29" s="246"/>
      <c r="W29" s="178"/>
      <c r="X29" s="213"/>
      <c r="Y29" s="170"/>
      <c r="Z29" s="170"/>
      <c r="AA29" s="170"/>
      <c r="AB29" s="170"/>
      <c r="AC29" s="170"/>
      <c r="AD29" s="170"/>
      <c r="AE29" s="170"/>
      <c r="AF29" s="170"/>
      <c r="AG29" s="426">
        <f>IF(H29&gt;0,IF(C29=C24,SUM(S29:S33)+AG24,SUM(S29:S33)),0)</f>
        <v>0</v>
      </c>
      <c r="AH29" s="426">
        <f>IF(H29&gt;0,G29/H29,0)</f>
        <v>0</v>
      </c>
      <c r="AI29" s="422">
        <f>IF(AH29&gt;0,AG29/AH29,0)</f>
        <v>0</v>
      </c>
    </row>
    <row r="30" spans="1:35" ht="36" customHeight="1">
      <c r="A30" s="414"/>
      <c r="B30" s="420"/>
      <c r="C30" s="411"/>
      <c r="D30" s="417"/>
      <c r="E30" s="394"/>
      <c r="F30" s="394"/>
      <c r="G30" s="391"/>
      <c r="H30" s="391"/>
      <c r="I30" s="212"/>
      <c r="J30" s="210"/>
      <c r="K30" s="210"/>
      <c r="L30" s="212"/>
      <c r="M30" s="214"/>
      <c r="N30" s="285"/>
      <c r="O30" s="212"/>
      <c r="P30" s="194"/>
      <c r="Q30" s="398"/>
      <c r="R30" s="404"/>
      <c r="S30" s="7">
        <f>MAX(O30*R29,P30*R29/60)</f>
        <v>0</v>
      </c>
      <c r="T30" s="387"/>
      <c r="U30" s="246"/>
      <c r="V30" s="246"/>
      <c r="W30" s="178"/>
      <c r="X30" s="213"/>
      <c r="Y30" s="170"/>
      <c r="Z30" s="170"/>
      <c r="AA30" s="170"/>
      <c r="AB30" s="170"/>
      <c r="AC30" s="170"/>
      <c r="AD30" s="170"/>
      <c r="AE30" s="170"/>
      <c r="AF30" s="170"/>
      <c r="AG30" s="427" t="e">
        <f>#REF!/#REF!</f>
        <v>#REF!</v>
      </c>
      <c r="AH30" s="427"/>
      <c r="AI30" s="423"/>
    </row>
    <row r="31" spans="1:35" ht="36" customHeight="1">
      <c r="A31" s="414"/>
      <c r="B31" s="420"/>
      <c r="C31" s="411"/>
      <c r="D31" s="417"/>
      <c r="E31" s="394"/>
      <c r="F31" s="394"/>
      <c r="G31" s="391"/>
      <c r="H31" s="391"/>
      <c r="I31" s="212"/>
      <c r="J31" s="210"/>
      <c r="K31" s="215"/>
      <c r="L31" s="212"/>
      <c r="M31" s="214"/>
      <c r="N31" s="285"/>
      <c r="O31" s="212"/>
      <c r="P31" s="194"/>
      <c r="Q31" s="398"/>
      <c r="R31" s="405"/>
      <c r="S31" s="7">
        <f>MAX(O31*R29,P31*R29/60)</f>
        <v>0</v>
      </c>
      <c r="T31" s="388"/>
      <c r="U31" s="246"/>
      <c r="V31" s="246"/>
      <c r="W31" s="179"/>
      <c r="X31" s="213"/>
      <c r="Y31" s="170"/>
      <c r="Z31" s="170"/>
      <c r="AA31" s="170"/>
      <c r="AB31" s="170"/>
      <c r="AC31" s="170"/>
      <c r="AD31" s="170"/>
      <c r="AE31" s="170"/>
      <c r="AF31" s="170"/>
      <c r="AG31" s="428" t="e">
        <f>#REF!/#REF!</f>
        <v>#REF!</v>
      </c>
      <c r="AH31" s="428"/>
      <c r="AI31" s="424"/>
    </row>
    <row r="32" spans="1:35" ht="36" customHeight="1">
      <c r="A32" s="414"/>
      <c r="B32" s="420"/>
      <c r="C32" s="411"/>
      <c r="D32" s="417"/>
      <c r="E32" s="394"/>
      <c r="F32" s="394"/>
      <c r="G32" s="391"/>
      <c r="H32" s="391"/>
      <c r="I32" s="216"/>
      <c r="J32" s="217"/>
      <c r="K32" s="218"/>
      <c r="L32" s="216"/>
      <c r="M32" s="214"/>
      <c r="N32" s="286"/>
      <c r="O32" s="212"/>
      <c r="P32" s="194"/>
      <c r="Q32" s="398"/>
      <c r="R32" s="401" t="str">
        <f>IF(AND(AI29&lt;0.8,H29&gt;0)," SEÑALAR QUÉ ACTIVIDADES REALIZA EL "&amp;ROUND(100*(1-AG29/AH29),0)&amp;" % de la JORNADA","")</f>
        <v/>
      </c>
      <c r="S32" s="7">
        <f>MAX(O32*R29,P32*R29/60)</f>
        <v>0</v>
      </c>
      <c r="T32" s="388"/>
      <c r="U32" s="246"/>
      <c r="V32" s="246"/>
      <c r="W32" s="179"/>
      <c r="X32" s="213"/>
      <c r="Y32" s="170"/>
      <c r="Z32" s="170"/>
      <c r="AA32" s="170"/>
      <c r="AB32" s="170"/>
      <c r="AC32" s="170"/>
      <c r="AD32" s="170"/>
      <c r="AE32" s="170"/>
      <c r="AF32" s="170"/>
      <c r="AG32" s="428" t="e">
        <f>#REF!/#REF!</f>
        <v>#REF!</v>
      </c>
      <c r="AH32" s="428"/>
      <c r="AI32" s="424"/>
    </row>
    <row r="33" spans="1:35" ht="36" customHeight="1" thickBot="1">
      <c r="A33" s="415"/>
      <c r="B33" s="421"/>
      <c r="C33" s="412"/>
      <c r="D33" s="418"/>
      <c r="E33" s="395"/>
      <c r="F33" s="395"/>
      <c r="G33" s="392"/>
      <c r="H33" s="392"/>
      <c r="I33" s="219"/>
      <c r="J33" s="220"/>
      <c r="K33" s="221"/>
      <c r="L33" s="219"/>
      <c r="M33" s="219"/>
      <c r="N33" s="287"/>
      <c r="O33" s="224"/>
      <c r="P33" s="195"/>
      <c r="Q33" s="407"/>
      <c r="R33" s="402"/>
      <c r="S33" s="222">
        <f>MAX(O33*R29,P33*R29/60)</f>
        <v>0</v>
      </c>
      <c r="T33" s="389"/>
      <c r="U33" s="253"/>
      <c r="V33" s="253"/>
      <c r="W33" s="88"/>
      <c r="X33" s="213"/>
      <c r="Y33" s="170"/>
      <c r="Z33" s="170"/>
      <c r="AA33" s="170"/>
      <c r="AB33" s="170"/>
      <c r="AC33" s="170"/>
      <c r="AD33" s="170"/>
      <c r="AE33" s="170"/>
      <c r="AF33" s="170"/>
      <c r="AG33" s="429" t="e">
        <f>#REF!/#REF!</f>
        <v>#REF!</v>
      </c>
      <c r="AH33" s="429"/>
      <c r="AI33" s="425"/>
    </row>
    <row r="34" spans="1:35" ht="36" customHeight="1">
      <c r="A34" s="413">
        <f>IF(AND(C29=C34),A29,A29+1)</f>
        <v>7</v>
      </c>
      <c r="B34" s="410" t="s">
        <v>207</v>
      </c>
      <c r="C34" s="410" t="s">
        <v>208</v>
      </c>
      <c r="D34" s="416"/>
      <c r="E34" s="393"/>
      <c r="F34" s="393"/>
      <c r="G34" s="390"/>
      <c r="H34" s="390"/>
      <c r="I34" s="209"/>
      <c r="J34" s="210"/>
      <c r="K34" s="211"/>
      <c r="L34" s="212"/>
      <c r="M34" s="214"/>
      <c r="N34" s="284"/>
      <c r="O34" s="209"/>
      <c r="P34" s="193"/>
      <c r="Q34" s="406">
        <f>SUM(O34:O38)+SUM(P34:P38)/60</f>
        <v>0</v>
      </c>
      <c r="R34" s="403"/>
      <c r="S34" s="6">
        <f>MAX(O34*R34,P34*R34/60)</f>
        <v>0</v>
      </c>
      <c r="T34" s="386">
        <f>IF(AG34&gt;AH34,"EXCEDIÓ N° DE HORAS DE LA JORNADA ANTES DECLARADA",AG34)</f>
        <v>0</v>
      </c>
      <c r="U34" s="249"/>
      <c r="V34" s="252"/>
      <c r="W34" s="178"/>
      <c r="X34" s="213"/>
      <c r="Y34" s="170"/>
      <c r="Z34" s="170"/>
      <c r="AA34" s="170"/>
      <c r="AB34" s="170"/>
      <c r="AC34" s="170"/>
      <c r="AD34" s="170"/>
      <c r="AE34" s="170"/>
      <c r="AF34" s="170"/>
      <c r="AG34" s="426">
        <f>IF(H34&gt;0,IF(C34=C29,SUM(S34:S38)+AG29,SUM(S34:S38)),0)</f>
        <v>0</v>
      </c>
      <c r="AH34" s="426">
        <f>IF(H34&gt;0,G34/H34,0)</f>
        <v>0</v>
      </c>
      <c r="AI34" s="422">
        <f>IF(AH34&gt;0,AG34/AH34,0)</f>
        <v>0</v>
      </c>
    </row>
    <row r="35" spans="1:35" ht="36" customHeight="1">
      <c r="A35" s="414"/>
      <c r="B35" s="411"/>
      <c r="C35" s="411"/>
      <c r="D35" s="417"/>
      <c r="E35" s="394"/>
      <c r="F35" s="394"/>
      <c r="G35" s="391"/>
      <c r="H35" s="391"/>
      <c r="I35" s="212"/>
      <c r="J35" s="210"/>
      <c r="K35" s="210"/>
      <c r="L35" s="212"/>
      <c r="M35" s="214"/>
      <c r="N35" s="285"/>
      <c r="O35" s="212"/>
      <c r="P35" s="194"/>
      <c r="Q35" s="398"/>
      <c r="R35" s="404"/>
      <c r="S35" s="7">
        <f>MAX(O35*R34,P35*R34/60)</f>
        <v>0</v>
      </c>
      <c r="T35" s="387"/>
      <c r="U35" s="247"/>
      <c r="V35" s="246"/>
      <c r="W35" s="178"/>
      <c r="X35" s="213"/>
      <c r="Y35" s="170"/>
      <c r="Z35" s="170"/>
      <c r="AA35" s="170"/>
      <c r="AB35" s="170"/>
      <c r="AC35" s="170"/>
      <c r="AD35" s="170"/>
      <c r="AE35" s="170"/>
      <c r="AF35" s="170"/>
      <c r="AG35" s="427" t="e">
        <f>#REF!/#REF!</f>
        <v>#REF!</v>
      </c>
      <c r="AH35" s="427"/>
      <c r="AI35" s="423"/>
    </row>
    <row r="36" spans="1:35" ht="36" customHeight="1">
      <c r="A36" s="414"/>
      <c r="B36" s="411"/>
      <c r="C36" s="411"/>
      <c r="D36" s="417"/>
      <c r="E36" s="394"/>
      <c r="F36" s="394"/>
      <c r="G36" s="391"/>
      <c r="H36" s="391"/>
      <c r="I36" s="212"/>
      <c r="J36" s="210"/>
      <c r="K36" s="215"/>
      <c r="L36" s="212"/>
      <c r="M36" s="214"/>
      <c r="N36" s="285"/>
      <c r="O36" s="212"/>
      <c r="P36" s="194"/>
      <c r="Q36" s="398"/>
      <c r="R36" s="405"/>
      <c r="S36" s="7">
        <f>MAX(O36*R34,P36*R34/60)</f>
        <v>0</v>
      </c>
      <c r="T36" s="388"/>
      <c r="U36" s="247"/>
      <c r="V36" s="246"/>
      <c r="W36" s="179"/>
      <c r="X36" s="213"/>
      <c r="Y36" s="170"/>
      <c r="Z36" s="170"/>
      <c r="AA36" s="170"/>
      <c r="AB36" s="170"/>
      <c r="AC36" s="170"/>
      <c r="AD36" s="170"/>
      <c r="AE36" s="170"/>
      <c r="AF36" s="170"/>
      <c r="AG36" s="428" t="e">
        <f>#REF!/#REF!</f>
        <v>#REF!</v>
      </c>
      <c r="AH36" s="428"/>
      <c r="AI36" s="424"/>
    </row>
    <row r="37" spans="1:35" ht="36" customHeight="1">
      <c r="A37" s="414"/>
      <c r="B37" s="411"/>
      <c r="C37" s="411"/>
      <c r="D37" s="417"/>
      <c r="E37" s="394"/>
      <c r="F37" s="394"/>
      <c r="G37" s="391"/>
      <c r="H37" s="391"/>
      <c r="I37" s="216"/>
      <c r="J37" s="217"/>
      <c r="K37" s="218"/>
      <c r="L37" s="212"/>
      <c r="M37" s="214"/>
      <c r="N37" s="286"/>
      <c r="O37" s="212"/>
      <c r="P37" s="194"/>
      <c r="Q37" s="398"/>
      <c r="R37" s="401" t="str">
        <f>IF(AND(AI34&lt;0.8,H34&gt;0)," SEÑALAR QUÉ ACTIVIDADES REALIZA EL "&amp;ROUND(100*(1-T34/AH34),0)&amp;" % de la JORNADA","")</f>
        <v/>
      </c>
      <c r="S37" s="7">
        <f>MAX(O37*R34,P37*R34/60)</f>
        <v>0</v>
      </c>
      <c r="T37" s="388"/>
      <c r="U37" s="247"/>
      <c r="V37" s="246"/>
      <c r="W37" s="179"/>
      <c r="X37" s="213"/>
      <c r="Y37" s="170"/>
      <c r="Z37" s="170"/>
      <c r="AA37" s="170"/>
      <c r="AB37" s="170"/>
      <c r="AC37" s="170"/>
      <c r="AD37" s="170"/>
      <c r="AE37" s="170"/>
      <c r="AF37" s="170"/>
      <c r="AG37" s="428" t="e">
        <f>#REF!/#REF!</f>
        <v>#REF!</v>
      </c>
      <c r="AH37" s="428"/>
      <c r="AI37" s="424"/>
    </row>
    <row r="38" spans="1:35" ht="36" customHeight="1" thickBot="1">
      <c r="A38" s="415"/>
      <c r="B38" s="412"/>
      <c r="C38" s="412"/>
      <c r="D38" s="418"/>
      <c r="E38" s="395"/>
      <c r="F38" s="395"/>
      <c r="G38" s="392"/>
      <c r="H38" s="392"/>
      <c r="I38" s="219"/>
      <c r="J38" s="220"/>
      <c r="K38" s="221"/>
      <c r="L38" s="219"/>
      <c r="M38" s="219"/>
      <c r="N38" s="287"/>
      <c r="O38" s="224"/>
      <c r="P38" s="195"/>
      <c r="Q38" s="407"/>
      <c r="R38" s="402"/>
      <c r="S38" s="222">
        <f>MAX(O38*R34,P38*R34/60)</f>
        <v>0</v>
      </c>
      <c r="T38" s="389"/>
      <c r="U38" s="250"/>
      <c r="V38" s="254"/>
      <c r="W38" s="88"/>
      <c r="X38" s="225"/>
      <c r="Y38" s="170"/>
      <c r="Z38" s="170"/>
      <c r="AA38" s="170"/>
      <c r="AB38" s="170"/>
      <c r="AC38" s="170"/>
      <c r="AD38" s="170"/>
      <c r="AE38" s="170"/>
      <c r="AF38" s="170"/>
      <c r="AG38" s="429" t="e">
        <f>#REF!/#REF!</f>
        <v>#REF!</v>
      </c>
      <c r="AH38" s="429"/>
      <c r="AI38" s="425"/>
    </row>
    <row r="39" spans="1:35" ht="36" customHeight="1">
      <c r="A39" s="413">
        <f>IF(AND(C34=C39),A34,A34+1)</f>
        <v>8</v>
      </c>
      <c r="B39" s="410" t="s">
        <v>207</v>
      </c>
      <c r="C39" s="410" t="s">
        <v>209</v>
      </c>
      <c r="D39" s="416" t="s">
        <v>210</v>
      </c>
      <c r="E39" s="393"/>
      <c r="F39" s="393"/>
      <c r="G39" s="390"/>
      <c r="H39" s="390"/>
      <c r="I39" s="209"/>
      <c r="J39" s="210"/>
      <c r="K39" s="211"/>
      <c r="L39" s="212"/>
      <c r="M39" s="214"/>
      <c r="N39" s="284"/>
      <c r="O39" s="209"/>
      <c r="P39" s="193"/>
      <c r="Q39" s="406">
        <f>SUM(O39:O43)+SUM(P39:P43)/60</f>
        <v>0</v>
      </c>
      <c r="R39" s="403"/>
      <c r="S39" s="6">
        <f>MAX(O39*R39,P39*R39/60)</f>
        <v>0</v>
      </c>
      <c r="T39" s="386">
        <f>IF(AG39&gt;AH39,"EXCEDIÓ N° DE HORAS DE LA JORNADA ANTES DECLARADA",AG39)</f>
        <v>0</v>
      </c>
      <c r="U39" s="246"/>
      <c r="V39" s="246"/>
      <c r="W39" s="178"/>
      <c r="X39" s="213"/>
      <c r="Y39" s="170"/>
      <c r="Z39" s="170"/>
      <c r="AA39" s="170"/>
      <c r="AB39" s="170"/>
      <c r="AC39" s="170"/>
      <c r="AD39" s="170"/>
      <c r="AE39" s="170"/>
      <c r="AF39" s="170"/>
      <c r="AG39" s="426">
        <f>IF(H39&gt;0,IF(C39=C34,SUM(S39:S43)+AG34,SUM(S39:S43)),0)</f>
        <v>0</v>
      </c>
      <c r="AH39" s="426">
        <f>IF(H39&gt;0,G39/H39,0)</f>
        <v>0</v>
      </c>
      <c r="AI39" s="422">
        <f>IF(AH39&gt;0,AG39/AH39,0)</f>
        <v>0</v>
      </c>
    </row>
    <row r="40" spans="1:35" ht="36" customHeight="1">
      <c r="A40" s="414"/>
      <c r="B40" s="411"/>
      <c r="C40" s="411"/>
      <c r="D40" s="417"/>
      <c r="E40" s="394"/>
      <c r="F40" s="394"/>
      <c r="G40" s="391"/>
      <c r="H40" s="391"/>
      <c r="I40" s="212"/>
      <c r="J40" s="210"/>
      <c r="K40" s="210"/>
      <c r="L40" s="212"/>
      <c r="M40" s="214"/>
      <c r="N40" s="285"/>
      <c r="O40" s="212"/>
      <c r="P40" s="194"/>
      <c r="Q40" s="398"/>
      <c r="R40" s="404"/>
      <c r="S40" s="7">
        <f>MAX(O40*R39,P40*R39/60)</f>
        <v>0</v>
      </c>
      <c r="T40" s="387"/>
      <c r="U40" s="246"/>
      <c r="V40" s="246"/>
      <c r="W40" s="178"/>
      <c r="X40" s="213"/>
      <c r="Y40" s="170"/>
      <c r="Z40" s="170"/>
      <c r="AA40" s="170"/>
      <c r="AB40" s="170"/>
      <c r="AC40" s="170"/>
      <c r="AD40" s="170"/>
      <c r="AE40" s="170"/>
      <c r="AF40" s="170"/>
      <c r="AG40" s="427" t="e">
        <f>#REF!/#REF!</f>
        <v>#REF!</v>
      </c>
      <c r="AH40" s="427"/>
      <c r="AI40" s="423"/>
    </row>
    <row r="41" spans="1:35" ht="36" customHeight="1">
      <c r="A41" s="414"/>
      <c r="B41" s="411"/>
      <c r="C41" s="411"/>
      <c r="D41" s="417"/>
      <c r="E41" s="394"/>
      <c r="F41" s="394"/>
      <c r="G41" s="391"/>
      <c r="H41" s="391"/>
      <c r="I41" s="212"/>
      <c r="J41" s="210"/>
      <c r="K41" s="215"/>
      <c r="L41" s="212"/>
      <c r="M41" s="214"/>
      <c r="N41" s="285"/>
      <c r="O41" s="212"/>
      <c r="P41" s="194"/>
      <c r="Q41" s="398"/>
      <c r="R41" s="405"/>
      <c r="S41" s="7">
        <f>MAX(O41*R39,P41*R39/60)</f>
        <v>0</v>
      </c>
      <c r="T41" s="388"/>
      <c r="U41" s="246"/>
      <c r="V41" s="246"/>
      <c r="W41" s="179"/>
      <c r="X41" s="213"/>
      <c r="Y41" s="170"/>
      <c r="Z41" s="170"/>
      <c r="AA41" s="170"/>
      <c r="AB41" s="170"/>
      <c r="AC41" s="170"/>
      <c r="AD41" s="170"/>
      <c r="AE41" s="170"/>
      <c r="AF41" s="170"/>
      <c r="AG41" s="428" t="e">
        <f>#REF!/#REF!</f>
        <v>#REF!</v>
      </c>
      <c r="AH41" s="428"/>
      <c r="AI41" s="424"/>
    </row>
    <row r="42" spans="1:35" ht="36" customHeight="1">
      <c r="A42" s="414"/>
      <c r="B42" s="411"/>
      <c r="C42" s="411"/>
      <c r="D42" s="417"/>
      <c r="E42" s="394"/>
      <c r="F42" s="394"/>
      <c r="G42" s="391"/>
      <c r="H42" s="391"/>
      <c r="I42" s="216"/>
      <c r="J42" s="217"/>
      <c r="K42" s="218"/>
      <c r="L42" s="216"/>
      <c r="M42" s="214"/>
      <c r="N42" s="286"/>
      <c r="O42" s="212"/>
      <c r="P42" s="194"/>
      <c r="Q42" s="398"/>
      <c r="R42" s="401" t="str">
        <f>IF(AND(AI39&lt;0.8,H39&gt;0)," SEÑALAR QUÉ ACTIVIDADES REALIZA EL "&amp;ROUND(100*(1-T39/AH39),0)&amp;" % de la JORNADA","")</f>
        <v/>
      </c>
      <c r="S42" s="7">
        <f>MAX(O42*R39,P42*R39/60)</f>
        <v>0</v>
      </c>
      <c r="T42" s="388"/>
      <c r="U42" s="246"/>
      <c r="V42" s="246"/>
      <c r="W42" s="179"/>
      <c r="X42" s="213"/>
      <c r="Y42" s="170"/>
      <c r="Z42" s="170"/>
      <c r="AA42" s="170"/>
      <c r="AB42" s="170"/>
      <c r="AC42" s="170"/>
      <c r="AD42" s="170"/>
      <c r="AE42" s="170"/>
      <c r="AF42" s="170"/>
      <c r="AG42" s="428" t="e">
        <f>#REF!/#REF!</f>
        <v>#REF!</v>
      </c>
      <c r="AH42" s="428"/>
      <c r="AI42" s="424"/>
    </row>
    <row r="43" spans="1:35" ht="36" customHeight="1" thickBot="1">
      <c r="A43" s="415"/>
      <c r="B43" s="412"/>
      <c r="C43" s="412"/>
      <c r="D43" s="418"/>
      <c r="E43" s="395"/>
      <c r="F43" s="395"/>
      <c r="G43" s="392"/>
      <c r="H43" s="392"/>
      <c r="I43" s="219"/>
      <c r="J43" s="220"/>
      <c r="K43" s="221"/>
      <c r="L43" s="219"/>
      <c r="M43" s="219"/>
      <c r="N43" s="287"/>
      <c r="O43" s="224"/>
      <c r="P43" s="195"/>
      <c r="Q43" s="407"/>
      <c r="R43" s="402"/>
      <c r="S43" s="222">
        <f>MAX(O43*R39,P43*R39/60)</f>
        <v>0</v>
      </c>
      <c r="T43" s="389"/>
      <c r="U43" s="250"/>
      <c r="V43" s="250"/>
      <c r="W43" s="88"/>
      <c r="X43" s="223"/>
      <c r="Y43" s="170"/>
      <c r="Z43" s="170"/>
      <c r="AA43" s="170"/>
      <c r="AB43" s="170"/>
      <c r="AC43" s="170"/>
      <c r="AD43" s="170"/>
      <c r="AE43" s="170"/>
      <c r="AF43" s="170"/>
      <c r="AG43" s="429" t="e">
        <f>#REF!/#REF!</f>
        <v>#REF!</v>
      </c>
      <c r="AH43" s="429"/>
      <c r="AI43" s="425"/>
    </row>
    <row r="44" spans="1:35" ht="36" customHeight="1">
      <c r="A44" s="413">
        <f>IF(AND(C39=C44),A39,A39+1)</f>
        <v>9</v>
      </c>
      <c r="B44" s="410" t="s">
        <v>207</v>
      </c>
      <c r="C44" s="410" t="s">
        <v>211</v>
      </c>
      <c r="D44" s="416" t="s">
        <v>212</v>
      </c>
      <c r="E44" s="393"/>
      <c r="F44" s="393"/>
      <c r="G44" s="390"/>
      <c r="H44" s="390"/>
      <c r="I44" s="209"/>
      <c r="J44" s="210"/>
      <c r="K44" s="211"/>
      <c r="L44" s="209"/>
      <c r="M44" s="209"/>
      <c r="N44" s="284"/>
      <c r="O44" s="209"/>
      <c r="P44" s="193"/>
      <c r="Q44" s="406">
        <f>SUM(O44:O48)+SUM(P44:P48)/60</f>
        <v>0.1</v>
      </c>
      <c r="R44" s="403">
        <v>1</v>
      </c>
      <c r="S44" s="6">
        <f>MAX(O44*R44,P44*R44/60)</f>
        <v>0</v>
      </c>
      <c r="T44" s="386">
        <f>IF(AG44&gt;AH44,"EXCEDIÓ N° DE HORAS DE LA JORNADA ANTES DECLARADA",AG44)</f>
        <v>0</v>
      </c>
      <c r="U44" s="246"/>
      <c r="V44" s="246"/>
      <c r="W44" s="178"/>
      <c r="X44" s="213"/>
      <c r="Y44" s="170"/>
      <c r="Z44" s="170"/>
      <c r="AA44" s="170"/>
      <c r="AB44" s="170"/>
      <c r="AC44" s="170"/>
      <c r="AD44" s="170"/>
      <c r="AE44" s="170"/>
      <c r="AF44" s="170"/>
      <c r="AG44" s="426">
        <f>IF(H44&gt;0,IF(C44=C39,SUM(S44:S48)+AG39,SUM(S44:S48)),0)</f>
        <v>0</v>
      </c>
      <c r="AH44" s="426">
        <f>IF(H44&gt;0,G44/H44,0)</f>
        <v>0</v>
      </c>
      <c r="AI44" s="422">
        <f>IF(AH44&gt;0,AG44/AH44,0)</f>
        <v>0</v>
      </c>
    </row>
    <row r="45" spans="1:35" ht="36" customHeight="1">
      <c r="A45" s="414"/>
      <c r="B45" s="411"/>
      <c r="C45" s="411"/>
      <c r="D45" s="417"/>
      <c r="E45" s="394"/>
      <c r="F45" s="394"/>
      <c r="G45" s="391"/>
      <c r="H45" s="391"/>
      <c r="I45" s="212"/>
      <c r="J45" s="210"/>
      <c r="K45" s="210"/>
      <c r="L45" s="212"/>
      <c r="M45" s="214"/>
      <c r="N45" s="285" t="s">
        <v>213</v>
      </c>
      <c r="O45" s="212"/>
      <c r="P45" s="194">
        <v>2</v>
      </c>
      <c r="Q45" s="398"/>
      <c r="R45" s="404"/>
      <c r="S45" s="7">
        <f>MAX(O45*R44,P45*R44/60)</f>
        <v>3.3333333333333333E-2</v>
      </c>
      <c r="T45" s="387"/>
      <c r="U45" s="246"/>
      <c r="V45" s="246"/>
      <c r="W45" s="178"/>
      <c r="X45" s="213"/>
      <c r="Y45" s="170"/>
      <c r="Z45" s="170"/>
      <c r="AA45" s="170"/>
      <c r="AB45" s="170"/>
      <c r="AC45" s="170"/>
      <c r="AD45" s="170"/>
      <c r="AE45" s="170"/>
      <c r="AF45" s="170"/>
      <c r="AG45" s="427" t="e">
        <f>#REF!/#REF!</f>
        <v>#REF!</v>
      </c>
      <c r="AH45" s="427"/>
      <c r="AI45" s="423"/>
    </row>
    <row r="46" spans="1:35" ht="36" customHeight="1">
      <c r="A46" s="414"/>
      <c r="B46" s="411"/>
      <c r="C46" s="411"/>
      <c r="D46" s="417"/>
      <c r="E46" s="394"/>
      <c r="F46" s="394"/>
      <c r="G46" s="391"/>
      <c r="H46" s="391"/>
      <c r="I46" s="212"/>
      <c r="J46" s="210"/>
      <c r="K46" s="215"/>
      <c r="L46" s="212"/>
      <c r="M46" s="214"/>
      <c r="N46" s="285"/>
      <c r="O46" s="212"/>
      <c r="P46" s="194">
        <v>2</v>
      </c>
      <c r="Q46" s="398"/>
      <c r="R46" s="405"/>
      <c r="S46" s="7">
        <f>MAX(O46*R44,P46*R44/60)</f>
        <v>3.3333333333333333E-2</v>
      </c>
      <c r="T46" s="388"/>
      <c r="U46" s="246"/>
      <c r="V46" s="246"/>
      <c r="W46" s="179"/>
      <c r="X46" s="213"/>
      <c r="Y46" s="170"/>
      <c r="Z46" s="170"/>
      <c r="AA46" s="170"/>
      <c r="AB46" s="170"/>
      <c r="AC46" s="170"/>
      <c r="AD46" s="170"/>
      <c r="AE46" s="170"/>
      <c r="AF46" s="170"/>
      <c r="AG46" s="428" t="e">
        <f>#REF!/#REF!</f>
        <v>#REF!</v>
      </c>
      <c r="AH46" s="428"/>
      <c r="AI46" s="424"/>
    </row>
    <row r="47" spans="1:35" ht="36" customHeight="1">
      <c r="A47" s="414"/>
      <c r="B47" s="411"/>
      <c r="C47" s="411"/>
      <c r="D47" s="417"/>
      <c r="E47" s="394"/>
      <c r="F47" s="394"/>
      <c r="G47" s="391"/>
      <c r="H47" s="391"/>
      <c r="I47" s="212"/>
      <c r="J47" s="217"/>
      <c r="K47" s="218"/>
      <c r="L47" s="212"/>
      <c r="M47" s="214"/>
      <c r="N47" s="286" t="s">
        <v>213</v>
      </c>
      <c r="O47" s="212"/>
      <c r="P47" s="194">
        <v>2</v>
      </c>
      <c r="Q47" s="398"/>
      <c r="R47" s="401" t="str">
        <f>IF(AND(AI44&lt;0.8,H44&gt;0)," SEÑALAR QUÉ ACTIVIDADES REALIZA EL "&amp;ROUND(100*(1-T44/AH44),0)&amp;" % de la JORNADA","")</f>
        <v/>
      </c>
      <c r="S47" s="7">
        <f>MAX(O47*R44,P47*R44/60)</f>
        <v>3.3333333333333333E-2</v>
      </c>
      <c r="T47" s="388"/>
      <c r="U47" s="247"/>
      <c r="V47" s="246"/>
      <c r="W47" s="179"/>
      <c r="X47" s="213"/>
      <c r="Y47" s="170"/>
      <c r="Z47" s="170"/>
      <c r="AA47" s="170"/>
      <c r="AB47" s="170"/>
      <c r="AC47" s="170"/>
      <c r="AD47" s="170"/>
      <c r="AE47" s="170"/>
      <c r="AF47" s="170"/>
      <c r="AG47" s="428" t="e">
        <f>#REF!/#REF!</f>
        <v>#REF!</v>
      </c>
      <c r="AH47" s="428"/>
      <c r="AI47" s="424"/>
    </row>
    <row r="48" spans="1:35" ht="36" customHeight="1" thickBot="1">
      <c r="A48" s="415"/>
      <c r="B48" s="412"/>
      <c r="C48" s="412"/>
      <c r="D48" s="418"/>
      <c r="E48" s="395"/>
      <c r="F48" s="395"/>
      <c r="G48" s="392"/>
      <c r="H48" s="392"/>
      <c r="I48" s="219"/>
      <c r="J48" s="220"/>
      <c r="K48" s="221"/>
      <c r="L48" s="219"/>
      <c r="M48" s="219"/>
      <c r="N48" s="287"/>
      <c r="O48" s="224"/>
      <c r="P48" s="195"/>
      <c r="Q48" s="407"/>
      <c r="R48" s="402"/>
      <c r="S48" s="222">
        <f>MAX(O48*R44,P48*R44/60)</f>
        <v>0</v>
      </c>
      <c r="T48" s="389"/>
      <c r="U48" s="250"/>
      <c r="V48" s="250"/>
      <c r="W48" s="88"/>
      <c r="X48" s="223"/>
      <c r="Y48" s="170"/>
      <c r="Z48" s="170"/>
      <c r="AA48" s="170"/>
      <c r="AB48" s="170"/>
      <c r="AC48" s="170"/>
      <c r="AD48" s="170"/>
      <c r="AE48" s="170"/>
      <c r="AF48" s="170"/>
      <c r="AG48" s="429" t="e">
        <f>#REF!/#REF!</f>
        <v>#REF!</v>
      </c>
      <c r="AH48" s="429"/>
      <c r="AI48" s="425"/>
    </row>
    <row r="49" spans="1:35" ht="36" customHeight="1">
      <c r="A49" s="413">
        <f>IF(AND(C44=C49),A44,A44+1)</f>
        <v>10</v>
      </c>
      <c r="B49" s="419" t="s">
        <v>207</v>
      </c>
      <c r="C49" s="410" t="s">
        <v>214</v>
      </c>
      <c r="D49" s="416" t="s">
        <v>215</v>
      </c>
      <c r="E49" s="393"/>
      <c r="F49" s="393"/>
      <c r="G49" s="390"/>
      <c r="H49" s="390"/>
      <c r="I49" s="209"/>
      <c r="J49" s="210"/>
      <c r="K49" s="211"/>
      <c r="L49" s="209"/>
      <c r="M49" s="209"/>
      <c r="N49" s="284"/>
      <c r="O49" s="209"/>
      <c r="P49" s="193"/>
      <c r="Q49" s="406">
        <f>SUM(O49:O53)+SUM(P49:P53)/60</f>
        <v>0</v>
      </c>
      <c r="R49" s="403"/>
      <c r="S49" s="6">
        <f>MAX(O49*R49,P49*R49/60)</f>
        <v>0</v>
      </c>
      <c r="T49" s="386">
        <f>IF(AG49&gt;AH49,"EXCEDIÓ N° DE HORAS DE LA JORNADA ANTES DECLARADA",AG49)</f>
        <v>0</v>
      </c>
      <c r="U49" s="249"/>
      <c r="V49" s="246"/>
      <c r="W49" s="178"/>
      <c r="X49" s="226"/>
      <c r="Y49" s="170"/>
      <c r="Z49" s="170"/>
      <c r="AA49" s="170"/>
      <c r="AB49" s="170"/>
      <c r="AC49" s="170"/>
      <c r="AD49" s="170"/>
      <c r="AE49" s="170"/>
      <c r="AF49" s="170"/>
      <c r="AG49" s="426">
        <f>IF(H49&gt;0,IF(C49=C44,SUM(S49:S53)+AG44,SUM(S49:S53)),0)</f>
        <v>0</v>
      </c>
      <c r="AH49" s="426">
        <f>IF(H49&gt;0,G49/H49,0)</f>
        <v>0</v>
      </c>
      <c r="AI49" s="422">
        <f>IF(AH49&gt;0,AG49/AH49,0)</f>
        <v>0</v>
      </c>
    </row>
    <row r="50" spans="1:35" ht="36" customHeight="1">
      <c r="A50" s="414"/>
      <c r="B50" s="420"/>
      <c r="C50" s="411"/>
      <c r="D50" s="417"/>
      <c r="E50" s="394"/>
      <c r="F50" s="394"/>
      <c r="G50" s="391"/>
      <c r="H50" s="391"/>
      <c r="I50" s="212"/>
      <c r="J50" s="210"/>
      <c r="K50" s="210"/>
      <c r="L50" s="212"/>
      <c r="M50" s="214"/>
      <c r="N50" s="285"/>
      <c r="O50" s="212"/>
      <c r="P50" s="194"/>
      <c r="Q50" s="398"/>
      <c r="R50" s="404"/>
      <c r="S50" s="7">
        <f>MAX(O50*R49,P50*R49/60)</f>
        <v>0</v>
      </c>
      <c r="T50" s="387"/>
      <c r="U50" s="246"/>
      <c r="V50" s="246"/>
      <c r="W50" s="178"/>
      <c r="X50" s="213"/>
      <c r="Y50" s="170"/>
      <c r="Z50" s="170"/>
      <c r="AA50" s="170"/>
      <c r="AB50" s="170"/>
      <c r="AC50" s="170"/>
      <c r="AD50" s="170"/>
      <c r="AE50" s="170"/>
      <c r="AF50" s="170"/>
      <c r="AG50" s="427" t="e">
        <f>#REF!/#REF!</f>
        <v>#REF!</v>
      </c>
      <c r="AH50" s="427"/>
      <c r="AI50" s="423"/>
    </row>
    <row r="51" spans="1:35" ht="36" customHeight="1">
      <c r="A51" s="414"/>
      <c r="B51" s="420"/>
      <c r="C51" s="411"/>
      <c r="D51" s="417"/>
      <c r="E51" s="394"/>
      <c r="F51" s="394"/>
      <c r="G51" s="391"/>
      <c r="H51" s="391"/>
      <c r="I51" s="212"/>
      <c r="J51" s="210"/>
      <c r="K51" s="215"/>
      <c r="L51" s="212"/>
      <c r="M51" s="214"/>
      <c r="N51" s="285"/>
      <c r="O51" s="212"/>
      <c r="P51" s="194"/>
      <c r="Q51" s="398"/>
      <c r="R51" s="405"/>
      <c r="S51" s="7">
        <f>MAX(O51*R49,P51*R49/60)</f>
        <v>0</v>
      </c>
      <c r="T51" s="388"/>
      <c r="U51" s="246"/>
      <c r="V51" s="246"/>
      <c r="W51" s="179"/>
      <c r="X51" s="213"/>
      <c r="Y51" s="170"/>
      <c r="Z51" s="170"/>
      <c r="AA51" s="170"/>
      <c r="AB51" s="170"/>
      <c r="AC51" s="170"/>
      <c r="AD51" s="170"/>
      <c r="AE51" s="170"/>
      <c r="AF51" s="170"/>
      <c r="AG51" s="428" t="e">
        <f>#REF!/#REF!</f>
        <v>#REF!</v>
      </c>
      <c r="AH51" s="428"/>
      <c r="AI51" s="424"/>
    </row>
    <row r="52" spans="1:35" ht="36" customHeight="1">
      <c r="A52" s="414"/>
      <c r="B52" s="420"/>
      <c r="C52" s="411"/>
      <c r="D52" s="417"/>
      <c r="E52" s="394"/>
      <c r="F52" s="394"/>
      <c r="G52" s="391"/>
      <c r="H52" s="391"/>
      <c r="I52" s="216"/>
      <c r="J52" s="217"/>
      <c r="K52" s="218"/>
      <c r="L52" s="216"/>
      <c r="M52" s="214"/>
      <c r="N52" s="286"/>
      <c r="O52" s="212"/>
      <c r="P52" s="194"/>
      <c r="Q52" s="398"/>
      <c r="R52" s="401" t="str">
        <f>IF(AND(AI49&lt;0.8,H49&gt;0)," SEÑALAR QUÉ ACTIVIDADES REALIZA EL "&amp;ROUND(100*(1-T49/AH49),0)&amp;" % de la JORNADA","")</f>
        <v/>
      </c>
      <c r="S52" s="7">
        <f>MAX(O52*R49,P52*R49/60)</f>
        <v>0</v>
      </c>
      <c r="T52" s="388"/>
      <c r="U52" s="246"/>
      <c r="V52" s="246"/>
      <c r="W52" s="179"/>
      <c r="X52" s="213"/>
      <c r="Y52" s="170"/>
      <c r="Z52" s="170"/>
      <c r="AA52" s="170"/>
      <c r="AB52" s="170"/>
      <c r="AC52" s="170"/>
      <c r="AD52" s="170"/>
      <c r="AE52" s="170"/>
      <c r="AF52" s="170"/>
      <c r="AG52" s="428" t="e">
        <f>#REF!/#REF!</f>
        <v>#REF!</v>
      </c>
      <c r="AH52" s="428"/>
      <c r="AI52" s="424"/>
    </row>
    <row r="53" spans="1:35" ht="36" customHeight="1" thickBot="1">
      <c r="A53" s="415"/>
      <c r="B53" s="421"/>
      <c r="C53" s="412"/>
      <c r="D53" s="418"/>
      <c r="E53" s="395"/>
      <c r="F53" s="395"/>
      <c r="G53" s="392"/>
      <c r="H53" s="392"/>
      <c r="I53" s="219"/>
      <c r="J53" s="220"/>
      <c r="K53" s="221"/>
      <c r="L53" s="219"/>
      <c r="M53" s="219"/>
      <c r="N53" s="287"/>
      <c r="O53" s="224"/>
      <c r="P53" s="195"/>
      <c r="Q53" s="407"/>
      <c r="R53" s="402"/>
      <c r="S53" s="222">
        <f>MAX(O53*R49,P53*R49/60)</f>
        <v>0</v>
      </c>
      <c r="T53" s="389"/>
      <c r="U53" s="250"/>
      <c r="V53" s="250"/>
      <c r="W53" s="88"/>
      <c r="X53" s="223"/>
      <c r="Y53" s="170"/>
      <c r="Z53" s="170"/>
      <c r="AA53" s="170"/>
      <c r="AB53" s="170"/>
      <c r="AC53" s="170"/>
      <c r="AD53" s="170"/>
      <c r="AE53" s="170"/>
      <c r="AF53" s="170"/>
      <c r="AG53" s="429" t="e">
        <f>#REF!/#REF!</f>
        <v>#REF!</v>
      </c>
      <c r="AH53" s="429"/>
      <c r="AI53" s="425"/>
    </row>
    <row r="54" spans="1:35" ht="36" customHeight="1">
      <c r="A54" s="413">
        <f>IF(AND(C49=C54),A49,A49+1)</f>
        <v>11</v>
      </c>
      <c r="B54" s="419" t="s">
        <v>147</v>
      </c>
      <c r="C54" s="410" t="s">
        <v>216</v>
      </c>
      <c r="D54" s="416"/>
      <c r="E54" s="393"/>
      <c r="F54" s="393"/>
      <c r="G54" s="390"/>
      <c r="H54" s="390"/>
      <c r="I54" s="209"/>
      <c r="J54" s="210"/>
      <c r="K54" s="211"/>
      <c r="L54" s="209"/>
      <c r="M54" s="209"/>
      <c r="N54" s="284"/>
      <c r="O54" s="209"/>
      <c r="P54" s="193"/>
      <c r="Q54" s="406">
        <f>SUM(O54:O58)+SUM(P54:P58)/60</f>
        <v>0</v>
      </c>
      <c r="R54" s="403"/>
      <c r="S54" s="6">
        <f>MAX(O54*R54,P54*R54/60)</f>
        <v>0</v>
      </c>
      <c r="T54" s="386">
        <f>IF(AG54&gt;AH54,"EXCEDIÓ N° DE HORAS DE LA JORNADA ANTES DECLARADA",AG54)</f>
        <v>0</v>
      </c>
      <c r="U54" s="246"/>
      <c r="V54" s="246"/>
      <c r="W54" s="178"/>
      <c r="X54" s="226"/>
      <c r="Y54" s="170"/>
      <c r="Z54" s="170"/>
      <c r="AA54" s="170"/>
      <c r="AB54" s="170"/>
      <c r="AC54" s="170"/>
      <c r="AD54" s="170"/>
      <c r="AE54" s="170"/>
      <c r="AF54" s="170"/>
      <c r="AG54" s="426">
        <f>IF(H54&gt;0,IF(C54=C49,SUM(S54:S58)+AG49,SUM(S54:S58)),0)</f>
        <v>0</v>
      </c>
      <c r="AH54" s="426">
        <f>IF(H54&gt;0,G54/H54,0)</f>
        <v>0</v>
      </c>
      <c r="AI54" s="422">
        <f>IF(AH54&gt;0,AG54/AH54,0)</f>
        <v>0</v>
      </c>
    </row>
    <row r="55" spans="1:35" ht="36" customHeight="1">
      <c r="A55" s="414"/>
      <c r="B55" s="420"/>
      <c r="C55" s="411"/>
      <c r="D55" s="417"/>
      <c r="E55" s="394"/>
      <c r="F55" s="394"/>
      <c r="G55" s="391"/>
      <c r="H55" s="391"/>
      <c r="I55" s="212"/>
      <c r="J55" s="210"/>
      <c r="K55" s="210"/>
      <c r="L55" s="212"/>
      <c r="M55" s="214"/>
      <c r="N55" s="285"/>
      <c r="O55" s="212"/>
      <c r="P55" s="194"/>
      <c r="Q55" s="398"/>
      <c r="R55" s="404"/>
      <c r="S55" s="7">
        <f>MAX(O55*R54,P55*R54/60)</f>
        <v>0</v>
      </c>
      <c r="T55" s="398"/>
      <c r="U55" s="246"/>
      <c r="V55" s="246"/>
      <c r="W55" s="178"/>
      <c r="X55" s="213"/>
      <c r="Y55" s="170"/>
      <c r="Z55" s="170"/>
      <c r="AA55" s="170"/>
      <c r="AB55" s="170"/>
      <c r="AC55" s="170"/>
      <c r="AD55" s="170"/>
      <c r="AE55" s="170"/>
      <c r="AF55" s="170"/>
      <c r="AG55" s="427" t="e">
        <f>#REF!/#REF!</f>
        <v>#REF!</v>
      </c>
      <c r="AH55" s="427"/>
      <c r="AI55" s="423"/>
    </row>
    <row r="56" spans="1:35" ht="36" customHeight="1">
      <c r="A56" s="414"/>
      <c r="B56" s="420"/>
      <c r="C56" s="411"/>
      <c r="D56" s="417"/>
      <c r="E56" s="394"/>
      <c r="F56" s="394"/>
      <c r="G56" s="391"/>
      <c r="H56" s="391"/>
      <c r="I56" s="212"/>
      <c r="J56" s="210"/>
      <c r="K56" s="215"/>
      <c r="L56" s="212"/>
      <c r="M56" s="214"/>
      <c r="N56" s="285"/>
      <c r="O56" s="212"/>
      <c r="P56" s="194"/>
      <c r="Q56" s="398"/>
      <c r="R56" s="405"/>
      <c r="S56" s="7">
        <f>MAX(O56*R54,P56*R54/60)</f>
        <v>0</v>
      </c>
      <c r="T56" s="399"/>
      <c r="U56" s="246"/>
      <c r="V56" s="246"/>
      <c r="W56" s="179"/>
      <c r="X56" s="213"/>
      <c r="Y56" s="170"/>
      <c r="Z56" s="170"/>
      <c r="AA56" s="170"/>
      <c r="AB56" s="170"/>
      <c r="AC56" s="170"/>
      <c r="AD56" s="170"/>
      <c r="AE56" s="170"/>
      <c r="AF56" s="170"/>
      <c r="AG56" s="428" t="e">
        <f>#REF!/#REF!</f>
        <v>#REF!</v>
      </c>
      <c r="AH56" s="428"/>
      <c r="AI56" s="424"/>
    </row>
    <row r="57" spans="1:35" ht="36" customHeight="1">
      <c r="A57" s="414"/>
      <c r="B57" s="420"/>
      <c r="C57" s="411"/>
      <c r="D57" s="417"/>
      <c r="E57" s="394"/>
      <c r="F57" s="394"/>
      <c r="G57" s="391"/>
      <c r="H57" s="391"/>
      <c r="I57" s="216"/>
      <c r="J57" s="217"/>
      <c r="K57" s="218"/>
      <c r="L57" s="216"/>
      <c r="M57" s="214"/>
      <c r="N57" s="286"/>
      <c r="O57" s="212"/>
      <c r="P57" s="194"/>
      <c r="Q57" s="398"/>
      <c r="R57" s="401" t="str">
        <f>IF(AND(AI54&lt;0.8,H54&gt;0)," SEÑALAR QUÉ ACTIVIDADES REALIZA EL "&amp;ROUND(100*(1-AG54/AH54),0)&amp;" % de la JORNADA","")</f>
        <v/>
      </c>
      <c r="S57" s="7">
        <f>MAX(O57*R54,P57*R54/60)</f>
        <v>0</v>
      </c>
      <c r="T57" s="399"/>
      <c r="U57" s="247"/>
      <c r="V57" s="246"/>
      <c r="W57" s="179"/>
      <c r="X57" s="213"/>
      <c r="Y57" s="170"/>
      <c r="Z57" s="170"/>
      <c r="AA57" s="170"/>
      <c r="AB57" s="170"/>
      <c r="AC57" s="170"/>
      <c r="AD57" s="170"/>
      <c r="AE57" s="170"/>
      <c r="AF57" s="170"/>
      <c r="AG57" s="428" t="e">
        <f>#REF!/#REF!</f>
        <v>#REF!</v>
      </c>
      <c r="AH57" s="428"/>
      <c r="AI57" s="424"/>
    </row>
    <row r="58" spans="1:35" ht="36" customHeight="1" thickBot="1">
      <c r="A58" s="415"/>
      <c r="B58" s="421"/>
      <c r="C58" s="412"/>
      <c r="D58" s="418"/>
      <c r="E58" s="395"/>
      <c r="F58" s="395"/>
      <c r="G58" s="392"/>
      <c r="H58" s="392"/>
      <c r="I58" s="219"/>
      <c r="J58" s="220"/>
      <c r="K58" s="221"/>
      <c r="L58" s="219"/>
      <c r="M58" s="219"/>
      <c r="N58" s="287"/>
      <c r="O58" s="224"/>
      <c r="P58" s="195"/>
      <c r="Q58" s="407"/>
      <c r="R58" s="402"/>
      <c r="S58" s="222">
        <f>MAX(O58*R54,P58*R54/60)</f>
        <v>0</v>
      </c>
      <c r="T58" s="400"/>
      <c r="U58" s="250"/>
      <c r="V58" s="250"/>
      <c r="W58" s="88"/>
      <c r="X58" s="223"/>
      <c r="Y58" s="170"/>
      <c r="Z58" s="170"/>
      <c r="AA58" s="170"/>
      <c r="AB58" s="170"/>
      <c r="AC58" s="170"/>
      <c r="AD58" s="170"/>
      <c r="AE58" s="170"/>
      <c r="AF58" s="170"/>
      <c r="AG58" s="429" t="e">
        <f>#REF!/#REF!</f>
        <v>#REF!</v>
      </c>
      <c r="AH58" s="429"/>
      <c r="AI58" s="425"/>
    </row>
    <row r="59" spans="1:35" ht="36" customHeight="1">
      <c r="A59" s="413">
        <f>IF(AND(C54=C59),A54,A54+1)</f>
        <v>12</v>
      </c>
      <c r="B59" s="419" t="s">
        <v>207</v>
      </c>
      <c r="C59" s="410" t="s">
        <v>217</v>
      </c>
      <c r="D59" s="416" t="s">
        <v>217</v>
      </c>
      <c r="E59" s="393"/>
      <c r="F59" s="393"/>
      <c r="G59" s="390"/>
      <c r="H59" s="390"/>
      <c r="I59" s="209"/>
      <c r="J59" s="210"/>
      <c r="K59" s="211"/>
      <c r="L59" s="209"/>
      <c r="M59" s="214"/>
      <c r="N59" s="284"/>
      <c r="O59" s="209"/>
      <c r="P59" s="193"/>
      <c r="Q59" s="406">
        <f>SUM(O59:O63)+SUM(P59:P63)/60</f>
        <v>0</v>
      </c>
      <c r="R59" s="403"/>
      <c r="S59" s="6">
        <f>MAX(O59*R59,P59*R59/60)</f>
        <v>0</v>
      </c>
      <c r="T59" s="386">
        <f>IF(AG59&gt;AH59,"EXCEDIÓ N° DE HORAS DE LA JORNADA ANTES DECLARADA",AG59)</f>
        <v>0</v>
      </c>
      <c r="U59" s="249"/>
      <c r="V59" s="246"/>
      <c r="W59" s="178"/>
      <c r="X59" s="226"/>
      <c r="Y59" s="170"/>
      <c r="Z59" s="170"/>
      <c r="AA59" s="170"/>
      <c r="AB59" s="170"/>
      <c r="AC59" s="170"/>
      <c r="AD59" s="170"/>
      <c r="AE59" s="170"/>
      <c r="AF59" s="170"/>
      <c r="AG59" s="426">
        <f>IF(H59&gt;0,IF(C59=C54,SUM(S59:S63)+AG54,SUM(S59:S63)),0)</f>
        <v>0</v>
      </c>
      <c r="AH59" s="426">
        <f>IF(H59&gt;0,G59/H59,0)</f>
        <v>0</v>
      </c>
      <c r="AI59" s="422">
        <f>IF(AH59&gt;0,AG59/AH59,0)</f>
        <v>0</v>
      </c>
    </row>
    <row r="60" spans="1:35" ht="36" customHeight="1">
      <c r="A60" s="414"/>
      <c r="B60" s="420"/>
      <c r="C60" s="411"/>
      <c r="D60" s="417"/>
      <c r="E60" s="394"/>
      <c r="F60" s="394"/>
      <c r="G60" s="391"/>
      <c r="H60" s="391"/>
      <c r="I60" s="212"/>
      <c r="J60" s="210"/>
      <c r="K60" s="210"/>
      <c r="L60" s="212"/>
      <c r="M60" s="214"/>
      <c r="N60" s="285"/>
      <c r="O60" s="212"/>
      <c r="P60" s="194"/>
      <c r="Q60" s="398"/>
      <c r="R60" s="404"/>
      <c r="S60" s="7">
        <f>MAX(O60*R59,P60*R59/60)</f>
        <v>0</v>
      </c>
      <c r="T60" s="387"/>
      <c r="U60" s="246"/>
      <c r="V60" s="246"/>
      <c r="W60" s="178"/>
      <c r="X60" s="213"/>
      <c r="Y60" s="170"/>
      <c r="Z60" s="170"/>
      <c r="AA60" s="170"/>
      <c r="AB60" s="170"/>
      <c r="AC60" s="170"/>
      <c r="AD60" s="170"/>
      <c r="AE60" s="170"/>
      <c r="AF60" s="170"/>
      <c r="AG60" s="427" t="e">
        <f>#REF!/#REF!</f>
        <v>#REF!</v>
      </c>
      <c r="AH60" s="427"/>
      <c r="AI60" s="423"/>
    </row>
    <row r="61" spans="1:35" ht="36" customHeight="1">
      <c r="A61" s="414"/>
      <c r="B61" s="420"/>
      <c r="C61" s="411"/>
      <c r="D61" s="417"/>
      <c r="E61" s="394"/>
      <c r="F61" s="394"/>
      <c r="G61" s="391"/>
      <c r="H61" s="391"/>
      <c r="I61" s="212"/>
      <c r="J61" s="210"/>
      <c r="K61" s="215"/>
      <c r="L61" s="212"/>
      <c r="M61" s="214"/>
      <c r="N61" s="285"/>
      <c r="O61" s="212"/>
      <c r="P61" s="194"/>
      <c r="Q61" s="398"/>
      <c r="R61" s="405"/>
      <c r="S61" s="7">
        <f>MAX(O61*R59,P61*R59/60)</f>
        <v>0</v>
      </c>
      <c r="T61" s="388"/>
      <c r="U61" s="246"/>
      <c r="V61" s="246"/>
      <c r="W61" s="179"/>
      <c r="X61" s="213"/>
      <c r="Y61" s="170"/>
      <c r="Z61" s="170"/>
      <c r="AA61" s="170"/>
      <c r="AB61" s="170"/>
      <c r="AC61" s="170"/>
      <c r="AD61" s="170"/>
      <c r="AE61" s="170"/>
      <c r="AF61" s="170"/>
      <c r="AG61" s="428" t="e">
        <f>#REF!/#REF!</f>
        <v>#REF!</v>
      </c>
      <c r="AH61" s="428"/>
      <c r="AI61" s="424"/>
    </row>
    <row r="62" spans="1:35" ht="36" customHeight="1">
      <c r="A62" s="414"/>
      <c r="B62" s="420"/>
      <c r="C62" s="411"/>
      <c r="D62" s="417"/>
      <c r="E62" s="394"/>
      <c r="F62" s="394"/>
      <c r="G62" s="391"/>
      <c r="H62" s="391"/>
      <c r="I62" s="216"/>
      <c r="J62" s="217"/>
      <c r="K62" s="218"/>
      <c r="L62" s="216"/>
      <c r="M62" s="214"/>
      <c r="N62" s="286"/>
      <c r="O62" s="212"/>
      <c r="P62" s="194"/>
      <c r="Q62" s="398"/>
      <c r="R62" s="401" t="str">
        <f>IF(AND(AI59&lt;0.8,H59&gt;0)," SEÑALAR QUÉ ACTIVIDADES REALIZA EL "&amp;ROUND(100*(1-T59/AH59),0)&amp;" % de la JORNADA","")</f>
        <v/>
      </c>
      <c r="S62" s="7">
        <f>MAX(O62*R59,P62*R59/60)</f>
        <v>0</v>
      </c>
      <c r="T62" s="388"/>
      <c r="U62" s="247"/>
      <c r="V62" s="246"/>
      <c r="W62" s="179"/>
      <c r="X62" s="213"/>
      <c r="Y62" s="170"/>
      <c r="Z62" s="170"/>
      <c r="AA62" s="170"/>
      <c r="AB62" s="170"/>
      <c r="AC62" s="170"/>
      <c r="AD62" s="170"/>
      <c r="AE62" s="170"/>
      <c r="AF62" s="170"/>
      <c r="AG62" s="428" t="e">
        <f>#REF!/#REF!</f>
        <v>#REF!</v>
      </c>
      <c r="AH62" s="428"/>
      <c r="AI62" s="424"/>
    </row>
    <row r="63" spans="1:35" ht="36" customHeight="1" thickBot="1">
      <c r="A63" s="415"/>
      <c r="B63" s="421"/>
      <c r="C63" s="412"/>
      <c r="D63" s="418"/>
      <c r="E63" s="395"/>
      <c r="F63" s="395"/>
      <c r="G63" s="392"/>
      <c r="H63" s="392"/>
      <c r="I63" s="219"/>
      <c r="J63" s="220"/>
      <c r="K63" s="221"/>
      <c r="L63" s="219"/>
      <c r="M63" s="219"/>
      <c r="N63" s="287"/>
      <c r="O63" s="224"/>
      <c r="P63" s="195"/>
      <c r="Q63" s="407"/>
      <c r="R63" s="402"/>
      <c r="S63" s="222">
        <f>MAX(O63*R59,P63*R59/60)</f>
        <v>0</v>
      </c>
      <c r="T63" s="389"/>
      <c r="U63" s="250"/>
      <c r="V63" s="250"/>
      <c r="W63" s="88"/>
      <c r="X63" s="223"/>
      <c r="Y63" s="170"/>
      <c r="Z63" s="170"/>
      <c r="AA63" s="170"/>
      <c r="AB63" s="170"/>
      <c r="AC63" s="170"/>
      <c r="AD63" s="170"/>
      <c r="AE63" s="170"/>
      <c r="AF63" s="170"/>
      <c r="AG63" s="429" t="e">
        <f>#REF!/#REF!</f>
        <v>#REF!</v>
      </c>
      <c r="AH63" s="429"/>
      <c r="AI63" s="425"/>
    </row>
    <row r="64" spans="1:35" ht="36" customHeight="1">
      <c r="A64" s="413">
        <f>IF(AND(C59=C64),A59,A59+1)</f>
        <v>13</v>
      </c>
      <c r="B64" s="419" t="s">
        <v>147</v>
      </c>
      <c r="C64" s="410" t="s">
        <v>89</v>
      </c>
      <c r="D64" s="416" t="s">
        <v>89</v>
      </c>
      <c r="E64" s="393"/>
      <c r="F64" s="393"/>
      <c r="G64" s="390"/>
      <c r="H64" s="390"/>
      <c r="I64" s="209"/>
      <c r="J64" s="210"/>
      <c r="K64" s="211"/>
      <c r="L64" s="209"/>
      <c r="M64" s="209"/>
      <c r="N64" s="284"/>
      <c r="O64" s="209"/>
      <c r="P64" s="193"/>
      <c r="Q64" s="432">
        <f>SUM(O64:O68)+SUM(P64:P68)/60</f>
        <v>0</v>
      </c>
      <c r="R64" s="403"/>
      <c r="S64" s="6">
        <f>MAX(O64*R64,P64*R64/60)</f>
        <v>0</v>
      </c>
      <c r="T64" s="386">
        <f>IF(AG64&gt;AH64,"EXCEDIÓ N° DE HORAS DE LA JORNADA ANTES DECLARADA",AG64)</f>
        <v>0</v>
      </c>
      <c r="U64" s="249"/>
      <c r="V64" s="246"/>
      <c r="W64" s="178"/>
      <c r="X64" s="226"/>
      <c r="Y64" s="170"/>
      <c r="Z64" s="170"/>
      <c r="AA64" s="170"/>
      <c r="AB64" s="170"/>
      <c r="AC64" s="170"/>
      <c r="AD64" s="170"/>
      <c r="AE64" s="170"/>
      <c r="AF64" s="170"/>
      <c r="AG64" s="426">
        <f>IF(H64&gt;0,IF(C64=C59,SUM(S64:S68)+AG59,SUM(S64:S68)),0)</f>
        <v>0</v>
      </c>
      <c r="AH64" s="426">
        <f>IF(H64&gt;0,G64/H64,0)</f>
        <v>0</v>
      </c>
      <c r="AI64" s="422">
        <f>IF(AH64&gt;0,AG64/AH64,0)</f>
        <v>0</v>
      </c>
    </row>
    <row r="65" spans="1:35" ht="36" customHeight="1">
      <c r="A65" s="414"/>
      <c r="B65" s="420"/>
      <c r="C65" s="411"/>
      <c r="D65" s="417"/>
      <c r="E65" s="394"/>
      <c r="F65" s="394"/>
      <c r="G65" s="391"/>
      <c r="H65" s="391"/>
      <c r="I65" s="212"/>
      <c r="J65" s="210"/>
      <c r="K65" s="210"/>
      <c r="L65" s="212"/>
      <c r="M65" s="214"/>
      <c r="N65" s="285"/>
      <c r="O65" s="212"/>
      <c r="P65" s="194"/>
      <c r="Q65" s="433"/>
      <c r="R65" s="404"/>
      <c r="S65" s="7">
        <f>MAX(O65*R64,P65*R64/60)</f>
        <v>0</v>
      </c>
      <c r="T65" s="387"/>
      <c r="U65" s="246"/>
      <c r="V65" s="246"/>
      <c r="W65" s="178"/>
      <c r="X65" s="213"/>
      <c r="Y65" s="170"/>
      <c r="Z65" s="170"/>
      <c r="AA65" s="170"/>
      <c r="AB65" s="170"/>
      <c r="AC65" s="170"/>
      <c r="AD65" s="170"/>
      <c r="AE65" s="170"/>
      <c r="AF65" s="170"/>
      <c r="AG65" s="427" t="e">
        <f>#REF!/#REF!</f>
        <v>#REF!</v>
      </c>
      <c r="AH65" s="427"/>
      <c r="AI65" s="423"/>
    </row>
    <row r="66" spans="1:35" ht="36" customHeight="1">
      <c r="A66" s="414"/>
      <c r="B66" s="420"/>
      <c r="C66" s="411"/>
      <c r="D66" s="417"/>
      <c r="E66" s="394"/>
      <c r="F66" s="394"/>
      <c r="G66" s="391"/>
      <c r="H66" s="391"/>
      <c r="I66" s="212"/>
      <c r="J66" s="210"/>
      <c r="K66" s="215"/>
      <c r="L66" s="212"/>
      <c r="M66" s="214"/>
      <c r="N66" s="285"/>
      <c r="O66" s="212"/>
      <c r="P66" s="194"/>
      <c r="Q66" s="433"/>
      <c r="R66" s="405"/>
      <c r="S66" s="7">
        <f>MAX(O66*R64,P66*R64/60)</f>
        <v>0</v>
      </c>
      <c r="T66" s="388"/>
      <c r="U66" s="246"/>
      <c r="V66" s="246"/>
      <c r="W66" s="179"/>
      <c r="X66" s="213"/>
      <c r="Y66" s="170"/>
      <c r="Z66" s="170"/>
      <c r="AA66" s="170"/>
      <c r="AB66" s="170"/>
      <c r="AC66" s="170"/>
      <c r="AD66" s="170"/>
      <c r="AE66" s="170"/>
      <c r="AF66" s="170"/>
      <c r="AG66" s="428" t="e">
        <f>#REF!/#REF!</f>
        <v>#REF!</v>
      </c>
      <c r="AH66" s="428"/>
      <c r="AI66" s="424"/>
    </row>
    <row r="67" spans="1:35" ht="36" customHeight="1">
      <c r="A67" s="414"/>
      <c r="B67" s="420"/>
      <c r="C67" s="411"/>
      <c r="D67" s="417"/>
      <c r="E67" s="394"/>
      <c r="F67" s="394"/>
      <c r="G67" s="391"/>
      <c r="H67" s="391"/>
      <c r="I67" s="216"/>
      <c r="J67" s="217"/>
      <c r="K67" s="218"/>
      <c r="L67" s="216"/>
      <c r="M67" s="214"/>
      <c r="N67" s="286"/>
      <c r="O67" s="212"/>
      <c r="P67" s="194"/>
      <c r="Q67" s="433"/>
      <c r="R67" s="401" t="str">
        <f>IF(AND(AI64&lt;0.8,H64&gt;0)," SEÑALAR QUÉ ACTIVIDADES REALIZA EL "&amp;ROUND(100*(1-T64/AH64),0)&amp;" % de la JORNADA","")</f>
        <v/>
      </c>
      <c r="S67" s="7">
        <f>MAX(O67*R64,P67*R64/60)</f>
        <v>0</v>
      </c>
      <c r="T67" s="388"/>
      <c r="U67" s="246"/>
      <c r="V67" s="246"/>
      <c r="W67" s="179"/>
      <c r="X67" s="213"/>
      <c r="Y67" s="170"/>
      <c r="Z67" s="170"/>
      <c r="AA67" s="170"/>
      <c r="AB67" s="170"/>
      <c r="AC67" s="170"/>
      <c r="AD67" s="170"/>
      <c r="AE67" s="170"/>
      <c r="AF67" s="170"/>
      <c r="AG67" s="428" t="e">
        <f>#REF!/#REF!</f>
        <v>#REF!</v>
      </c>
      <c r="AH67" s="428"/>
      <c r="AI67" s="424"/>
    </row>
    <row r="68" spans="1:35" ht="36" customHeight="1" thickBot="1">
      <c r="A68" s="415"/>
      <c r="B68" s="421"/>
      <c r="C68" s="412"/>
      <c r="D68" s="418"/>
      <c r="E68" s="395"/>
      <c r="F68" s="395"/>
      <c r="G68" s="392"/>
      <c r="H68" s="392"/>
      <c r="I68" s="219"/>
      <c r="J68" s="220"/>
      <c r="K68" s="221"/>
      <c r="L68" s="219"/>
      <c r="M68" s="214"/>
      <c r="N68" s="287"/>
      <c r="O68" s="224"/>
      <c r="P68" s="195"/>
      <c r="Q68" s="434"/>
      <c r="R68" s="402"/>
      <c r="S68" s="222">
        <f>MAX(O68*R64,P68*R64/60)</f>
        <v>0</v>
      </c>
      <c r="T68" s="389"/>
      <c r="U68" s="250"/>
      <c r="V68" s="250"/>
      <c r="W68" s="88"/>
      <c r="X68" s="223"/>
      <c r="Y68" s="170"/>
      <c r="Z68" s="170"/>
      <c r="AA68" s="170"/>
      <c r="AB68" s="170"/>
      <c r="AC68" s="170"/>
      <c r="AD68" s="170"/>
      <c r="AE68" s="170"/>
      <c r="AF68" s="170"/>
      <c r="AG68" s="429" t="e">
        <f>#REF!/#REF!</f>
        <v>#REF!</v>
      </c>
      <c r="AH68" s="429"/>
      <c r="AI68" s="425"/>
    </row>
    <row r="69" spans="1:35" ht="36" customHeight="1">
      <c r="A69" s="413">
        <f>IF(AND(C64=C69),A64,A64+1)</f>
        <v>14</v>
      </c>
      <c r="B69" s="419"/>
      <c r="C69" s="410"/>
      <c r="D69" s="416"/>
      <c r="E69" s="393"/>
      <c r="F69" s="393"/>
      <c r="G69" s="390"/>
      <c r="H69" s="390"/>
      <c r="I69" s="209"/>
      <c r="J69" s="210"/>
      <c r="K69" s="211"/>
      <c r="L69" s="209"/>
      <c r="M69" s="209"/>
      <c r="N69" s="284"/>
      <c r="O69" s="209"/>
      <c r="P69" s="193"/>
      <c r="Q69" s="406">
        <f>SUM(O69:O73)+SUM(P69:P73)/60</f>
        <v>0</v>
      </c>
      <c r="R69" s="403"/>
      <c r="S69" s="6">
        <f>MAX(O69*R69,P69*R69/60)</f>
        <v>0</v>
      </c>
      <c r="T69" s="386">
        <f>IF(AG69&gt;AH69,"EXCEDIÓ N° DE HORAS DE LA JORNADA ANTES DECLARADA",AG69)</f>
        <v>0</v>
      </c>
      <c r="U69" s="246"/>
      <c r="V69" s="246"/>
      <c r="W69" s="178"/>
      <c r="X69" s="213"/>
      <c r="Y69" s="170"/>
      <c r="Z69" s="170"/>
      <c r="AA69" s="170"/>
      <c r="AB69" s="170"/>
      <c r="AC69" s="170"/>
      <c r="AD69" s="170"/>
      <c r="AE69" s="170"/>
      <c r="AF69" s="170"/>
      <c r="AG69" s="426">
        <f>IF(H69&gt;0,IF(C69=C64,SUM(S69:S73)+AG64,SUM(S69:S73)),0)</f>
        <v>0</v>
      </c>
      <c r="AH69" s="426">
        <f>IF(H69&gt;0,G69/H69,0)</f>
        <v>0</v>
      </c>
      <c r="AI69" s="422">
        <f>IF(AH69&gt;0,AG69/AH69,0)</f>
        <v>0</v>
      </c>
    </row>
    <row r="70" spans="1:35" ht="36" customHeight="1">
      <c r="A70" s="414"/>
      <c r="B70" s="420"/>
      <c r="C70" s="411"/>
      <c r="D70" s="417"/>
      <c r="E70" s="394"/>
      <c r="F70" s="394"/>
      <c r="G70" s="391"/>
      <c r="H70" s="391"/>
      <c r="I70" s="212"/>
      <c r="J70" s="210"/>
      <c r="K70" s="210"/>
      <c r="L70" s="212"/>
      <c r="M70" s="214"/>
      <c r="N70" s="285"/>
      <c r="O70" s="212"/>
      <c r="P70" s="194"/>
      <c r="Q70" s="398"/>
      <c r="R70" s="404"/>
      <c r="S70" s="7">
        <f>MAX(O70*R69,P70*R69/60)</f>
        <v>0</v>
      </c>
      <c r="T70" s="387"/>
      <c r="U70" s="246"/>
      <c r="V70" s="246"/>
      <c r="W70" s="178"/>
      <c r="X70" s="213"/>
      <c r="Y70" s="170"/>
      <c r="Z70" s="170"/>
      <c r="AA70" s="170"/>
      <c r="AB70" s="170"/>
      <c r="AC70" s="170"/>
      <c r="AD70" s="170"/>
      <c r="AE70" s="170"/>
      <c r="AF70" s="170"/>
      <c r="AG70" s="427" t="e">
        <f>#REF!/#REF!</f>
        <v>#REF!</v>
      </c>
      <c r="AH70" s="427"/>
      <c r="AI70" s="423"/>
    </row>
    <row r="71" spans="1:35" ht="36" customHeight="1">
      <c r="A71" s="414"/>
      <c r="B71" s="420"/>
      <c r="C71" s="411"/>
      <c r="D71" s="417"/>
      <c r="E71" s="394"/>
      <c r="F71" s="394"/>
      <c r="G71" s="391"/>
      <c r="H71" s="391"/>
      <c r="I71" s="212"/>
      <c r="J71" s="210"/>
      <c r="K71" s="215"/>
      <c r="L71" s="212"/>
      <c r="M71" s="214"/>
      <c r="N71" s="285"/>
      <c r="O71" s="212"/>
      <c r="P71" s="194"/>
      <c r="Q71" s="398"/>
      <c r="R71" s="405"/>
      <c r="S71" s="7">
        <f>MAX(O71*R69,P71*R69/60)</f>
        <v>0</v>
      </c>
      <c r="T71" s="388"/>
      <c r="U71" s="246"/>
      <c r="V71" s="246"/>
      <c r="W71" s="179"/>
      <c r="X71" s="213"/>
      <c r="Y71" s="170"/>
      <c r="Z71" s="170"/>
      <c r="AA71" s="170"/>
      <c r="AB71" s="170"/>
      <c r="AC71" s="170"/>
      <c r="AD71" s="170"/>
      <c r="AE71" s="170"/>
      <c r="AF71" s="170"/>
      <c r="AG71" s="428" t="e">
        <f>#REF!/#REF!</f>
        <v>#REF!</v>
      </c>
      <c r="AH71" s="428"/>
      <c r="AI71" s="424"/>
    </row>
    <row r="72" spans="1:35" ht="36" customHeight="1">
      <c r="A72" s="414"/>
      <c r="B72" s="420"/>
      <c r="C72" s="411"/>
      <c r="D72" s="417"/>
      <c r="E72" s="394"/>
      <c r="F72" s="394"/>
      <c r="G72" s="391"/>
      <c r="H72" s="391"/>
      <c r="I72" s="216"/>
      <c r="J72" s="217"/>
      <c r="K72" s="218"/>
      <c r="L72" s="212"/>
      <c r="M72" s="214"/>
      <c r="N72" s="286"/>
      <c r="O72" s="212"/>
      <c r="P72" s="194"/>
      <c r="Q72" s="398"/>
      <c r="R72" s="401" t="str">
        <f>IF(AND(AI69&lt;0.8,H69&gt;0)," SEÑALAR QUÉ ACTIVIDADES REALIZA EL "&amp;ROUND(100*(1-T69/AH69),0)&amp;" % de la JORNADA","")</f>
        <v/>
      </c>
      <c r="S72" s="7">
        <f>MAX(O72*R69,P72*R69/60)</f>
        <v>0</v>
      </c>
      <c r="T72" s="388"/>
      <c r="U72" s="246"/>
      <c r="V72" s="246"/>
      <c r="W72" s="179"/>
      <c r="X72" s="213"/>
      <c r="Y72" s="170"/>
      <c r="Z72" s="170"/>
      <c r="AA72" s="170"/>
      <c r="AB72" s="170"/>
      <c r="AC72" s="170"/>
      <c r="AD72" s="170"/>
      <c r="AE72" s="170"/>
      <c r="AF72" s="170"/>
      <c r="AG72" s="428" t="e">
        <f>#REF!/#REF!</f>
        <v>#REF!</v>
      </c>
      <c r="AH72" s="428"/>
      <c r="AI72" s="424"/>
    </row>
    <row r="73" spans="1:35" ht="36" customHeight="1" thickBot="1">
      <c r="A73" s="415"/>
      <c r="B73" s="421"/>
      <c r="C73" s="412"/>
      <c r="D73" s="418"/>
      <c r="E73" s="395"/>
      <c r="F73" s="395"/>
      <c r="G73" s="392"/>
      <c r="H73" s="392"/>
      <c r="I73" s="219"/>
      <c r="J73" s="220"/>
      <c r="K73" s="221"/>
      <c r="L73" s="219"/>
      <c r="M73" s="219"/>
      <c r="N73" s="287"/>
      <c r="O73" s="224"/>
      <c r="P73" s="195"/>
      <c r="Q73" s="407"/>
      <c r="R73" s="402"/>
      <c r="S73" s="222">
        <f>MAX(O73*R69,P73*R69/60)</f>
        <v>0</v>
      </c>
      <c r="T73" s="389"/>
      <c r="U73" s="250"/>
      <c r="V73" s="250"/>
      <c r="W73" s="88"/>
      <c r="X73" s="223"/>
      <c r="Y73" s="170"/>
      <c r="Z73" s="170"/>
      <c r="AA73" s="170"/>
      <c r="AB73" s="170"/>
      <c r="AC73" s="170"/>
      <c r="AD73" s="170"/>
      <c r="AE73" s="170"/>
      <c r="AF73" s="170"/>
      <c r="AG73" s="429" t="e">
        <f>#REF!/#REF!</f>
        <v>#REF!</v>
      </c>
      <c r="AH73" s="429"/>
      <c r="AI73" s="425"/>
    </row>
    <row r="74" spans="1:35" ht="36" customHeight="1">
      <c r="A74" s="413">
        <f>IF(AND(C69=C74),A69,A69+1)</f>
        <v>14</v>
      </c>
      <c r="B74" s="419"/>
      <c r="C74" s="410"/>
      <c r="D74" s="416"/>
      <c r="E74" s="393"/>
      <c r="F74" s="393"/>
      <c r="G74" s="390"/>
      <c r="H74" s="390"/>
      <c r="I74" s="209"/>
      <c r="J74" s="210"/>
      <c r="K74" s="211"/>
      <c r="L74" s="209"/>
      <c r="M74" s="209"/>
      <c r="N74" s="284"/>
      <c r="O74" s="209"/>
      <c r="P74" s="193"/>
      <c r="Q74" s="406">
        <f>SUM(O74:O78)+SUM(P74:P78)/60</f>
        <v>0</v>
      </c>
      <c r="R74" s="403"/>
      <c r="S74" s="6">
        <f>MAX(O74*R74,P74*R74/60)</f>
        <v>0</v>
      </c>
      <c r="T74" s="386">
        <f>IF(AG74&gt;AH74,"EXCEDIÓ N° DE HORAS DE LA JORNADA ANTES DECLARADA",AG74)</f>
        <v>0</v>
      </c>
      <c r="U74" s="249"/>
      <c r="V74" s="246"/>
      <c r="W74" s="178"/>
      <c r="X74" s="213"/>
      <c r="Y74" s="170"/>
      <c r="Z74" s="170"/>
      <c r="AA74" s="170"/>
      <c r="AB74" s="170"/>
      <c r="AC74" s="170"/>
      <c r="AD74" s="170"/>
      <c r="AE74" s="170"/>
      <c r="AF74" s="170"/>
      <c r="AG74" s="426">
        <f>IF(H74&gt;0,IF(C74=C69,SUM(S74:S78)+AG69,SUM(S74:S78)),0)</f>
        <v>0</v>
      </c>
      <c r="AH74" s="426">
        <f>IF(H74&gt;0,G74/H74,0)</f>
        <v>0</v>
      </c>
      <c r="AI74" s="422">
        <f>IF(AH74&gt;0,AG74/AH74,0)</f>
        <v>0</v>
      </c>
    </row>
    <row r="75" spans="1:35" ht="36" customHeight="1">
      <c r="A75" s="414"/>
      <c r="B75" s="420"/>
      <c r="C75" s="411"/>
      <c r="D75" s="417"/>
      <c r="E75" s="394"/>
      <c r="F75" s="394"/>
      <c r="G75" s="391"/>
      <c r="H75" s="391"/>
      <c r="I75" s="212"/>
      <c r="J75" s="210"/>
      <c r="K75" s="210"/>
      <c r="L75" s="212"/>
      <c r="M75" s="214"/>
      <c r="N75" s="285"/>
      <c r="O75" s="212"/>
      <c r="P75" s="194"/>
      <c r="Q75" s="398"/>
      <c r="R75" s="404"/>
      <c r="S75" s="7">
        <f>MAX(O75*R74,P75*R74/60)</f>
        <v>0</v>
      </c>
      <c r="T75" s="387"/>
      <c r="U75" s="246"/>
      <c r="V75" s="246"/>
      <c r="W75" s="178"/>
      <c r="X75" s="213"/>
      <c r="Y75" s="170"/>
      <c r="Z75" s="170"/>
      <c r="AA75" s="170"/>
      <c r="AB75" s="170"/>
      <c r="AC75" s="170"/>
      <c r="AD75" s="170"/>
      <c r="AE75" s="170"/>
      <c r="AF75" s="170"/>
      <c r="AG75" s="427" t="e">
        <f>#REF!/#REF!</f>
        <v>#REF!</v>
      </c>
      <c r="AH75" s="427"/>
      <c r="AI75" s="423"/>
    </row>
    <row r="76" spans="1:35" ht="36" customHeight="1">
      <c r="A76" s="414"/>
      <c r="B76" s="420"/>
      <c r="C76" s="411"/>
      <c r="D76" s="417"/>
      <c r="E76" s="394"/>
      <c r="F76" s="394"/>
      <c r="G76" s="391"/>
      <c r="H76" s="391"/>
      <c r="I76" s="212"/>
      <c r="J76" s="210"/>
      <c r="K76" s="215"/>
      <c r="L76" s="212"/>
      <c r="M76" s="214"/>
      <c r="N76" s="285"/>
      <c r="O76" s="212"/>
      <c r="P76" s="194"/>
      <c r="Q76" s="398"/>
      <c r="R76" s="405"/>
      <c r="S76" s="7">
        <f>MAX(O76*R74,P76*R74/60)</f>
        <v>0</v>
      </c>
      <c r="T76" s="388"/>
      <c r="U76" s="246"/>
      <c r="V76" s="246"/>
      <c r="W76" s="179"/>
      <c r="X76" s="213"/>
      <c r="Y76" s="170"/>
      <c r="Z76" s="170"/>
      <c r="AA76" s="170"/>
      <c r="AB76" s="170"/>
      <c r="AC76" s="170"/>
      <c r="AD76" s="170"/>
      <c r="AE76" s="170"/>
      <c r="AF76" s="170"/>
      <c r="AG76" s="428" t="e">
        <f>#REF!/#REF!</f>
        <v>#REF!</v>
      </c>
      <c r="AH76" s="428"/>
      <c r="AI76" s="424"/>
    </row>
    <row r="77" spans="1:35" ht="36" customHeight="1">
      <c r="A77" s="414"/>
      <c r="B77" s="420"/>
      <c r="C77" s="411"/>
      <c r="D77" s="417"/>
      <c r="E77" s="394"/>
      <c r="F77" s="394"/>
      <c r="G77" s="391"/>
      <c r="H77" s="391"/>
      <c r="I77" s="216"/>
      <c r="J77" s="217"/>
      <c r="K77" s="218"/>
      <c r="L77" s="216"/>
      <c r="M77" s="214"/>
      <c r="N77" s="286"/>
      <c r="O77" s="212"/>
      <c r="P77" s="194"/>
      <c r="Q77" s="398"/>
      <c r="R77" s="401" t="str">
        <f>IF(AND(AI74&lt;0.8,H74&gt;0)," SEÑALAR QUÉ ACTIVIDADES REALIZA EL "&amp;ROUND(100*(1-T74/AH74),0)&amp;" % de la JORNADA","")</f>
        <v/>
      </c>
      <c r="S77" s="7">
        <f>MAX(O77*R74,P77*R74/60)</f>
        <v>0</v>
      </c>
      <c r="T77" s="388"/>
      <c r="U77" s="246"/>
      <c r="V77" s="246"/>
      <c r="W77" s="179"/>
      <c r="X77" s="213"/>
      <c r="Y77" s="170"/>
      <c r="Z77" s="170"/>
      <c r="AA77" s="170"/>
      <c r="AB77" s="170"/>
      <c r="AC77" s="170"/>
      <c r="AD77" s="170"/>
      <c r="AE77" s="170"/>
      <c r="AF77" s="170"/>
      <c r="AG77" s="428" t="e">
        <f>#REF!/#REF!</f>
        <v>#REF!</v>
      </c>
      <c r="AH77" s="428"/>
      <c r="AI77" s="424"/>
    </row>
    <row r="78" spans="1:35" ht="36" customHeight="1" thickBot="1">
      <c r="A78" s="415"/>
      <c r="B78" s="421"/>
      <c r="C78" s="412"/>
      <c r="D78" s="418"/>
      <c r="E78" s="395"/>
      <c r="F78" s="395"/>
      <c r="G78" s="392"/>
      <c r="H78" s="392"/>
      <c r="I78" s="219"/>
      <c r="J78" s="220"/>
      <c r="K78" s="221"/>
      <c r="L78" s="219"/>
      <c r="M78" s="219"/>
      <c r="N78" s="287"/>
      <c r="O78" s="224"/>
      <c r="P78" s="195"/>
      <c r="Q78" s="407"/>
      <c r="R78" s="402"/>
      <c r="S78" s="222">
        <f>MAX(O78*R74,P78*R74/60)</f>
        <v>0</v>
      </c>
      <c r="T78" s="389"/>
      <c r="U78" s="250"/>
      <c r="V78" s="250"/>
      <c r="W78" s="88"/>
      <c r="X78" s="223"/>
      <c r="Y78" s="170"/>
      <c r="Z78" s="170"/>
      <c r="AA78" s="170"/>
      <c r="AB78" s="170"/>
      <c r="AC78" s="170"/>
      <c r="AD78" s="170"/>
      <c r="AE78" s="170"/>
      <c r="AF78" s="170"/>
      <c r="AG78" s="429" t="e">
        <f>#REF!/#REF!</f>
        <v>#REF!</v>
      </c>
      <c r="AH78" s="429"/>
      <c r="AI78" s="425"/>
    </row>
    <row r="79" spans="1:35" ht="36" customHeight="1">
      <c r="A79" s="413">
        <f>IF(AND(C74=C79),A74,A74+1)</f>
        <v>14</v>
      </c>
      <c r="B79" s="419"/>
      <c r="C79" s="410"/>
      <c r="D79" s="416"/>
      <c r="E79" s="393"/>
      <c r="F79" s="393"/>
      <c r="G79" s="390"/>
      <c r="H79" s="390"/>
      <c r="I79" s="209"/>
      <c r="J79" s="210"/>
      <c r="K79" s="211"/>
      <c r="L79" s="209"/>
      <c r="M79" s="209"/>
      <c r="N79" s="284"/>
      <c r="O79" s="209"/>
      <c r="P79" s="193"/>
      <c r="Q79" s="406">
        <f>SUM(O79:O83)+SUM(P79:P83)/60</f>
        <v>0</v>
      </c>
      <c r="R79" s="403"/>
      <c r="S79" s="6">
        <f>MAX(O79*R79,P79*R79/60)</f>
        <v>0</v>
      </c>
      <c r="T79" s="386">
        <f>IF(AG79&gt;AH79,"EXCEDIÓ N° DE HORAS DE LA JORNADA ANTES DECLARADA",AG79)</f>
        <v>0</v>
      </c>
      <c r="U79" s="249"/>
      <c r="V79" s="246"/>
      <c r="W79" s="178"/>
      <c r="X79" s="213"/>
      <c r="Y79" s="170"/>
      <c r="Z79" s="170"/>
      <c r="AA79" s="170"/>
      <c r="AB79" s="170"/>
      <c r="AC79" s="170"/>
      <c r="AD79" s="170"/>
      <c r="AE79" s="170"/>
      <c r="AF79" s="170"/>
      <c r="AG79" s="426">
        <f>IF(H79&gt;0,IF(C79=C74,SUM(S79:S83)+AG74,SUM(S79:S83)),0)</f>
        <v>0</v>
      </c>
      <c r="AH79" s="426">
        <f>IF(H79&gt;0,G79/H79,0)</f>
        <v>0</v>
      </c>
      <c r="AI79" s="422">
        <f>IF(AH79&gt;0,AG79/AH79,0)</f>
        <v>0</v>
      </c>
    </row>
    <row r="80" spans="1:35" ht="36" customHeight="1">
      <c r="A80" s="414"/>
      <c r="B80" s="420"/>
      <c r="C80" s="411"/>
      <c r="D80" s="417"/>
      <c r="E80" s="394"/>
      <c r="F80" s="394"/>
      <c r="G80" s="391"/>
      <c r="H80" s="391"/>
      <c r="I80" s="212"/>
      <c r="J80" s="210"/>
      <c r="K80" s="210"/>
      <c r="L80" s="212"/>
      <c r="M80" s="214"/>
      <c r="N80" s="285"/>
      <c r="O80" s="212"/>
      <c r="P80" s="194"/>
      <c r="Q80" s="398"/>
      <c r="R80" s="404"/>
      <c r="S80" s="7">
        <f>MAX(O80*R79,P80*R79/60)</f>
        <v>0</v>
      </c>
      <c r="T80" s="387"/>
      <c r="U80" s="246"/>
      <c r="V80" s="246"/>
      <c r="W80" s="178"/>
      <c r="X80" s="213"/>
      <c r="Y80" s="170"/>
      <c r="Z80" s="170"/>
      <c r="AA80" s="170"/>
      <c r="AB80" s="170"/>
      <c r="AC80" s="170"/>
      <c r="AD80" s="170"/>
      <c r="AE80" s="170"/>
      <c r="AF80" s="170"/>
      <c r="AG80" s="427" t="e">
        <f>#REF!/#REF!</f>
        <v>#REF!</v>
      </c>
      <c r="AH80" s="427"/>
      <c r="AI80" s="423"/>
    </row>
    <row r="81" spans="1:35" ht="36" customHeight="1">
      <c r="A81" s="414"/>
      <c r="B81" s="420"/>
      <c r="C81" s="411"/>
      <c r="D81" s="417"/>
      <c r="E81" s="394"/>
      <c r="F81" s="394"/>
      <c r="G81" s="391"/>
      <c r="H81" s="391"/>
      <c r="I81" s="212"/>
      <c r="J81" s="210"/>
      <c r="K81" s="215"/>
      <c r="L81" s="212"/>
      <c r="M81" s="214"/>
      <c r="N81" s="285"/>
      <c r="O81" s="212"/>
      <c r="P81" s="194"/>
      <c r="Q81" s="398"/>
      <c r="R81" s="405"/>
      <c r="S81" s="7">
        <f>MAX(O81*R79,P81*R79/60)</f>
        <v>0</v>
      </c>
      <c r="T81" s="388"/>
      <c r="U81" s="246"/>
      <c r="V81" s="246"/>
      <c r="W81" s="179"/>
      <c r="X81" s="213"/>
      <c r="Y81" s="170"/>
      <c r="Z81" s="170"/>
      <c r="AA81" s="170"/>
      <c r="AB81" s="170"/>
      <c r="AC81" s="170"/>
      <c r="AD81" s="170"/>
      <c r="AE81" s="170"/>
      <c r="AF81" s="170"/>
      <c r="AG81" s="428" t="e">
        <f>#REF!/#REF!</f>
        <v>#REF!</v>
      </c>
      <c r="AH81" s="428"/>
      <c r="AI81" s="424"/>
    </row>
    <row r="82" spans="1:35" ht="36" customHeight="1">
      <c r="A82" s="414"/>
      <c r="B82" s="420"/>
      <c r="C82" s="411"/>
      <c r="D82" s="417"/>
      <c r="E82" s="394"/>
      <c r="F82" s="394"/>
      <c r="G82" s="391"/>
      <c r="H82" s="391"/>
      <c r="I82" s="216"/>
      <c r="J82" s="217"/>
      <c r="K82" s="218"/>
      <c r="L82" s="216"/>
      <c r="M82" s="214"/>
      <c r="N82" s="286"/>
      <c r="O82" s="212"/>
      <c r="P82" s="194"/>
      <c r="Q82" s="398"/>
      <c r="R82" s="401" t="str">
        <f>IF(AND(AI79&lt;0.8,H79&gt;0)," SEÑALAR QUÉ ACTIVIDADES REALIZA EL "&amp;ROUND(100*(1-AG79/AH79),0)&amp;" % de la JORNADA","")</f>
        <v/>
      </c>
      <c r="S82" s="7">
        <f>MAX(O82*R79,P82*R79/60)</f>
        <v>0</v>
      </c>
      <c r="T82" s="388"/>
      <c r="U82" s="246"/>
      <c r="V82" s="246"/>
      <c r="W82" s="179"/>
      <c r="X82" s="213"/>
      <c r="Y82" s="170"/>
      <c r="Z82" s="170"/>
      <c r="AA82" s="170"/>
      <c r="AB82" s="170"/>
      <c r="AC82" s="170"/>
      <c r="AD82" s="170"/>
      <c r="AE82" s="170"/>
      <c r="AF82" s="170"/>
      <c r="AG82" s="428" t="e">
        <f>#REF!/#REF!</f>
        <v>#REF!</v>
      </c>
      <c r="AH82" s="428"/>
      <c r="AI82" s="424"/>
    </row>
    <row r="83" spans="1:35" ht="36" customHeight="1" thickBot="1">
      <c r="A83" s="415"/>
      <c r="B83" s="421"/>
      <c r="C83" s="412"/>
      <c r="D83" s="418"/>
      <c r="E83" s="395"/>
      <c r="F83" s="395"/>
      <c r="G83" s="392"/>
      <c r="H83" s="392"/>
      <c r="I83" s="219"/>
      <c r="J83" s="220"/>
      <c r="K83" s="221"/>
      <c r="L83" s="219"/>
      <c r="M83" s="219"/>
      <c r="N83" s="287"/>
      <c r="O83" s="224"/>
      <c r="P83" s="195"/>
      <c r="Q83" s="407"/>
      <c r="R83" s="402"/>
      <c r="S83" s="222">
        <f>MAX(O83*R79,P83*R79/60)</f>
        <v>0</v>
      </c>
      <c r="T83" s="389"/>
      <c r="U83" s="250"/>
      <c r="V83" s="250"/>
      <c r="W83" s="88"/>
      <c r="X83" s="223"/>
      <c r="Y83" s="170"/>
      <c r="Z83" s="170"/>
      <c r="AA83" s="170"/>
      <c r="AB83" s="170"/>
      <c r="AC83" s="170"/>
      <c r="AD83" s="170"/>
      <c r="AE83" s="170"/>
      <c r="AF83" s="170"/>
      <c r="AG83" s="429" t="e">
        <f>#REF!/#REF!</f>
        <v>#REF!</v>
      </c>
      <c r="AH83" s="429"/>
      <c r="AI83" s="425"/>
    </row>
    <row r="84" spans="1:35" ht="36" customHeight="1">
      <c r="A84" s="413">
        <f>IF(AND(C79=C84),A79,A79+1)</f>
        <v>14</v>
      </c>
      <c r="B84" s="419"/>
      <c r="C84" s="410"/>
      <c r="D84" s="416"/>
      <c r="E84" s="393"/>
      <c r="F84" s="393"/>
      <c r="G84" s="390"/>
      <c r="H84" s="390"/>
      <c r="I84" s="209"/>
      <c r="J84" s="210"/>
      <c r="K84" s="211"/>
      <c r="L84" s="212"/>
      <c r="M84" s="189"/>
      <c r="N84" s="284"/>
      <c r="O84" s="209"/>
      <c r="P84" s="193"/>
      <c r="Q84" s="406">
        <f>SUM(O84:O88)+SUM(P84:P88)/60</f>
        <v>0</v>
      </c>
      <c r="R84" s="403"/>
      <c r="S84" s="6">
        <f>MAX(O84*R84,P84*R84/60)</f>
        <v>0</v>
      </c>
      <c r="T84" s="386">
        <f>IF(AG84&gt;AH84,"EXCEDIÓ N° DE HORAS DE LA JORNADA ANTES DECLARADA",AG84)</f>
        <v>0</v>
      </c>
      <c r="U84" s="246"/>
      <c r="V84" s="246"/>
      <c r="W84" s="178"/>
      <c r="X84" s="213"/>
      <c r="Y84" s="170"/>
      <c r="Z84" s="170"/>
      <c r="AA84" s="170"/>
      <c r="AB84" s="170"/>
      <c r="AC84" s="170"/>
      <c r="AD84" s="170"/>
      <c r="AE84" s="170"/>
      <c r="AF84" s="170"/>
      <c r="AG84" s="426">
        <f>IF(H84&gt;0,IF(C84=C79,SUM(S84:S88)+AG79,SUM(S84:S88)),0)</f>
        <v>0</v>
      </c>
      <c r="AH84" s="426">
        <f>IF(H84&gt;0,G84/H84,0)</f>
        <v>0</v>
      </c>
      <c r="AI84" s="422">
        <f>IF(AH84&gt;0,AG84/AH84,0)</f>
        <v>0</v>
      </c>
    </row>
    <row r="85" spans="1:35" ht="36" customHeight="1">
      <c r="A85" s="414"/>
      <c r="B85" s="420"/>
      <c r="C85" s="411"/>
      <c r="D85" s="417"/>
      <c r="E85" s="394"/>
      <c r="F85" s="394"/>
      <c r="G85" s="391"/>
      <c r="H85" s="391"/>
      <c r="I85" s="212"/>
      <c r="J85" s="210"/>
      <c r="K85" s="210"/>
      <c r="L85" s="212"/>
      <c r="M85" s="214"/>
      <c r="N85" s="285"/>
      <c r="O85" s="212"/>
      <c r="P85" s="194"/>
      <c r="Q85" s="398"/>
      <c r="R85" s="404"/>
      <c r="S85" s="7">
        <f>MAX(O85*R84,P85*R84/60)</f>
        <v>0</v>
      </c>
      <c r="T85" s="398"/>
      <c r="U85" s="246"/>
      <c r="V85" s="246"/>
      <c r="W85" s="178"/>
      <c r="X85" s="213"/>
      <c r="Y85" s="170"/>
      <c r="Z85" s="170"/>
      <c r="AA85" s="170"/>
      <c r="AB85" s="170"/>
      <c r="AC85" s="170"/>
      <c r="AD85" s="170"/>
      <c r="AE85" s="170"/>
      <c r="AF85" s="170"/>
      <c r="AG85" s="427" t="e">
        <f>#REF!/#REF!</f>
        <v>#REF!</v>
      </c>
      <c r="AH85" s="427"/>
      <c r="AI85" s="423"/>
    </row>
    <row r="86" spans="1:35" ht="36" customHeight="1">
      <c r="A86" s="414"/>
      <c r="B86" s="420"/>
      <c r="C86" s="411"/>
      <c r="D86" s="417"/>
      <c r="E86" s="394"/>
      <c r="F86" s="394"/>
      <c r="G86" s="391"/>
      <c r="H86" s="391"/>
      <c r="I86" s="212"/>
      <c r="J86" s="210"/>
      <c r="K86" s="215"/>
      <c r="L86" s="212"/>
      <c r="M86" s="214"/>
      <c r="N86" s="285"/>
      <c r="O86" s="212"/>
      <c r="P86" s="194"/>
      <c r="Q86" s="398"/>
      <c r="R86" s="405"/>
      <c r="S86" s="7">
        <f>MAX(O86*R84,P86*R84/60)</f>
        <v>0</v>
      </c>
      <c r="T86" s="399"/>
      <c r="U86" s="246"/>
      <c r="V86" s="246"/>
      <c r="W86" s="179"/>
      <c r="X86" s="213"/>
      <c r="Y86" s="170"/>
      <c r="Z86" s="170"/>
      <c r="AA86" s="170"/>
      <c r="AB86" s="170"/>
      <c r="AC86" s="170"/>
      <c r="AD86" s="170"/>
      <c r="AE86" s="170"/>
      <c r="AF86" s="170"/>
      <c r="AG86" s="428" t="e">
        <f>#REF!/#REF!</f>
        <v>#REF!</v>
      </c>
      <c r="AH86" s="428"/>
      <c r="AI86" s="424"/>
    </row>
    <row r="87" spans="1:35" ht="36" customHeight="1">
      <c r="A87" s="414"/>
      <c r="B87" s="420"/>
      <c r="C87" s="411"/>
      <c r="D87" s="417"/>
      <c r="E87" s="394"/>
      <c r="F87" s="394"/>
      <c r="G87" s="391"/>
      <c r="H87" s="391"/>
      <c r="I87" s="216"/>
      <c r="J87" s="217"/>
      <c r="K87" s="218"/>
      <c r="L87" s="212"/>
      <c r="M87" s="189"/>
      <c r="N87" s="286"/>
      <c r="O87" s="212"/>
      <c r="P87" s="194"/>
      <c r="Q87" s="398"/>
      <c r="R87" s="401" t="str">
        <f>IF(AND(AI84&lt;0.8,H84&gt;0)," SEÑALAR QUÉ ACTIVIDADES REALIZA EL "&amp;ROUND(100*(1-T84/AH84),0)&amp;" % de la JORNADA","")</f>
        <v/>
      </c>
      <c r="S87" s="7">
        <f>MAX(O87*R84,P87*R84/60)</f>
        <v>0</v>
      </c>
      <c r="T87" s="399"/>
      <c r="U87" s="246"/>
      <c r="V87" s="246"/>
      <c r="W87" s="179"/>
      <c r="X87" s="213"/>
      <c r="Y87" s="170"/>
      <c r="Z87" s="170"/>
      <c r="AA87" s="170"/>
      <c r="AB87" s="170"/>
      <c r="AC87" s="170"/>
      <c r="AD87" s="170"/>
      <c r="AE87" s="170"/>
      <c r="AF87" s="170"/>
      <c r="AG87" s="428" t="e">
        <f>#REF!/#REF!</f>
        <v>#REF!</v>
      </c>
      <c r="AH87" s="428"/>
      <c r="AI87" s="424"/>
    </row>
    <row r="88" spans="1:35" ht="36" customHeight="1" thickBot="1">
      <c r="A88" s="415"/>
      <c r="B88" s="421"/>
      <c r="C88" s="412"/>
      <c r="D88" s="418"/>
      <c r="E88" s="395"/>
      <c r="F88" s="395"/>
      <c r="G88" s="392"/>
      <c r="H88" s="392"/>
      <c r="I88" s="219"/>
      <c r="J88" s="220"/>
      <c r="K88" s="221"/>
      <c r="L88" s="219"/>
      <c r="M88" s="219"/>
      <c r="N88" s="287"/>
      <c r="O88" s="224"/>
      <c r="P88" s="195"/>
      <c r="Q88" s="407"/>
      <c r="R88" s="402"/>
      <c r="S88" s="222">
        <f>MAX(O88*R84,P88*R84/60)</f>
        <v>0</v>
      </c>
      <c r="T88" s="400"/>
      <c r="U88" s="253"/>
      <c r="V88" s="253"/>
      <c r="W88" s="88"/>
      <c r="X88" s="213"/>
      <c r="Y88" s="170"/>
      <c r="Z88" s="170"/>
      <c r="AA88" s="170"/>
      <c r="AB88" s="170"/>
      <c r="AC88" s="170"/>
      <c r="AD88" s="170"/>
      <c r="AE88" s="170"/>
      <c r="AF88" s="170"/>
      <c r="AG88" s="429" t="e">
        <f>#REF!/#REF!</f>
        <v>#REF!</v>
      </c>
      <c r="AH88" s="429"/>
      <c r="AI88" s="425"/>
    </row>
    <row r="89" spans="1:35" ht="36" customHeight="1">
      <c r="A89" s="413">
        <f>IF(AND(C84=C89),A84,A84+1)</f>
        <v>14</v>
      </c>
      <c r="B89" s="419"/>
      <c r="C89" s="410"/>
      <c r="D89" s="416"/>
      <c r="E89" s="393"/>
      <c r="F89" s="393"/>
      <c r="G89" s="390"/>
      <c r="H89" s="390"/>
      <c r="I89" s="209"/>
      <c r="J89" s="210"/>
      <c r="K89" s="211"/>
      <c r="L89" s="209"/>
      <c r="M89" s="209"/>
      <c r="N89" s="284"/>
      <c r="O89" s="209"/>
      <c r="P89" s="193"/>
      <c r="Q89" s="406">
        <f>SUM(O89:O93)+SUM(P89:P93)/60</f>
        <v>0</v>
      </c>
      <c r="R89" s="403"/>
      <c r="S89" s="6">
        <f>MAX(O89*R89,P89*R89/60)</f>
        <v>0</v>
      </c>
      <c r="T89" s="386">
        <f>IF(AG89&gt;AH89,"EXCEDIÓ N° DE HORAS DE LA JORNADA ANTES DECLARADA",AG89)</f>
        <v>0</v>
      </c>
      <c r="U89" s="252"/>
      <c r="V89" s="252"/>
      <c r="W89" s="178"/>
      <c r="X89" s="227"/>
      <c r="Y89" s="170"/>
      <c r="Z89" s="170"/>
      <c r="AA89" s="170"/>
      <c r="AB89" s="170"/>
      <c r="AC89" s="170"/>
      <c r="AD89" s="170"/>
      <c r="AE89" s="170"/>
      <c r="AF89" s="170"/>
      <c r="AG89" s="426">
        <f>IF(H89&gt;0,IF(C89=C84,SUM(S89:S93)+AG84,SUM(S89:S93)),0)</f>
        <v>0</v>
      </c>
      <c r="AH89" s="426">
        <f>IF(H89&gt;0,G89/H89,0)</f>
        <v>0</v>
      </c>
      <c r="AI89" s="422">
        <f>IF(AH89&gt;0,AG89/AH89,0)</f>
        <v>0</v>
      </c>
    </row>
    <row r="90" spans="1:35" ht="36" customHeight="1">
      <c r="A90" s="414"/>
      <c r="B90" s="420"/>
      <c r="C90" s="411"/>
      <c r="D90" s="417"/>
      <c r="E90" s="394"/>
      <c r="F90" s="394"/>
      <c r="G90" s="391"/>
      <c r="H90" s="391"/>
      <c r="I90" s="212"/>
      <c r="J90" s="210"/>
      <c r="K90" s="210"/>
      <c r="L90" s="212"/>
      <c r="M90" s="189"/>
      <c r="N90" s="285"/>
      <c r="O90" s="212"/>
      <c r="P90" s="194"/>
      <c r="Q90" s="398"/>
      <c r="R90" s="404"/>
      <c r="S90" s="7">
        <f>MAX(O90*R89,P90*R89/60)</f>
        <v>0</v>
      </c>
      <c r="T90" s="387"/>
      <c r="U90" s="246"/>
      <c r="V90" s="246"/>
      <c r="W90" s="178"/>
      <c r="X90" s="213"/>
      <c r="Y90" s="170"/>
      <c r="Z90" s="170"/>
      <c r="AA90" s="170"/>
      <c r="AB90" s="170"/>
      <c r="AC90" s="170"/>
      <c r="AD90" s="170"/>
      <c r="AE90" s="170"/>
      <c r="AF90" s="170"/>
      <c r="AG90" s="427" t="e">
        <f>#REF!/#REF!</f>
        <v>#REF!</v>
      </c>
      <c r="AH90" s="427"/>
      <c r="AI90" s="423"/>
    </row>
    <row r="91" spans="1:35" ht="36" customHeight="1">
      <c r="A91" s="414"/>
      <c r="B91" s="420"/>
      <c r="C91" s="411"/>
      <c r="D91" s="417"/>
      <c r="E91" s="394"/>
      <c r="F91" s="394"/>
      <c r="G91" s="391"/>
      <c r="H91" s="391"/>
      <c r="I91" s="212"/>
      <c r="J91" s="210"/>
      <c r="K91" s="215"/>
      <c r="L91" s="212"/>
      <c r="M91" s="214"/>
      <c r="N91" s="285"/>
      <c r="O91" s="212"/>
      <c r="P91" s="194"/>
      <c r="Q91" s="398"/>
      <c r="R91" s="405"/>
      <c r="S91" s="7">
        <f>MAX(O91*R89,P91*R89/60)</f>
        <v>0</v>
      </c>
      <c r="T91" s="388"/>
      <c r="U91" s="246"/>
      <c r="V91" s="246"/>
      <c r="W91" s="179"/>
      <c r="X91" s="213"/>
      <c r="Y91" s="170"/>
      <c r="Z91" s="170"/>
      <c r="AA91" s="170"/>
      <c r="AB91" s="170"/>
      <c r="AC91" s="170"/>
      <c r="AD91" s="170"/>
      <c r="AE91" s="170"/>
      <c r="AF91" s="170"/>
      <c r="AG91" s="428" t="e">
        <f>#REF!/#REF!</f>
        <v>#REF!</v>
      </c>
      <c r="AH91" s="428"/>
      <c r="AI91" s="424"/>
    </row>
    <row r="92" spans="1:35" ht="36" customHeight="1">
      <c r="A92" s="414"/>
      <c r="B92" s="420"/>
      <c r="C92" s="411"/>
      <c r="D92" s="417"/>
      <c r="E92" s="394"/>
      <c r="F92" s="394"/>
      <c r="G92" s="391"/>
      <c r="H92" s="391"/>
      <c r="I92" s="216"/>
      <c r="J92" s="217"/>
      <c r="K92" s="218"/>
      <c r="L92" s="216"/>
      <c r="M92" s="214"/>
      <c r="N92" s="286"/>
      <c r="O92" s="212"/>
      <c r="P92" s="194"/>
      <c r="Q92" s="398"/>
      <c r="R92" s="401" t="str">
        <f>IF(AND(AI89&lt;0.8,H89&gt;0)," SEÑALAR QUÉ ACTIVIDADES REALIZA EL "&amp;ROUND(100*(1-T89/AH89),0)&amp;" % de la JORNADA","")</f>
        <v/>
      </c>
      <c r="S92" s="7">
        <f>MAX(O92*R89,P92*R89/60)</f>
        <v>0</v>
      </c>
      <c r="T92" s="388"/>
      <c r="U92" s="246"/>
      <c r="V92" s="246"/>
      <c r="W92" s="179"/>
      <c r="X92" s="213"/>
      <c r="Y92" s="170"/>
      <c r="Z92" s="170"/>
      <c r="AA92" s="170"/>
      <c r="AB92" s="170"/>
      <c r="AC92" s="170"/>
      <c r="AD92" s="170"/>
      <c r="AE92" s="170"/>
      <c r="AF92" s="170"/>
      <c r="AG92" s="428" t="e">
        <f>#REF!/#REF!</f>
        <v>#REF!</v>
      </c>
      <c r="AH92" s="428"/>
      <c r="AI92" s="424"/>
    </row>
    <row r="93" spans="1:35" ht="36" customHeight="1" thickBot="1">
      <c r="A93" s="415"/>
      <c r="B93" s="421"/>
      <c r="C93" s="412"/>
      <c r="D93" s="418"/>
      <c r="E93" s="395"/>
      <c r="F93" s="395"/>
      <c r="G93" s="392"/>
      <c r="H93" s="392"/>
      <c r="I93" s="219"/>
      <c r="J93" s="220"/>
      <c r="K93" s="221"/>
      <c r="L93" s="219"/>
      <c r="M93" s="219"/>
      <c r="N93" s="287"/>
      <c r="O93" s="224"/>
      <c r="P93" s="195"/>
      <c r="Q93" s="407"/>
      <c r="R93" s="402"/>
      <c r="S93" s="222">
        <f>MAX(O93*R89,P93*R89/60)</f>
        <v>0</v>
      </c>
      <c r="T93" s="389"/>
      <c r="U93" s="254"/>
      <c r="V93" s="254"/>
      <c r="W93" s="88"/>
      <c r="X93" s="225"/>
      <c r="Y93" s="170"/>
      <c r="Z93" s="170"/>
      <c r="AA93" s="170"/>
      <c r="AB93" s="170"/>
      <c r="AC93" s="170"/>
      <c r="AD93" s="170"/>
      <c r="AE93" s="170"/>
      <c r="AF93" s="170"/>
      <c r="AG93" s="429" t="e">
        <f>#REF!/#REF!</f>
        <v>#REF!</v>
      </c>
      <c r="AH93" s="429"/>
      <c r="AI93" s="425"/>
    </row>
    <row r="94" spans="1:35" ht="36" customHeight="1">
      <c r="A94" s="413">
        <f>IF(AND(C89=C94),A89,A89+1)</f>
        <v>14</v>
      </c>
      <c r="B94" s="419"/>
      <c r="C94" s="410"/>
      <c r="D94" s="416"/>
      <c r="E94" s="393"/>
      <c r="F94" s="393"/>
      <c r="G94" s="390"/>
      <c r="H94" s="390"/>
      <c r="I94" s="209"/>
      <c r="J94" s="210"/>
      <c r="K94" s="211"/>
      <c r="L94" s="209"/>
      <c r="M94" s="209"/>
      <c r="N94" s="284"/>
      <c r="O94" s="209"/>
      <c r="P94" s="193"/>
      <c r="Q94" s="406">
        <f>SUM(O94:O98)+SUM(P94:P98)/60</f>
        <v>0</v>
      </c>
      <c r="R94" s="403"/>
      <c r="S94" s="6">
        <f>MAX(O94*R94,P94*R94/60)</f>
        <v>0</v>
      </c>
      <c r="T94" s="386">
        <f>IF(AG94&gt;AH94,"EXCEDIÓ N° DE HORAS DE LA JORNADA ANTES DECLARADA",AG94)</f>
        <v>0</v>
      </c>
      <c r="U94" s="252"/>
      <c r="V94" s="252"/>
      <c r="W94" s="178"/>
      <c r="X94" s="227"/>
      <c r="Y94" s="170"/>
      <c r="Z94" s="170"/>
      <c r="AA94" s="170"/>
      <c r="AB94" s="170"/>
      <c r="AC94" s="170"/>
      <c r="AD94" s="170"/>
      <c r="AE94" s="170"/>
      <c r="AF94" s="170"/>
      <c r="AG94" s="426">
        <f>IF(H94&gt;0,IF(C94=C89,SUM(S94:S98)+AG89,SUM(S94:S98)),0)</f>
        <v>0</v>
      </c>
      <c r="AH94" s="426">
        <f>IF(H94&gt;0,G94/H94,0)</f>
        <v>0</v>
      </c>
      <c r="AI94" s="422">
        <f>IF(AH94&gt;0,AG94/AH94,0)</f>
        <v>0</v>
      </c>
    </row>
    <row r="95" spans="1:35" ht="36" customHeight="1">
      <c r="A95" s="414"/>
      <c r="B95" s="420"/>
      <c r="C95" s="411"/>
      <c r="D95" s="417"/>
      <c r="E95" s="394"/>
      <c r="F95" s="394"/>
      <c r="G95" s="391"/>
      <c r="H95" s="391"/>
      <c r="I95" s="212"/>
      <c r="J95" s="210"/>
      <c r="K95" s="210"/>
      <c r="L95" s="212"/>
      <c r="M95" s="214"/>
      <c r="N95" s="285"/>
      <c r="O95" s="212"/>
      <c r="P95" s="194"/>
      <c r="Q95" s="398"/>
      <c r="R95" s="404"/>
      <c r="S95" s="7">
        <f>MAX(O95*R94,P95*R94/60)</f>
        <v>0</v>
      </c>
      <c r="T95" s="387"/>
      <c r="U95" s="246"/>
      <c r="V95" s="246"/>
      <c r="W95" s="178"/>
      <c r="X95" s="213"/>
      <c r="Y95" s="170"/>
      <c r="Z95" s="170"/>
      <c r="AA95" s="170"/>
      <c r="AB95" s="170"/>
      <c r="AC95" s="170"/>
      <c r="AD95" s="170"/>
      <c r="AE95" s="170"/>
      <c r="AF95" s="170"/>
      <c r="AG95" s="427" t="e">
        <f>#REF!/#REF!</f>
        <v>#REF!</v>
      </c>
      <c r="AH95" s="427"/>
      <c r="AI95" s="423"/>
    </row>
    <row r="96" spans="1:35" ht="36" customHeight="1">
      <c r="A96" s="414"/>
      <c r="B96" s="420"/>
      <c r="C96" s="411"/>
      <c r="D96" s="417"/>
      <c r="E96" s="394"/>
      <c r="F96" s="394"/>
      <c r="G96" s="391"/>
      <c r="H96" s="391"/>
      <c r="I96" s="212"/>
      <c r="J96" s="210"/>
      <c r="K96" s="215"/>
      <c r="L96" s="212"/>
      <c r="M96" s="214"/>
      <c r="N96" s="285"/>
      <c r="O96" s="212"/>
      <c r="P96" s="194"/>
      <c r="Q96" s="398"/>
      <c r="R96" s="405"/>
      <c r="S96" s="7">
        <f>MAX(O96*R94,P96*R94/60)</f>
        <v>0</v>
      </c>
      <c r="T96" s="388"/>
      <c r="U96" s="246"/>
      <c r="V96" s="246"/>
      <c r="W96" s="179"/>
      <c r="X96" s="213"/>
      <c r="Y96" s="170"/>
      <c r="Z96" s="170"/>
      <c r="AA96" s="170"/>
      <c r="AB96" s="170"/>
      <c r="AC96" s="170"/>
      <c r="AD96" s="170"/>
      <c r="AE96" s="170"/>
      <c r="AF96" s="170"/>
      <c r="AG96" s="428" t="e">
        <f>#REF!/#REF!</f>
        <v>#REF!</v>
      </c>
      <c r="AH96" s="428"/>
      <c r="AI96" s="424"/>
    </row>
    <row r="97" spans="1:35" ht="36" customHeight="1">
      <c r="A97" s="414"/>
      <c r="B97" s="420"/>
      <c r="C97" s="411"/>
      <c r="D97" s="417"/>
      <c r="E97" s="394"/>
      <c r="F97" s="394"/>
      <c r="G97" s="391"/>
      <c r="H97" s="391"/>
      <c r="I97" s="216"/>
      <c r="J97" s="217"/>
      <c r="K97" s="218"/>
      <c r="L97" s="216"/>
      <c r="M97" s="214"/>
      <c r="N97" s="286"/>
      <c r="O97" s="212"/>
      <c r="P97" s="194"/>
      <c r="Q97" s="398"/>
      <c r="R97" s="401" t="str">
        <f>IF(AND(AI94&lt;0.8,H94&gt;0)," SEÑALAR QUÉ ACTIVIDADES REALIZA EL "&amp;ROUND(100*(1-T94/AH94),0)&amp;" % de la JORNADA","")</f>
        <v/>
      </c>
      <c r="S97" s="7">
        <f>MAX(O97*R94,P97*R94/60)</f>
        <v>0</v>
      </c>
      <c r="T97" s="388"/>
      <c r="U97" s="246"/>
      <c r="V97" s="246"/>
      <c r="W97" s="179"/>
      <c r="X97" s="213"/>
      <c r="Y97" s="170"/>
      <c r="Z97" s="170"/>
      <c r="AA97" s="170"/>
      <c r="AB97" s="170"/>
      <c r="AC97" s="170"/>
      <c r="AD97" s="170"/>
      <c r="AE97" s="170"/>
      <c r="AF97" s="170"/>
      <c r="AG97" s="428" t="e">
        <f>#REF!/#REF!</f>
        <v>#REF!</v>
      </c>
      <c r="AH97" s="428"/>
      <c r="AI97" s="424"/>
    </row>
    <row r="98" spans="1:35" ht="36" customHeight="1" thickBot="1">
      <c r="A98" s="415"/>
      <c r="B98" s="421"/>
      <c r="C98" s="412"/>
      <c r="D98" s="418"/>
      <c r="E98" s="395"/>
      <c r="F98" s="395"/>
      <c r="G98" s="392"/>
      <c r="H98" s="392"/>
      <c r="I98" s="219"/>
      <c r="J98" s="220"/>
      <c r="K98" s="221"/>
      <c r="L98" s="219"/>
      <c r="M98" s="219"/>
      <c r="N98" s="287"/>
      <c r="O98" s="224"/>
      <c r="P98" s="195"/>
      <c r="Q98" s="407"/>
      <c r="R98" s="402"/>
      <c r="S98" s="222">
        <f>MAX(O98*R94,P98*R94/60)</f>
        <v>0</v>
      </c>
      <c r="T98" s="389"/>
      <c r="U98" s="254"/>
      <c r="V98" s="254"/>
      <c r="W98" s="88"/>
      <c r="X98" s="225"/>
      <c r="Y98" s="170"/>
      <c r="Z98" s="170"/>
      <c r="AA98" s="170"/>
      <c r="AB98" s="170"/>
      <c r="AC98" s="170"/>
      <c r="AD98" s="170"/>
      <c r="AE98" s="170"/>
      <c r="AF98" s="170"/>
      <c r="AG98" s="429" t="e">
        <f>#REF!/#REF!</f>
        <v>#REF!</v>
      </c>
      <c r="AH98" s="429"/>
      <c r="AI98" s="425"/>
    </row>
    <row r="99" spans="1:35" ht="36" customHeight="1">
      <c r="A99" s="413">
        <f>IF(AND(C94=C99),A94,A94+1)</f>
        <v>14</v>
      </c>
      <c r="B99" s="419"/>
      <c r="C99" s="410"/>
      <c r="D99" s="416"/>
      <c r="E99" s="393"/>
      <c r="F99" s="393"/>
      <c r="G99" s="390"/>
      <c r="H99" s="390"/>
      <c r="I99" s="209"/>
      <c r="J99" s="210"/>
      <c r="K99" s="211"/>
      <c r="L99" s="209"/>
      <c r="M99" s="209"/>
      <c r="N99" s="284"/>
      <c r="O99" s="209"/>
      <c r="P99" s="193"/>
      <c r="Q99" s="406">
        <f>SUM(O99:O103)+SUM(P99:P103)/60</f>
        <v>0</v>
      </c>
      <c r="R99" s="403"/>
      <c r="S99" s="6">
        <f>MAX(O99*R99,P99*R99/60)</f>
        <v>0</v>
      </c>
      <c r="T99" s="386">
        <f>IF(AG99&gt;AH99,"EXCEDIÓ N° DE HORAS DE LA JORNADA ANTES DECLARADA",AG99)</f>
        <v>0</v>
      </c>
      <c r="U99" s="246"/>
      <c r="V99" s="246"/>
      <c r="W99" s="178"/>
      <c r="X99" s="227"/>
      <c r="Y99" s="170"/>
      <c r="Z99" s="170"/>
      <c r="AA99" s="170"/>
      <c r="AB99" s="170"/>
      <c r="AC99" s="170"/>
      <c r="AD99" s="170"/>
      <c r="AE99" s="170"/>
      <c r="AF99" s="170"/>
      <c r="AG99" s="426">
        <f>IF(H99&gt;0,IF(C99=C94,SUM(S99:S103)+AG94,SUM(S99:S103)),0)</f>
        <v>0</v>
      </c>
      <c r="AH99" s="426">
        <f>IF(H99&gt;0,G99/H99,0)</f>
        <v>0</v>
      </c>
      <c r="AI99" s="422">
        <f>IF(AH99&gt;0,AG99/AH99,0)</f>
        <v>0</v>
      </c>
    </row>
    <row r="100" spans="1:35" ht="36" customHeight="1">
      <c r="A100" s="414"/>
      <c r="B100" s="420"/>
      <c r="C100" s="411"/>
      <c r="D100" s="417"/>
      <c r="E100" s="394"/>
      <c r="F100" s="394"/>
      <c r="G100" s="391"/>
      <c r="H100" s="391"/>
      <c r="I100" s="212"/>
      <c r="J100" s="210"/>
      <c r="K100" s="210"/>
      <c r="L100" s="212"/>
      <c r="M100" s="214"/>
      <c r="N100" s="285"/>
      <c r="O100" s="212"/>
      <c r="P100" s="194"/>
      <c r="Q100" s="398"/>
      <c r="R100" s="404"/>
      <c r="S100" s="7">
        <f>MAX(O100*R99,P100*R99/60)</f>
        <v>0</v>
      </c>
      <c r="T100" s="387"/>
      <c r="U100" s="246"/>
      <c r="V100" s="246"/>
      <c r="W100" s="178"/>
      <c r="X100" s="213"/>
      <c r="Y100" s="170"/>
      <c r="Z100" s="170"/>
      <c r="AA100" s="170"/>
      <c r="AB100" s="170"/>
      <c r="AC100" s="170"/>
      <c r="AD100" s="170"/>
      <c r="AE100" s="170"/>
      <c r="AF100" s="170"/>
      <c r="AG100" s="427" t="e">
        <f>#REF!/#REF!</f>
        <v>#REF!</v>
      </c>
      <c r="AH100" s="427"/>
      <c r="AI100" s="423"/>
    </row>
    <row r="101" spans="1:35" ht="36" customHeight="1">
      <c r="A101" s="414"/>
      <c r="B101" s="420"/>
      <c r="C101" s="411"/>
      <c r="D101" s="417"/>
      <c r="E101" s="394"/>
      <c r="F101" s="394"/>
      <c r="G101" s="391"/>
      <c r="H101" s="391"/>
      <c r="I101" s="212"/>
      <c r="J101" s="210"/>
      <c r="K101" s="215"/>
      <c r="L101" s="212"/>
      <c r="M101" s="214"/>
      <c r="N101" s="285"/>
      <c r="O101" s="212"/>
      <c r="P101" s="194"/>
      <c r="Q101" s="398"/>
      <c r="R101" s="405"/>
      <c r="S101" s="7">
        <f>MAX(O101*R99,P101*R99/60)</f>
        <v>0</v>
      </c>
      <c r="T101" s="388"/>
      <c r="U101" s="246"/>
      <c r="V101" s="246"/>
      <c r="W101" s="179"/>
      <c r="X101" s="213"/>
      <c r="Y101" s="170"/>
      <c r="Z101" s="170"/>
      <c r="AA101" s="170"/>
      <c r="AB101" s="170"/>
      <c r="AC101" s="170"/>
      <c r="AD101" s="170"/>
      <c r="AE101" s="170"/>
      <c r="AF101" s="170"/>
      <c r="AG101" s="428" t="e">
        <f>#REF!/#REF!</f>
        <v>#REF!</v>
      </c>
      <c r="AH101" s="428"/>
      <c r="AI101" s="424"/>
    </row>
    <row r="102" spans="1:35" ht="36" customHeight="1">
      <c r="A102" s="414"/>
      <c r="B102" s="420"/>
      <c r="C102" s="411"/>
      <c r="D102" s="417"/>
      <c r="E102" s="394"/>
      <c r="F102" s="394"/>
      <c r="G102" s="391"/>
      <c r="H102" s="391"/>
      <c r="I102" s="216"/>
      <c r="J102" s="217"/>
      <c r="K102" s="218"/>
      <c r="L102" s="216"/>
      <c r="M102" s="214"/>
      <c r="N102" s="286"/>
      <c r="O102" s="212"/>
      <c r="P102" s="194"/>
      <c r="Q102" s="398"/>
      <c r="R102" s="401" t="str">
        <f>IF(AND(AI99&lt;0.8,H99&gt;0)," SEÑALAR QUÉ ACTIVIDADES REALIZA EL "&amp;ROUND(100*(1-T99/AH99),0)&amp;" % de la JORNADA","")</f>
        <v/>
      </c>
      <c r="S102" s="7">
        <f>MAX(O102*R99,P102*R99/60)</f>
        <v>0</v>
      </c>
      <c r="T102" s="388"/>
      <c r="U102" s="246"/>
      <c r="V102" s="246"/>
      <c r="W102" s="179"/>
      <c r="X102" s="213"/>
      <c r="Y102" s="170"/>
      <c r="Z102" s="170"/>
      <c r="AA102" s="170"/>
      <c r="AB102" s="170"/>
      <c r="AC102" s="170"/>
      <c r="AD102" s="170"/>
      <c r="AE102" s="170"/>
      <c r="AF102" s="170"/>
      <c r="AG102" s="428" t="e">
        <f>#REF!/#REF!</f>
        <v>#REF!</v>
      </c>
      <c r="AH102" s="428"/>
      <c r="AI102" s="424"/>
    </row>
    <row r="103" spans="1:35" ht="36" customHeight="1" thickBot="1">
      <c r="A103" s="415"/>
      <c r="B103" s="421"/>
      <c r="C103" s="412"/>
      <c r="D103" s="418"/>
      <c r="E103" s="395"/>
      <c r="F103" s="395"/>
      <c r="G103" s="392"/>
      <c r="H103" s="392"/>
      <c r="I103" s="219"/>
      <c r="J103" s="220"/>
      <c r="K103" s="221"/>
      <c r="L103" s="219"/>
      <c r="M103" s="219"/>
      <c r="N103" s="287"/>
      <c r="O103" s="224"/>
      <c r="P103" s="195"/>
      <c r="Q103" s="407"/>
      <c r="R103" s="402"/>
      <c r="S103" s="222">
        <f>MAX(O103*R99,P103*R99/60)</f>
        <v>0</v>
      </c>
      <c r="T103" s="389"/>
      <c r="U103" s="250"/>
      <c r="V103" s="250"/>
      <c r="W103" s="88"/>
      <c r="X103" s="223"/>
      <c r="Y103" s="170"/>
      <c r="Z103" s="170"/>
      <c r="AA103" s="170"/>
      <c r="AB103" s="170"/>
      <c r="AC103" s="170"/>
      <c r="AD103" s="170"/>
      <c r="AE103" s="170"/>
      <c r="AF103" s="170"/>
      <c r="AG103" s="429" t="e">
        <f>#REF!/#REF!</f>
        <v>#REF!</v>
      </c>
      <c r="AH103" s="429"/>
      <c r="AI103" s="425"/>
    </row>
    <row r="104" spans="1:35" ht="36" customHeight="1">
      <c r="A104" s="413">
        <f>IF(AND(C99=C104),A99,A99+1)</f>
        <v>14</v>
      </c>
      <c r="B104" s="419"/>
      <c r="C104" s="410"/>
      <c r="D104" s="416"/>
      <c r="E104" s="393"/>
      <c r="F104" s="393"/>
      <c r="G104" s="390"/>
      <c r="H104" s="390"/>
      <c r="I104" s="209"/>
      <c r="J104" s="210"/>
      <c r="K104" s="211"/>
      <c r="L104" s="212"/>
      <c r="M104" s="214"/>
      <c r="N104" s="285"/>
      <c r="O104" s="209"/>
      <c r="P104" s="193"/>
      <c r="Q104" s="406">
        <f>SUM(O104:O108)+SUM(P104:P108)/60</f>
        <v>0</v>
      </c>
      <c r="R104" s="403"/>
      <c r="S104" s="6">
        <f>MAX(O104*R104,P104*R104/60)</f>
        <v>0</v>
      </c>
      <c r="T104" s="386">
        <f>IF(AG104&gt;AH104,"EXCEDIÓ N° DE HORAS DE LA JORNADA ANTES DECLARADA",AG104)</f>
        <v>0</v>
      </c>
      <c r="U104" s="252"/>
      <c r="V104" s="246"/>
      <c r="W104" s="178"/>
      <c r="X104" s="227"/>
      <c r="Y104" s="170"/>
      <c r="Z104" s="170"/>
      <c r="AA104" s="170"/>
      <c r="AB104" s="170"/>
      <c r="AC104" s="170"/>
      <c r="AD104" s="170"/>
      <c r="AE104" s="170"/>
      <c r="AF104" s="170"/>
      <c r="AG104" s="426">
        <f>IF(H104&gt;0,IF(C104=C99,SUM(S104:S108)+AG99,SUM(S104:S108)),0)</f>
        <v>0</v>
      </c>
      <c r="AH104" s="426">
        <f>IF(H104&gt;0,G104/H104,0)</f>
        <v>0</v>
      </c>
      <c r="AI104" s="422">
        <f>IF(AH104&gt;0,AG104/AH104,0)</f>
        <v>0</v>
      </c>
    </row>
    <row r="105" spans="1:35" ht="36" customHeight="1">
      <c r="A105" s="414"/>
      <c r="B105" s="420"/>
      <c r="C105" s="411"/>
      <c r="D105" s="417"/>
      <c r="E105" s="394"/>
      <c r="F105" s="394"/>
      <c r="G105" s="391"/>
      <c r="H105" s="391"/>
      <c r="I105" s="212"/>
      <c r="J105" s="210"/>
      <c r="K105" s="210"/>
      <c r="L105" s="212"/>
      <c r="M105" s="214"/>
      <c r="N105" s="285"/>
      <c r="O105" s="212"/>
      <c r="P105" s="194"/>
      <c r="Q105" s="398"/>
      <c r="R105" s="404"/>
      <c r="S105" s="7">
        <f>MAX(O105*R104,P105*R104/60)</f>
        <v>0</v>
      </c>
      <c r="T105" s="387"/>
      <c r="U105" s="246"/>
      <c r="V105" s="246"/>
      <c r="W105" s="178"/>
      <c r="X105" s="213"/>
      <c r="Y105" s="170"/>
      <c r="Z105" s="170"/>
      <c r="AA105" s="170"/>
      <c r="AB105" s="170"/>
      <c r="AC105" s="170"/>
      <c r="AD105" s="170"/>
      <c r="AE105" s="170"/>
      <c r="AF105" s="170"/>
      <c r="AG105" s="427" t="e">
        <f>#REF!/#REF!</f>
        <v>#REF!</v>
      </c>
      <c r="AH105" s="427"/>
      <c r="AI105" s="423"/>
    </row>
    <row r="106" spans="1:35" ht="36" customHeight="1">
      <c r="A106" s="414"/>
      <c r="B106" s="420"/>
      <c r="C106" s="411"/>
      <c r="D106" s="417"/>
      <c r="E106" s="394"/>
      <c r="F106" s="394"/>
      <c r="G106" s="391"/>
      <c r="H106" s="391"/>
      <c r="I106" s="212"/>
      <c r="J106" s="210"/>
      <c r="K106" s="215"/>
      <c r="L106" s="212"/>
      <c r="M106" s="214"/>
      <c r="N106" s="285"/>
      <c r="O106" s="212"/>
      <c r="P106" s="194"/>
      <c r="Q106" s="398"/>
      <c r="R106" s="405"/>
      <c r="S106" s="7">
        <f>MAX(O106*R104,P106*R104/60)</f>
        <v>0</v>
      </c>
      <c r="T106" s="388"/>
      <c r="U106" s="246"/>
      <c r="V106" s="246"/>
      <c r="W106" s="179"/>
      <c r="X106" s="213"/>
      <c r="Y106" s="170"/>
      <c r="Z106" s="170"/>
      <c r="AA106" s="170"/>
      <c r="AB106" s="170"/>
      <c r="AC106" s="170"/>
      <c r="AD106" s="170"/>
      <c r="AE106" s="170"/>
      <c r="AF106" s="170"/>
      <c r="AG106" s="428" t="e">
        <f>#REF!/#REF!</f>
        <v>#REF!</v>
      </c>
      <c r="AH106" s="428"/>
      <c r="AI106" s="424"/>
    </row>
    <row r="107" spans="1:35" ht="36" customHeight="1">
      <c r="A107" s="414"/>
      <c r="B107" s="420"/>
      <c r="C107" s="411"/>
      <c r="D107" s="417"/>
      <c r="E107" s="394"/>
      <c r="F107" s="394"/>
      <c r="G107" s="391"/>
      <c r="H107" s="391"/>
      <c r="I107" s="216"/>
      <c r="J107" s="217"/>
      <c r="K107" s="218"/>
      <c r="L107" s="216"/>
      <c r="M107" s="189"/>
      <c r="N107" s="286"/>
      <c r="O107" s="212"/>
      <c r="P107" s="194"/>
      <c r="Q107" s="398"/>
      <c r="R107" s="401" t="str">
        <f>IF(AND(AI104&lt;0.8,H104&gt;0)," SEÑALAR QUÉ ACTIVIDADES REALIZA EL "&amp;ROUND(100*(1-AG104/AH104),0)&amp;" % de la JORNADA","")</f>
        <v/>
      </c>
      <c r="S107" s="7">
        <f>MAX(O107*R104,P107*R104/60)</f>
        <v>0</v>
      </c>
      <c r="T107" s="388"/>
      <c r="U107" s="246"/>
      <c r="V107" s="246"/>
      <c r="W107" s="179"/>
      <c r="X107" s="213"/>
      <c r="Y107" s="170"/>
      <c r="Z107" s="170"/>
      <c r="AA107" s="170"/>
      <c r="AB107" s="170"/>
      <c r="AC107" s="170"/>
      <c r="AD107" s="170"/>
      <c r="AE107" s="170"/>
      <c r="AF107" s="170"/>
      <c r="AG107" s="428" t="e">
        <f>#REF!/#REF!</f>
        <v>#REF!</v>
      </c>
      <c r="AH107" s="428"/>
      <c r="AI107" s="424"/>
    </row>
    <row r="108" spans="1:35" ht="36" customHeight="1" thickBot="1">
      <c r="A108" s="415"/>
      <c r="B108" s="421"/>
      <c r="C108" s="412"/>
      <c r="D108" s="418"/>
      <c r="E108" s="395"/>
      <c r="F108" s="395"/>
      <c r="G108" s="392"/>
      <c r="H108" s="392"/>
      <c r="I108" s="219"/>
      <c r="J108" s="220"/>
      <c r="K108" s="221"/>
      <c r="L108" s="219"/>
      <c r="M108" s="219"/>
      <c r="N108" s="287"/>
      <c r="O108" s="224"/>
      <c r="P108" s="195"/>
      <c r="Q108" s="407"/>
      <c r="R108" s="402"/>
      <c r="S108" s="222">
        <f>MAX(O108*R104,P108*R104/60)</f>
        <v>0</v>
      </c>
      <c r="T108" s="389"/>
      <c r="U108" s="250"/>
      <c r="V108" s="250"/>
      <c r="W108" s="88"/>
      <c r="X108" s="223"/>
      <c r="Y108" s="170"/>
      <c r="Z108" s="170"/>
      <c r="AA108" s="170"/>
      <c r="AB108" s="170"/>
      <c r="AC108" s="170"/>
      <c r="AD108" s="170"/>
      <c r="AE108" s="170"/>
      <c r="AF108" s="170"/>
      <c r="AG108" s="429" t="e">
        <f>#REF!/#REF!</f>
        <v>#REF!</v>
      </c>
      <c r="AH108" s="429"/>
      <c r="AI108" s="425"/>
    </row>
    <row r="109" spans="1:35" ht="36" customHeight="1">
      <c r="A109" s="413">
        <f>IF(AND(C104=C109),A104,A104+1)</f>
        <v>14</v>
      </c>
      <c r="B109" s="419"/>
      <c r="C109" s="410"/>
      <c r="D109" s="416"/>
      <c r="E109" s="393"/>
      <c r="F109" s="393"/>
      <c r="G109" s="390"/>
      <c r="H109" s="390"/>
      <c r="I109" s="209"/>
      <c r="J109" s="210"/>
      <c r="K109" s="211"/>
      <c r="L109" s="209"/>
      <c r="M109" s="209"/>
      <c r="N109" s="284"/>
      <c r="O109" s="209"/>
      <c r="P109" s="193"/>
      <c r="Q109" s="406">
        <f>SUM(O109:O113)+SUM(P109:P113)/60</f>
        <v>0</v>
      </c>
      <c r="R109" s="403"/>
      <c r="S109" s="6">
        <f>MAX(O109*R109,P109*R109/60)</f>
        <v>0</v>
      </c>
      <c r="T109" s="386">
        <f>IF(AG109&gt;AH109,"EXCEDIÓ N° DE HORAS DE LA JORNADA ANTES DECLARADA",AG109)</f>
        <v>0</v>
      </c>
      <c r="U109" s="249"/>
      <c r="V109" s="246"/>
      <c r="W109" s="178"/>
      <c r="X109" s="227"/>
      <c r="Y109" s="170"/>
      <c r="Z109" s="170"/>
      <c r="AA109" s="170"/>
      <c r="AB109" s="170"/>
      <c r="AC109" s="170"/>
      <c r="AD109" s="170"/>
      <c r="AE109" s="170"/>
      <c r="AF109" s="170"/>
      <c r="AG109" s="426">
        <f>IF(H109&gt;0,IF(C109=C104,SUM(S109:S113)+AG104,SUM(S109:S113)),0)</f>
        <v>0</v>
      </c>
      <c r="AH109" s="426">
        <f>IF(H109&gt;0,G109/H109,0)</f>
        <v>0</v>
      </c>
      <c r="AI109" s="422">
        <f>IF(AH109&gt;0,AG109/AH109,0)</f>
        <v>0</v>
      </c>
    </row>
    <row r="110" spans="1:35" ht="36" customHeight="1">
      <c r="A110" s="414"/>
      <c r="B110" s="420"/>
      <c r="C110" s="411"/>
      <c r="D110" s="417"/>
      <c r="E110" s="394"/>
      <c r="F110" s="394"/>
      <c r="G110" s="391"/>
      <c r="H110" s="391"/>
      <c r="I110" s="212"/>
      <c r="J110" s="210"/>
      <c r="K110" s="210"/>
      <c r="L110" s="212"/>
      <c r="M110" s="214"/>
      <c r="N110" s="285"/>
      <c r="O110" s="212"/>
      <c r="P110" s="194"/>
      <c r="Q110" s="398"/>
      <c r="R110" s="404"/>
      <c r="S110" s="7">
        <f>MAX(O110*R109,P110*R109/60)</f>
        <v>0</v>
      </c>
      <c r="T110" s="387"/>
      <c r="U110" s="246"/>
      <c r="V110" s="246"/>
      <c r="W110" s="178"/>
      <c r="X110" s="213"/>
      <c r="Y110" s="170"/>
      <c r="Z110" s="170"/>
      <c r="AA110" s="170"/>
      <c r="AB110" s="170"/>
      <c r="AC110" s="170"/>
      <c r="AD110" s="170"/>
      <c r="AE110" s="170"/>
      <c r="AF110" s="170"/>
      <c r="AG110" s="427" t="e">
        <f>#REF!/#REF!</f>
        <v>#REF!</v>
      </c>
      <c r="AH110" s="427"/>
      <c r="AI110" s="423"/>
    </row>
    <row r="111" spans="1:35" ht="36" customHeight="1">
      <c r="A111" s="414"/>
      <c r="B111" s="420"/>
      <c r="C111" s="411"/>
      <c r="D111" s="417"/>
      <c r="E111" s="394"/>
      <c r="F111" s="394"/>
      <c r="G111" s="391"/>
      <c r="H111" s="391"/>
      <c r="I111" s="212"/>
      <c r="J111" s="210"/>
      <c r="K111" s="215"/>
      <c r="L111" s="212"/>
      <c r="M111" s="214"/>
      <c r="N111" s="285"/>
      <c r="O111" s="212"/>
      <c r="P111" s="194"/>
      <c r="Q111" s="398"/>
      <c r="R111" s="405"/>
      <c r="S111" s="7">
        <f>MAX(O111*R109,P111*R109/60)</f>
        <v>0</v>
      </c>
      <c r="T111" s="388"/>
      <c r="U111" s="246"/>
      <c r="V111" s="246"/>
      <c r="W111" s="179"/>
      <c r="X111" s="213"/>
      <c r="Y111" s="170"/>
      <c r="Z111" s="170"/>
      <c r="AA111" s="170"/>
      <c r="AB111" s="170"/>
      <c r="AC111" s="170"/>
      <c r="AD111" s="170"/>
      <c r="AE111" s="170"/>
      <c r="AF111" s="170"/>
      <c r="AG111" s="428" t="e">
        <f>#REF!/#REF!</f>
        <v>#REF!</v>
      </c>
      <c r="AH111" s="428"/>
      <c r="AI111" s="424"/>
    </row>
    <row r="112" spans="1:35" ht="36" customHeight="1">
      <c r="A112" s="414"/>
      <c r="B112" s="420"/>
      <c r="C112" s="411"/>
      <c r="D112" s="417"/>
      <c r="E112" s="394"/>
      <c r="F112" s="394"/>
      <c r="G112" s="391"/>
      <c r="H112" s="391"/>
      <c r="I112" s="216"/>
      <c r="J112" s="217"/>
      <c r="K112" s="218"/>
      <c r="L112" s="216"/>
      <c r="M112" s="214"/>
      <c r="N112" s="286"/>
      <c r="O112" s="212"/>
      <c r="P112" s="194"/>
      <c r="Q112" s="398"/>
      <c r="R112" s="401" t="str">
        <f>IF(AND(AI109&lt;0.8,H109&gt;0)," SEÑALAR QUÉ ACTIVIDADES REALIZA EL "&amp;ROUND(100*(1-T109/AH109),0)&amp;" % de la JORNADA","")</f>
        <v/>
      </c>
      <c r="S112" s="7">
        <f>MAX(O112*R109,P112*R109/60)</f>
        <v>0</v>
      </c>
      <c r="T112" s="388"/>
      <c r="U112" s="246"/>
      <c r="V112" s="246"/>
      <c r="W112" s="179"/>
      <c r="X112" s="213"/>
      <c r="Y112" s="170"/>
      <c r="Z112" s="170"/>
      <c r="AA112" s="170"/>
      <c r="AB112" s="170"/>
      <c r="AC112" s="170"/>
      <c r="AD112" s="170"/>
      <c r="AE112" s="170"/>
      <c r="AF112" s="170"/>
      <c r="AG112" s="428" t="e">
        <f>#REF!/#REF!</f>
        <v>#REF!</v>
      </c>
      <c r="AH112" s="428"/>
      <c r="AI112" s="424"/>
    </row>
    <row r="113" spans="1:35" ht="36" customHeight="1" thickBot="1">
      <c r="A113" s="415"/>
      <c r="B113" s="421"/>
      <c r="C113" s="412"/>
      <c r="D113" s="418"/>
      <c r="E113" s="395"/>
      <c r="F113" s="395"/>
      <c r="G113" s="392"/>
      <c r="H113" s="392"/>
      <c r="I113" s="219"/>
      <c r="J113" s="220"/>
      <c r="K113" s="221"/>
      <c r="L113" s="219"/>
      <c r="M113" s="219"/>
      <c r="N113" s="287"/>
      <c r="O113" s="224"/>
      <c r="P113" s="195"/>
      <c r="Q113" s="407"/>
      <c r="R113" s="402"/>
      <c r="S113" s="222">
        <f>MAX(O113*R109,P113*R109/60)</f>
        <v>0</v>
      </c>
      <c r="T113" s="389"/>
      <c r="U113" s="250"/>
      <c r="V113" s="250"/>
      <c r="W113" s="88"/>
      <c r="X113" s="223"/>
      <c r="Y113" s="170"/>
      <c r="Z113" s="170"/>
      <c r="AA113" s="170"/>
      <c r="AB113" s="170"/>
      <c r="AC113" s="170"/>
      <c r="AD113" s="170"/>
      <c r="AE113" s="170"/>
      <c r="AF113" s="170"/>
      <c r="AG113" s="429" t="e">
        <f>#REF!/#REF!</f>
        <v>#REF!</v>
      </c>
      <c r="AH113" s="429"/>
      <c r="AI113" s="425"/>
    </row>
    <row r="114" spans="1:35" ht="36" customHeight="1">
      <c r="A114" s="413">
        <f>IF(AND(C109=C114),A109,A109+1)</f>
        <v>14</v>
      </c>
      <c r="B114" s="419"/>
      <c r="C114" s="410"/>
      <c r="D114" s="416"/>
      <c r="E114" s="393"/>
      <c r="F114" s="393"/>
      <c r="G114" s="390"/>
      <c r="H114" s="390"/>
      <c r="I114" s="209"/>
      <c r="J114" s="210"/>
      <c r="K114" s="211"/>
      <c r="L114" s="209"/>
      <c r="M114" s="209"/>
      <c r="N114" s="284"/>
      <c r="O114" s="209"/>
      <c r="P114" s="193"/>
      <c r="Q114" s="406">
        <f>SUM(O114:O118)+SUM(P114:P118)/60</f>
        <v>0</v>
      </c>
      <c r="R114" s="403"/>
      <c r="S114" s="6">
        <f>MAX(O114*R114,P114*R114/60)</f>
        <v>0</v>
      </c>
      <c r="T114" s="386">
        <f>IF(AG114&gt;AH114,"EXCEDIÓ N° DE HORAS DE LA JORNADA ANTES DECLARADA",AG114)</f>
        <v>0</v>
      </c>
      <c r="U114" s="249"/>
      <c r="V114" s="246"/>
      <c r="W114" s="178"/>
      <c r="X114" s="227"/>
      <c r="Y114" s="170"/>
      <c r="Z114" s="170"/>
      <c r="AA114" s="170"/>
      <c r="AB114" s="170"/>
      <c r="AC114" s="170"/>
      <c r="AD114" s="170"/>
      <c r="AE114" s="170"/>
      <c r="AF114" s="170"/>
      <c r="AG114" s="426">
        <f>IF(H114&gt;0,IF(C114=C109,SUM(S114:S118)+AG109,SUM(S114:S118)),0)</f>
        <v>0</v>
      </c>
      <c r="AH114" s="426">
        <f>IF(H114&gt;0,G114/H114,0)</f>
        <v>0</v>
      </c>
      <c r="AI114" s="422">
        <f>IF(AH114&gt;0,AG114/AH114,0)</f>
        <v>0</v>
      </c>
    </row>
    <row r="115" spans="1:35" ht="36" customHeight="1">
      <c r="A115" s="414"/>
      <c r="B115" s="420"/>
      <c r="C115" s="411"/>
      <c r="D115" s="417"/>
      <c r="E115" s="394"/>
      <c r="F115" s="394"/>
      <c r="G115" s="391"/>
      <c r="H115" s="391"/>
      <c r="I115" s="212"/>
      <c r="J115" s="210"/>
      <c r="K115" s="210"/>
      <c r="L115" s="212"/>
      <c r="M115" s="214"/>
      <c r="N115" s="285"/>
      <c r="O115" s="212"/>
      <c r="P115" s="194"/>
      <c r="Q115" s="398"/>
      <c r="R115" s="404"/>
      <c r="S115" s="7">
        <f>MAX(O115*R114,P115*R114/60)</f>
        <v>0</v>
      </c>
      <c r="T115" s="398"/>
      <c r="U115" s="246"/>
      <c r="V115" s="246"/>
      <c r="W115" s="178"/>
      <c r="X115" s="213"/>
      <c r="Y115" s="170"/>
      <c r="Z115" s="170"/>
      <c r="AA115" s="170"/>
      <c r="AB115" s="170"/>
      <c r="AC115" s="170"/>
      <c r="AD115" s="170"/>
      <c r="AE115" s="170"/>
      <c r="AF115" s="170"/>
      <c r="AG115" s="427" t="e">
        <f>#REF!/#REF!</f>
        <v>#REF!</v>
      </c>
      <c r="AH115" s="427"/>
      <c r="AI115" s="423"/>
    </row>
    <row r="116" spans="1:35" ht="36" customHeight="1">
      <c r="A116" s="414"/>
      <c r="B116" s="420"/>
      <c r="C116" s="411"/>
      <c r="D116" s="417"/>
      <c r="E116" s="394"/>
      <c r="F116" s="394"/>
      <c r="G116" s="391"/>
      <c r="H116" s="391"/>
      <c r="I116" s="212"/>
      <c r="J116" s="210"/>
      <c r="K116" s="215"/>
      <c r="L116" s="212"/>
      <c r="M116" s="214"/>
      <c r="N116" s="285"/>
      <c r="O116" s="212"/>
      <c r="P116" s="194"/>
      <c r="Q116" s="398"/>
      <c r="R116" s="405"/>
      <c r="S116" s="7">
        <f>MAX(O116*R114,P116*R114/60)</f>
        <v>0</v>
      </c>
      <c r="T116" s="399"/>
      <c r="U116" s="246"/>
      <c r="V116" s="246"/>
      <c r="W116" s="179"/>
      <c r="X116" s="213"/>
      <c r="Y116" s="170"/>
      <c r="Z116" s="170"/>
      <c r="AA116" s="170"/>
      <c r="AB116" s="170"/>
      <c r="AC116" s="170"/>
      <c r="AD116" s="170"/>
      <c r="AE116" s="170"/>
      <c r="AF116" s="170"/>
      <c r="AG116" s="428" t="e">
        <f>#REF!/#REF!</f>
        <v>#REF!</v>
      </c>
      <c r="AH116" s="428"/>
      <c r="AI116" s="424"/>
    </row>
    <row r="117" spans="1:35" ht="36" customHeight="1">
      <c r="A117" s="414"/>
      <c r="B117" s="420"/>
      <c r="C117" s="411"/>
      <c r="D117" s="417"/>
      <c r="E117" s="394"/>
      <c r="F117" s="394"/>
      <c r="G117" s="391"/>
      <c r="H117" s="391"/>
      <c r="I117" s="216"/>
      <c r="J117" s="217"/>
      <c r="K117" s="218"/>
      <c r="L117" s="216"/>
      <c r="M117" s="189"/>
      <c r="N117" s="286"/>
      <c r="O117" s="212"/>
      <c r="P117" s="194"/>
      <c r="Q117" s="398"/>
      <c r="R117" s="401" t="str">
        <f>IF(AND(AI114&lt;0.8,H114&gt;0)," SEÑALAR QUÉ ACTIVIDADES REALIZA EL "&amp;ROUND(100*(1-T114/AH114),0)&amp;" % de la JORNADA","")</f>
        <v/>
      </c>
      <c r="S117" s="7">
        <f>MAX(O117*R114,P117*R114/60)</f>
        <v>0</v>
      </c>
      <c r="T117" s="399"/>
      <c r="U117" s="246"/>
      <c r="V117" s="246"/>
      <c r="W117" s="179"/>
      <c r="X117" s="213"/>
      <c r="Y117" s="170"/>
      <c r="Z117" s="170"/>
      <c r="AA117" s="170"/>
      <c r="AB117" s="170"/>
      <c r="AC117" s="170"/>
      <c r="AD117" s="170"/>
      <c r="AE117" s="170"/>
      <c r="AF117" s="170"/>
      <c r="AG117" s="428" t="e">
        <f>#REF!/#REF!</f>
        <v>#REF!</v>
      </c>
      <c r="AH117" s="428"/>
      <c r="AI117" s="424"/>
    </row>
    <row r="118" spans="1:35" ht="36" customHeight="1" thickBot="1">
      <c r="A118" s="415"/>
      <c r="B118" s="421"/>
      <c r="C118" s="412"/>
      <c r="D118" s="418"/>
      <c r="E118" s="395"/>
      <c r="F118" s="395"/>
      <c r="G118" s="392"/>
      <c r="H118" s="392"/>
      <c r="I118" s="219"/>
      <c r="J118" s="220"/>
      <c r="K118" s="221"/>
      <c r="L118" s="219"/>
      <c r="M118" s="219"/>
      <c r="N118" s="287"/>
      <c r="O118" s="224"/>
      <c r="P118" s="195"/>
      <c r="Q118" s="407"/>
      <c r="R118" s="402"/>
      <c r="S118" s="222">
        <f>MAX(O118*R114,P118*R114/60)</f>
        <v>0</v>
      </c>
      <c r="T118" s="400"/>
      <c r="U118" s="250"/>
      <c r="V118" s="250"/>
      <c r="W118" s="88"/>
      <c r="X118" s="223"/>
      <c r="Y118" s="170"/>
      <c r="Z118" s="170"/>
      <c r="AA118" s="170"/>
      <c r="AB118" s="170"/>
      <c r="AC118" s="170"/>
      <c r="AD118" s="170"/>
      <c r="AE118" s="170"/>
      <c r="AF118" s="170"/>
      <c r="AG118" s="429" t="e">
        <f>#REF!/#REF!</f>
        <v>#REF!</v>
      </c>
      <c r="AH118" s="429"/>
      <c r="AI118" s="425"/>
    </row>
    <row r="119" spans="1:35" ht="36" customHeight="1">
      <c r="A119" s="413">
        <f>IF(AND(C114=C119),A114,A114+1)</f>
        <v>14</v>
      </c>
      <c r="B119" s="419"/>
      <c r="C119" s="410"/>
      <c r="D119" s="416"/>
      <c r="E119" s="393"/>
      <c r="F119" s="393"/>
      <c r="G119" s="390"/>
      <c r="H119" s="390"/>
      <c r="I119" s="209"/>
      <c r="J119" s="210"/>
      <c r="K119" s="211"/>
      <c r="L119" s="209"/>
      <c r="M119" s="209"/>
      <c r="N119" s="284"/>
      <c r="O119" s="209"/>
      <c r="P119" s="193"/>
      <c r="Q119" s="432">
        <f>SUM(O119:O123)+SUM(P119:P123)/60</f>
        <v>0</v>
      </c>
      <c r="R119" s="403"/>
      <c r="S119" s="6">
        <f>MAX(O119*R119,P119*R119/60)</f>
        <v>0</v>
      </c>
      <c r="T119" s="386">
        <f>IF(AG119&gt;AH119,"EXCEDIÓ N° DE HORAS DE LA JORNADA ANTES DECLARADA",AG119)</f>
        <v>0</v>
      </c>
      <c r="U119" s="249"/>
      <c r="V119" s="246"/>
      <c r="W119" s="178"/>
      <c r="X119" s="228"/>
      <c r="Y119" s="170"/>
      <c r="Z119" s="170"/>
      <c r="AA119" s="170"/>
      <c r="AB119" s="170"/>
      <c r="AC119" s="170"/>
      <c r="AD119" s="170"/>
      <c r="AE119" s="170"/>
      <c r="AF119" s="170"/>
      <c r="AG119" s="426">
        <f>IF(H119&gt;0,IF(C119=C114,SUM(S119:S123)+AG114,SUM(S119:S123)),0)</f>
        <v>0</v>
      </c>
      <c r="AH119" s="426">
        <f>IF(H119&gt;0,G119/H119,0)</f>
        <v>0</v>
      </c>
      <c r="AI119" s="422">
        <f>IF(AH119&gt;0,AG119/AH119,0)</f>
        <v>0</v>
      </c>
    </row>
    <row r="120" spans="1:35" ht="36" customHeight="1">
      <c r="A120" s="414"/>
      <c r="B120" s="420"/>
      <c r="C120" s="411"/>
      <c r="D120" s="417"/>
      <c r="E120" s="394"/>
      <c r="F120" s="394"/>
      <c r="G120" s="391"/>
      <c r="H120" s="391"/>
      <c r="I120" s="212"/>
      <c r="J120" s="210"/>
      <c r="K120" s="210"/>
      <c r="L120" s="212"/>
      <c r="M120" s="214"/>
      <c r="N120" s="285"/>
      <c r="O120" s="212"/>
      <c r="P120" s="194"/>
      <c r="Q120" s="433"/>
      <c r="R120" s="404"/>
      <c r="S120" s="7">
        <f>MAX(O120*R119,P120*R119/60)</f>
        <v>0</v>
      </c>
      <c r="T120" s="387"/>
      <c r="U120" s="246"/>
      <c r="V120" s="246"/>
      <c r="W120" s="178"/>
      <c r="X120" s="213"/>
      <c r="Y120" s="170"/>
      <c r="Z120" s="170"/>
      <c r="AA120" s="170"/>
      <c r="AB120" s="170"/>
      <c r="AC120" s="170"/>
      <c r="AD120" s="170"/>
      <c r="AE120" s="170"/>
      <c r="AF120" s="170"/>
      <c r="AG120" s="427" t="e">
        <f>#REF!/#REF!</f>
        <v>#REF!</v>
      </c>
      <c r="AH120" s="427"/>
      <c r="AI120" s="423"/>
    </row>
    <row r="121" spans="1:35" ht="36" customHeight="1">
      <c r="A121" s="414"/>
      <c r="B121" s="420"/>
      <c r="C121" s="411"/>
      <c r="D121" s="417"/>
      <c r="E121" s="394"/>
      <c r="F121" s="394"/>
      <c r="G121" s="391"/>
      <c r="H121" s="391"/>
      <c r="I121" s="212"/>
      <c r="J121" s="210"/>
      <c r="K121" s="215"/>
      <c r="L121" s="212"/>
      <c r="M121" s="189"/>
      <c r="N121" s="285"/>
      <c r="O121" s="212"/>
      <c r="P121" s="194"/>
      <c r="Q121" s="433"/>
      <c r="R121" s="405"/>
      <c r="S121" s="7">
        <f>MAX(O121*R119,P121*R119/60)</f>
        <v>0</v>
      </c>
      <c r="T121" s="388"/>
      <c r="U121" s="246"/>
      <c r="V121" s="246"/>
      <c r="W121" s="179"/>
      <c r="X121" s="213"/>
      <c r="Y121" s="170"/>
      <c r="Z121" s="170"/>
      <c r="AA121" s="170"/>
      <c r="AB121" s="170"/>
      <c r="AC121" s="170"/>
      <c r="AD121" s="170"/>
      <c r="AE121" s="170"/>
      <c r="AF121" s="170"/>
      <c r="AG121" s="428" t="e">
        <f>#REF!/#REF!</f>
        <v>#REF!</v>
      </c>
      <c r="AH121" s="428"/>
      <c r="AI121" s="424"/>
    </row>
    <row r="122" spans="1:35" ht="36" customHeight="1">
      <c r="A122" s="414"/>
      <c r="B122" s="420"/>
      <c r="C122" s="411"/>
      <c r="D122" s="417"/>
      <c r="E122" s="394"/>
      <c r="F122" s="394"/>
      <c r="G122" s="391"/>
      <c r="H122" s="391"/>
      <c r="I122" s="216"/>
      <c r="J122" s="217"/>
      <c r="K122" s="218"/>
      <c r="L122" s="216"/>
      <c r="M122" s="214"/>
      <c r="N122" s="286"/>
      <c r="O122" s="212"/>
      <c r="P122" s="194"/>
      <c r="Q122" s="433"/>
      <c r="R122" s="401" t="str">
        <f>IF(AND(AI119&lt;0.8,H119&gt;0)," SEÑALAR QUÉ ACTIVIDADES REALIZA EL "&amp;ROUND(100*(1-T119/AH119),0)&amp;" % de la JORNADA","")</f>
        <v/>
      </c>
      <c r="S122" s="7">
        <f>MAX(O122*R119,P122*R119/60)</f>
        <v>0</v>
      </c>
      <c r="T122" s="388"/>
      <c r="U122" s="246"/>
      <c r="V122" s="246"/>
      <c r="W122" s="179"/>
      <c r="X122" s="213"/>
      <c r="Y122" s="170"/>
      <c r="Z122" s="170"/>
      <c r="AA122" s="170"/>
      <c r="AB122" s="170"/>
      <c r="AC122" s="170"/>
      <c r="AD122" s="170"/>
      <c r="AE122" s="170"/>
      <c r="AF122" s="170"/>
      <c r="AG122" s="428" t="e">
        <f>#REF!/#REF!</f>
        <v>#REF!</v>
      </c>
      <c r="AH122" s="428"/>
      <c r="AI122" s="424"/>
    </row>
    <row r="123" spans="1:35" ht="36" customHeight="1" thickBot="1">
      <c r="A123" s="415"/>
      <c r="B123" s="421"/>
      <c r="C123" s="412"/>
      <c r="D123" s="418"/>
      <c r="E123" s="395"/>
      <c r="F123" s="395"/>
      <c r="G123" s="392"/>
      <c r="H123" s="392"/>
      <c r="I123" s="219"/>
      <c r="J123" s="220"/>
      <c r="K123" s="221"/>
      <c r="L123" s="219"/>
      <c r="M123" s="219"/>
      <c r="N123" s="287"/>
      <c r="O123" s="224"/>
      <c r="P123" s="195"/>
      <c r="Q123" s="434"/>
      <c r="R123" s="402"/>
      <c r="S123" s="222">
        <f>MAX(O123*R119,P123*R119/60)</f>
        <v>0</v>
      </c>
      <c r="T123" s="389"/>
      <c r="U123" s="250"/>
      <c r="V123" s="250"/>
      <c r="W123" s="88"/>
      <c r="X123" s="223"/>
      <c r="Y123" s="170"/>
      <c r="Z123" s="170"/>
      <c r="AA123" s="170"/>
      <c r="AB123" s="170"/>
      <c r="AC123" s="170"/>
      <c r="AD123" s="170"/>
      <c r="AE123" s="170"/>
      <c r="AF123" s="170"/>
      <c r="AG123" s="429" t="e">
        <f>#REF!/#REF!</f>
        <v>#REF!</v>
      </c>
      <c r="AH123" s="429"/>
      <c r="AI123" s="425"/>
    </row>
    <row r="124" spans="1:35" ht="36" customHeight="1">
      <c r="A124" s="413">
        <f>IF(AND(C119=C124),A119,A119+1)</f>
        <v>14</v>
      </c>
      <c r="B124" s="419"/>
      <c r="C124" s="410"/>
      <c r="D124" s="416"/>
      <c r="E124" s="393"/>
      <c r="F124" s="393"/>
      <c r="G124" s="390"/>
      <c r="H124" s="390"/>
      <c r="I124" s="209"/>
      <c r="J124" s="210"/>
      <c r="K124" s="211"/>
      <c r="L124" s="209"/>
      <c r="M124" s="209"/>
      <c r="N124" s="284"/>
      <c r="O124" s="209"/>
      <c r="P124" s="193"/>
      <c r="Q124" s="406">
        <f>SUM(O124:O128)+SUM(P124:P128)/60</f>
        <v>0</v>
      </c>
      <c r="R124" s="403"/>
      <c r="S124" s="6">
        <f>MAX(O124*R124,P124*R124/60)</f>
        <v>0</v>
      </c>
      <c r="T124" s="386">
        <f>IF(AG124&gt;AH124,"EXCEDIÓ N° DE HORAS DE LA JORNADA ANTES DECLARADA",AG124)</f>
        <v>0</v>
      </c>
      <c r="U124" s="249"/>
      <c r="V124" s="246"/>
      <c r="W124" s="178"/>
      <c r="X124" s="228"/>
      <c r="Y124" s="170"/>
      <c r="Z124" s="170"/>
      <c r="AA124" s="170"/>
      <c r="AB124" s="170"/>
      <c r="AC124" s="170"/>
      <c r="AD124" s="170"/>
      <c r="AE124" s="170"/>
      <c r="AF124" s="170"/>
      <c r="AG124" s="426">
        <f>IF(H124&gt;0,IF(C124=C119,SUM(S124:S128)+AG119,SUM(S124:S128)),0)</f>
        <v>0</v>
      </c>
      <c r="AH124" s="426">
        <f>IF(H124&gt;0,G124/H124,0)</f>
        <v>0</v>
      </c>
      <c r="AI124" s="422">
        <f>IF(AH124&gt;0,AG124/AH124,0)</f>
        <v>0</v>
      </c>
    </row>
    <row r="125" spans="1:35" ht="36" customHeight="1">
      <c r="A125" s="414"/>
      <c r="B125" s="420"/>
      <c r="C125" s="411"/>
      <c r="D125" s="417"/>
      <c r="E125" s="394"/>
      <c r="F125" s="394"/>
      <c r="G125" s="391"/>
      <c r="H125" s="391"/>
      <c r="I125" s="212"/>
      <c r="J125" s="210"/>
      <c r="K125" s="210"/>
      <c r="L125" s="212"/>
      <c r="M125" s="214"/>
      <c r="N125" s="285"/>
      <c r="O125" s="212"/>
      <c r="P125" s="194"/>
      <c r="Q125" s="398"/>
      <c r="R125" s="404"/>
      <c r="S125" s="7">
        <f>MAX(O125*R124,P125*R124/60)</f>
        <v>0</v>
      </c>
      <c r="T125" s="387"/>
      <c r="U125" s="246"/>
      <c r="V125" s="246"/>
      <c r="W125" s="178"/>
      <c r="X125" s="213"/>
      <c r="Y125" s="170"/>
      <c r="Z125" s="170"/>
      <c r="AA125" s="170"/>
      <c r="AB125" s="170"/>
      <c r="AC125" s="170"/>
      <c r="AD125" s="170"/>
      <c r="AE125" s="170"/>
      <c r="AF125" s="170"/>
      <c r="AG125" s="427" t="e">
        <f>#REF!/#REF!</f>
        <v>#REF!</v>
      </c>
      <c r="AH125" s="427"/>
      <c r="AI125" s="423"/>
    </row>
    <row r="126" spans="1:35" ht="36" customHeight="1">
      <c r="A126" s="414"/>
      <c r="B126" s="420"/>
      <c r="C126" s="411"/>
      <c r="D126" s="417"/>
      <c r="E126" s="394"/>
      <c r="F126" s="394"/>
      <c r="G126" s="391"/>
      <c r="H126" s="391"/>
      <c r="I126" s="212"/>
      <c r="J126" s="210"/>
      <c r="K126" s="215"/>
      <c r="L126" s="212"/>
      <c r="M126" s="214"/>
      <c r="N126" s="285"/>
      <c r="O126" s="212"/>
      <c r="P126" s="194"/>
      <c r="Q126" s="398"/>
      <c r="R126" s="405"/>
      <c r="S126" s="7">
        <f>MAX(O126*R124,P126*R124/60)</f>
        <v>0</v>
      </c>
      <c r="T126" s="388"/>
      <c r="U126" s="246"/>
      <c r="V126" s="246"/>
      <c r="W126" s="179"/>
      <c r="X126" s="213"/>
      <c r="Y126" s="170"/>
      <c r="Z126" s="170"/>
      <c r="AA126" s="170"/>
      <c r="AB126" s="170"/>
      <c r="AC126" s="170"/>
      <c r="AD126" s="170"/>
      <c r="AE126" s="170"/>
      <c r="AF126" s="170"/>
      <c r="AG126" s="428" t="e">
        <f>#REF!/#REF!</f>
        <v>#REF!</v>
      </c>
      <c r="AH126" s="428"/>
      <c r="AI126" s="424"/>
    </row>
    <row r="127" spans="1:35" ht="36" customHeight="1">
      <c r="A127" s="414"/>
      <c r="B127" s="420"/>
      <c r="C127" s="411"/>
      <c r="D127" s="417"/>
      <c r="E127" s="394"/>
      <c r="F127" s="394"/>
      <c r="G127" s="391"/>
      <c r="H127" s="391"/>
      <c r="I127" s="216"/>
      <c r="J127" s="217"/>
      <c r="K127" s="218"/>
      <c r="L127" s="216"/>
      <c r="M127" s="214"/>
      <c r="N127" s="286"/>
      <c r="O127" s="212"/>
      <c r="P127" s="194"/>
      <c r="Q127" s="398"/>
      <c r="R127" s="401" t="str">
        <f>IF(AND(AI124&lt;0.8,H124&gt;0)," SEÑALAR QUÉ ACTIVIDADES REALIZA EL "&amp;ROUND(100*(1-T124/AH124),0)&amp;" % de la JORNADA","")</f>
        <v/>
      </c>
      <c r="S127" s="7">
        <f>MAX(O127*R124,P127*R124/60)</f>
        <v>0</v>
      </c>
      <c r="T127" s="388"/>
      <c r="U127" s="246"/>
      <c r="V127" s="246"/>
      <c r="W127" s="179"/>
      <c r="X127" s="213"/>
      <c r="Y127" s="170"/>
      <c r="Z127" s="170"/>
      <c r="AA127" s="170"/>
      <c r="AB127" s="170"/>
      <c r="AC127" s="170"/>
      <c r="AD127" s="170"/>
      <c r="AE127" s="170"/>
      <c r="AF127" s="170"/>
      <c r="AG127" s="428" t="e">
        <f>#REF!/#REF!</f>
        <v>#REF!</v>
      </c>
      <c r="AH127" s="428"/>
      <c r="AI127" s="424"/>
    </row>
    <row r="128" spans="1:35" ht="36" customHeight="1" thickBot="1">
      <c r="A128" s="415"/>
      <c r="B128" s="421"/>
      <c r="C128" s="412"/>
      <c r="D128" s="418"/>
      <c r="E128" s="395"/>
      <c r="F128" s="395"/>
      <c r="G128" s="392"/>
      <c r="H128" s="392"/>
      <c r="I128" s="219"/>
      <c r="J128" s="220"/>
      <c r="K128" s="221"/>
      <c r="L128" s="219"/>
      <c r="M128" s="219"/>
      <c r="N128" s="287"/>
      <c r="O128" s="224"/>
      <c r="P128" s="195"/>
      <c r="Q128" s="407"/>
      <c r="R128" s="402"/>
      <c r="S128" s="222">
        <f>MAX(O128*R124,P128*R124/60)</f>
        <v>0</v>
      </c>
      <c r="T128" s="389"/>
      <c r="U128" s="250"/>
      <c r="V128" s="250"/>
      <c r="W128" s="88"/>
      <c r="X128" s="223"/>
      <c r="Y128" s="170"/>
      <c r="Z128" s="170"/>
      <c r="AA128" s="170"/>
      <c r="AB128" s="170"/>
      <c r="AC128" s="170"/>
      <c r="AD128" s="170"/>
      <c r="AE128" s="170"/>
      <c r="AF128" s="170"/>
      <c r="AG128" s="429" t="e">
        <f>#REF!/#REF!</f>
        <v>#REF!</v>
      </c>
      <c r="AH128" s="429"/>
      <c r="AI128" s="425"/>
    </row>
    <row r="129" spans="1:35" ht="36" customHeight="1">
      <c r="A129" s="413">
        <f>IF(AND(C124=C129),A124,A124+1)</f>
        <v>14</v>
      </c>
      <c r="B129" s="419"/>
      <c r="C129" s="410"/>
      <c r="D129" s="416"/>
      <c r="E129" s="393"/>
      <c r="F129" s="393"/>
      <c r="G129" s="390"/>
      <c r="H129" s="390"/>
      <c r="I129" s="209"/>
      <c r="J129" s="210"/>
      <c r="K129" s="211"/>
      <c r="L129" s="209"/>
      <c r="M129" s="209"/>
      <c r="N129" s="284"/>
      <c r="O129" s="209"/>
      <c r="P129" s="193"/>
      <c r="Q129" s="406">
        <f>SUM(O129:O133)+SUM(P129:P133)/60</f>
        <v>0</v>
      </c>
      <c r="R129" s="403"/>
      <c r="S129" s="6">
        <f>MAX(O129*R129,P129*R129/60)</f>
        <v>0</v>
      </c>
      <c r="T129" s="386">
        <f>IF(AG129&gt;AH129,"EXCEDIÓ N° DE HORAS DE LA JORNADA ANTES DECLARADA",AG129)</f>
        <v>0</v>
      </c>
      <c r="U129" s="249"/>
      <c r="V129" s="246"/>
      <c r="W129" s="178"/>
      <c r="X129" s="228"/>
      <c r="Y129" s="170"/>
      <c r="Z129" s="170"/>
      <c r="AA129" s="170"/>
      <c r="AB129" s="170"/>
      <c r="AC129" s="170"/>
      <c r="AD129" s="170"/>
      <c r="AE129" s="170"/>
      <c r="AF129" s="170"/>
      <c r="AG129" s="426">
        <f>IF(H129&gt;0,IF(C129=C124,SUM(S129:S133)+AG124,SUM(S129:S133)),0)</f>
        <v>0</v>
      </c>
      <c r="AH129" s="426">
        <f>IF(H129&gt;0,G129/H129,0)</f>
        <v>0</v>
      </c>
      <c r="AI129" s="422">
        <f>IF(AH129&gt;0,AG129/AH129,0)</f>
        <v>0</v>
      </c>
    </row>
    <row r="130" spans="1:35" ht="36" customHeight="1">
      <c r="A130" s="414"/>
      <c r="B130" s="420"/>
      <c r="C130" s="411"/>
      <c r="D130" s="417"/>
      <c r="E130" s="394"/>
      <c r="F130" s="394"/>
      <c r="G130" s="391"/>
      <c r="H130" s="391"/>
      <c r="I130" s="212"/>
      <c r="J130" s="210"/>
      <c r="K130" s="210"/>
      <c r="L130" s="212"/>
      <c r="M130" s="214"/>
      <c r="N130" s="285"/>
      <c r="O130" s="212"/>
      <c r="P130" s="194"/>
      <c r="Q130" s="398"/>
      <c r="R130" s="404"/>
      <c r="S130" s="7">
        <f>MAX(O130*R129,P130*R129/60)</f>
        <v>0</v>
      </c>
      <c r="T130" s="387"/>
      <c r="U130" s="246"/>
      <c r="V130" s="246"/>
      <c r="W130" s="178"/>
      <c r="X130" s="213"/>
      <c r="Y130" s="170"/>
      <c r="Z130" s="170"/>
      <c r="AA130" s="170"/>
      <c r="AB130" s="170"/>
      <c r="AC130" s="170"/>
      <c r="AD130" s="170"/>
      <c r="AE130" s="170"/>
      <c r="AF130" s="170"/>
      <c r="AG130" s="427" t="e">
        <f>#REF!/#REF!</f>
        <v>#REF!</v>
      </c>
      <c r="AH130" s="427"/>
      <c r="AI130" s="423"/>
    </row>
    <row r="131" spans="1:35" ht="36" customHeight="1">
      <c r="A131" s="414"/>
      <c r="B131" s="420"/>
      <c r="C131" s="411"/>
      <c r="D131" s="417"/>
      <c r="E131" s="394"/>
      <c r="F131" s="394"/>
      <c r="G131" s="391"/>
      <c r="H131" s="391"/>
      <c r="I131" s="212"/>
      <c r="J131" s="210"/>
      <c r="K131" s="215"/>
      <c r="L131" s="212"/>
      <c r="M131" s="214"/>
      <c r="N131" s="285"/>
      <c r="O131" s="212"/>
      <c r="P131" s="194"/>
      <c r="Q131" s="398"/>
      <c r="R131" s="405"/>
      <c r="S131" s="7">
        <f>MAX(O131*R129,P131*R129/60)</f>
        <v>0</v>
      </c>
      <c r="T131" s="388"/>
      <c r="U131" s="246"/>
      <c r="V131" s="246"/>
      <c r="W131" s="179"/>
      <c r="X131" s="213"/>
      <c r="Y131" s="170"/>
      <c r="Z131" s="170"/>
      <c r="AA131" s="170"/>
      <c r="AB131" s="170"/>
      <c r="AC131" s="170"/>
      <c r="AD131" s="170"/>
      <c r="AE131" s="170"/>
      <c r="AF131" s="170"/>
      <c r="AG131" s="428" t="e">
        <f>#REF!/#REF!</f>
        <v>#REF!</v>
      </c>
      <c r="AH131" s="428"/>
      <c r="AI131" s="424"/>
    </row>
    <row r="132" spans="1:35" ht="36" customHeight="1">
      <c r="A132" s="414"/>
      <c r="B132" s="420"/>
      <c r="C132" s="411"/>
      <c r="D132" s="417"/>
      <c r="E132" s="394"/>
      <c r="F132" s="394"/>
      <c r="G132" s="391"/>
      <c r="H132" s="391"/>
      <c r="I132" s="216"/>
      <c r="J132" s="217"/>
      <c r="K132" s="218"/>
      <c r="L132" s="216"/>
      <c r="M132" s="214"/>
      <c r="N132" s="286"/>
      <c r="O132" s="212"/>
      <c r="P132" s="194"/>
      <c r="Q132" s="398"/>
      <c r="R132" s="401" t="str">
        <f>IF(AND(AI129&lt;0.8,H129&gt;0)," SEÑALAR QUÉ ACTIVIDADES REALIZA EL "&amp;ROUND(100*(1-AG129/AH129),0)&amp;" % de la JORNADA","")</f>
        <v/>
      </c>
      <c r="S132" s="7">
        <f>MAX(O132*R129,P132*R129/60)</f>
        <v>0</v>
      </c>
      <c r="T132" s="388"/>
      <c r="U132" s="246"/>
      <c r="V132" s="246"/>
      <c r="W132" s="179"/>
      <c r="X132" s="213"/>
      <c r="Y132" s="170"/>
      <c r="Z132" s="170"/>
      <c r="AA132" s="170"/>
      <c r="AB132" s="170"/>
      <c r="AC132" s="170"/>
      <c r="AD132" s="170"/>
      <c r="AE132" s="170"/>
      <c r="AF132" s="170"/>
      <c r="AG132" s="428" t="e">
        <f>#REF!/#REF!</f>
        <v>#REF!</v>
      </c>
      <c r="AH132" s="428"/>
      <c r="AI132" s="424"/>
    </row>
    <row r="133" spans="1:35" ht="36" customHeight="1" thickBot="1">
      <c r="A133" s="415"/>
      <c r="B133" s="421"/>
      <c r="C133" s="412"/>
      <c r="D133" s="418"/>
      <c r="E133" s="395"/>
      <c r="F133" s="395"/>
      <c r="G133" s="392"/>
      <c r="H133" s="392"/>
      <c r="I133" s="219"/>
      <c r="J133" s="220"/>
      <c r="K133" s="221"/>
      <c r="L133" s="219"/>
      <c r="M133" s="219"/>
      <c r="N133" s="287"/>
      <c r="O133" s="224"/>
      <c r="P133" s="195"/>
      <c r="Q133" s="407"/>
      <c r="R133" s="402"/>
      <c r="S133" s="222">
        <f>MAX(O133*R129,P133*R129/60)</f>
        <v>0</v>
      </c>
      <c r="T133" s="389"/>
      <c r="U133" s="250"/>
      <c r="V133" s="250"/>
      <c r="W133" s="88"/>
      <c r="X133" s="223"/>
      <c r="Y133" s="170"/>
      <c r="Z133" s="170"/>
      <c r="AA133" s="170"/>
      <c r="AB133" s="170"/>
      <c r="AC133" s="170"/>
      <c r="AD133" s="170"/>
      <c r="AE133" s="170"/>
      <c r="AF133" s="170"/>
      <c r="AG133" s="429" t="e">
        <f>#REF!/#REF!</f>
        <v>#REF!</v>
      </c>
      <c r="AH133" s="429"/>
      <c r="AI133" s="425"/>
    </row>
    <row r="134" spans="1:35" ht="36" customHeight="1">
      <c r="A134" s="413">
        <f>IF(AND(C129=C134),A129,A129+1)</f>
        <v>14</v>
      </c>
      <c r="B134" s="419"/>
      <c r="C134" s="410"/>
      <c r="D134" s="416"/>
      <c r="E134" s="393"/>
      <c r="F134" s="393"/>
      <c r="G134" s="390"/>
      <c r="H134" s="390"/>
      <c r="I134" s="209"/>
      <c r="J134" s="210"/>
      <c r="K134" s="211"/>
      <c r="L134" s="209"/>
      <c r="M134" s="209"/>
      <c r="N134" s="284"/>
      <c r="O134" s="209"/>
      <c r="P134" s="193"/>
      <c r="Q134" s="406">
        <f>SUM(O134:O138)+SUM(P134:P138)/60</f>
        <v>0</v>
      </c>
      <c r="R134" s="403"/>
      <c r="S134" s="6">
        <f>MAX(O134*R134,P134*R134/60)</f>
        <v>0</v>
      </c>
      <c r="T134" s="386">
        <f>IF(AG134&gt;AH134,"EXCEDIÓ N° DE HORAS DE LA JORNADA ANTES DECLARADA",AG134)</f>
        <v>0</v>
      </c>
      <c r="U134" s="249"/>
      <c r="V134" s="246"/>
      <c r="W134" s="178"/>
      <c r="X134" s="228"/>
      <c r="Y134" s="170"/>
      <c r="Z134" s="170"/>
      <c r="AA134" s="170"/>
      <c r="AB134" s="170"/>
      <c r="AC134" s="170"/>
      <c r="AD134" s="170"/>
      <c r="AE134" s="170"/>
      <c r="AF134" s="170"/>
      <c r="AG134" s="426">
        <f>IF(H134&gt;0,IF(C134=C129,SUM(S134:S138)+AG129,SUM(S134:S138)),0)</f>
        <v>0</v>
      </c>
      <c r="AH134" s="426">
        <f>IF(H134&gt;0,G134/H134,0)</f>
        <v>0</v>
      </c>
      <c r="AI134" s="422">
        <f>IF(AH134&gt;0,AG134/AH134,0)</f>
        <v>0</v>
      </c>
    </row>
    <row r="135" spans="1:35" ht="36" customHeight="1">
      <c r="A135" s="414"/>
      <c r="B135" s="420"/>
      <c r="C135" s="411"/>
      <c r="D135" s="417"/>
      <c r="E135" s="394"/>
      <c r="F135" s="394"/>
      <c r="G135" s="391"/>
      <c r="H135" s="391"/>
      <c r="I135" s="212"/>
      <c r="J135" s="210"/>
      <c r="K135" s="210"/>
      <c r="L135" s="212"/>
      <c r="M135" s="214"/>
      <c r="N135" s="285"/>
      <c r="O135" s="212"/>
      <c r="P135" s="194"/>
      <c r="Q135" s="398"/>
      <c r="R135" s="404"/>
      <c r="S135" s="7">
        <f>MAX(O135*R134,P135*R134/60)</f>
        <v>0</v>
      </c>
      <c r="T135" s="387"/>
      <c r="U135" s="246"/>
      <c r="V135" s="246"/>
      <c r="W135" s="178"/>
      <c r="X135" s="213"/>
      <c r="Y135" s="170"/>
      <c r="Z135" s="170"/>
      <c r="AA135" s="170"/>
      <c r="AB135" s="170"/>
      <c r="AC135" s="170"/>
      <c r="AD135" s="170"/>
      <c r="AE135" s="170"/>
      <c r="AF135" s="170"/>
      <c r="AG135" s="427" t="e">
        <f>#REF!/#REF!</f>
        <v>#REF!</v>
      </c>
      <c r="AH135" s="427"/>
      <c r="AI135" s="423"/>
    </row>
    <row r="136" spans="1:35" ht="36" customHeight="1">
      <c r="A136" s="414"/>
      <c r="B136" s="420"/>
      <c r="C136" s="411"/>
      <c r="D136" s="417"/>
      <c r="E136" s="394"/>
      <c r="F136" s="394"/>
      <c r="G136" s="391"/>
      <c r="H136" s="391"/>
      <c r="I136" s="212"/>
      <c r="J136" s="210"/>
      <c r="K136" s="215"/>
      <c r="L136" s="212"/>
      <c r="M136" s="214"/>
      <c r="N136" s="285"/>
      <c r="O136" s="212"/>
      <c r="P136" s="194"/>
      <c r="Q136" s="398"/>
      <c r="R136" s="405"/>
      <c r="S136" s="7">
        <f>MAX(O136*R134,P136*R134/60)</f>
        <v>0</v>
      </c>
      <c r="T136" s="388"/>
      <c r="U136" s="246"/>
      <c r="V136" s="246"/>
      <c r="W136" s="179"/>
      <c r="X136" s="213"/>
      <c r="Y136" s="170"/>
      <c r="Z136" s="170"/>
      <c r="AA136" s="170"/>
      <c r="AB136" s="170"/>
      <c r="AC136" s="170"/>
      <c r="AD136" s="170"/>
      <c r="AE136" s="170"/>
      <c r="AF136" s="170"/>
      <c r="AG136" s="428" t="e">
        <f>#REF!/#REF!</f>
        <v>#REF!</v>
      </c>
      <c r="AH136" s="428"/>
      <c r="AI136" s="424"/>
    </row>
    <row r="137" spans="1:35" ht="36" customHeight="1">
      <c r="A137" s="414"/>
      <c r="B137" s="420"/>
      <c r="C137" s="411"/>
      <c r="D137" s="417"/>
      <c r="E137" s="394"/>
      <c r="F137" s="394"/>
      <c r="G137" s="391"/>
      <c r="H137" s="391"/>
      <c r="I137" s="216"/>
      <c r="J137" s="217"/>
      <c r="K137" s="218"/>
      <c r="L137" s="216"/>
      <c r="M137" s="214"/>
      <c r="N137" s="286"/>
      <c r="O137" s="212"/>
      <c r="P137" s="194"/>
      <c r="Q137" s="398"/>
      <c r="R137" s="401" t="str">
        <f>IF(AND(AI134&lt;0.8,H134&gt;0)," SEÑALAR QUÉ ACTIVIDADES REALIZA EL "&amp;ROUND(100*(1-T134/AH134),0)&amp;" % de la JORNADA","")</f>
        <v/>
      </c>
      <c r="S137" s="7">
        <f>MAX(O137*R134,P137*R134/60)</f>
        <v>0</v>
      </c>
      <c r="T137" s="388"/>
      <c r="U137" s="246"/>
      <c r="V137" s="246"/>
      <c r="W137" s="179"/>
      <c r="X137" s="213"/>
      <c r="Y137" s="170"/>
      <c r="Z137" s="170"/>
      <c r="AA137" s="170"/>
      <c r="AB137" s="170"/>
      <c r="AC137" s="170"/>
      <c r="AD137" s="170"/>
      <c r="AE137" s="170"/>
      <c r="AF137" s="170"/>
      <c r="AG137" s="428" t="e">
        <f>#REF!/#REF!</f>
        <v>#REF!</v>
      </c>
      <c r="AH137" s="428"/>
      <c r="AI137" s="424"/>
    </row>
    <row r="138" spans="1:35" ht="36" customHeight="1" thickBot="1">
      <c r="A138" s="415"/>
      <c r="B138" s="421"/>
      <c r="C138" s="412"/>
      <c r="D138" s="418"/>
      <c r="E138" s="395"/>
      <c r="F138" s="395"/>
      <c r="G138" s="392"/>
      <c r="H138" s="392"/>
      <c r="I138" s="219"/>
      <c r="J138" s="220"/>
      <c r="K138" s="221"/>
      <c r="L138" s="219"/>
      <c r="M138" s="219"/>
      <c r="N138" s="287"/>
      <c r="O138" s="224"/>
      <c r="P138" s="195"/>
      <c r="Q138" s="407"/>
      <c r="R138" s="402"/>
      <c r="S138" s="222">
        <f>MAX(O138*R134,P138*R134/60)</f>
        <v>0</v>
      </c>
      <c r="T138" s="389"/>
      <c r="U138" s="250"/>
      <c r="V138" s="250"/>
      <c r="W138" s="88"/>
      <c r="X138" s="223"/>
      <c r="Y138" s="170"/>
      <c r="Z138" s="170"/>
      <c r="AA138" s="170"/>
      <c r="AB138" s="170"/>
      <c r="AC138" s="170"/>
      <c r="AD138" s="170"/>
      <c r="AE138" s="170"/>
      <c r="AF138" s="170"/>
      <c r="AG138" s="429" t="e">
        <f>#REF!/#REF!</f>
        <v>#REF!</v>
      </c>
      <c r="AH138" s="429"/>
      <c r="AI138" s="425"/>
    </row>
    <row r="139" spans="1:35" ht="36" customHeight="1">
      <c r="A139" s="413">
        <f>IF(AND(C134=C139),A134,A134+1)</f>
        <v>14</v>
      </c>
      <c r="B139" s="419"/>
      <c r="C139" s="410"/>
      <c r="D139" s="416"/>
      <c r="E139" s="393"/>
      <c r="F139" s="393"/>
      <c r="G139" s="390"/>
      <c r="H139" s="390"/>
      <c r="I139" s="209"/>
      <c r="J139" s="210"/>
      <c r="K139" s="211"/>
      <c r="L139" s="209"/>
      <c r="M139" s="209"/>
      <c r="N139" s="284"/>
      <c r="O139" s="209"/>
      <c r="P139" s="193"/>
      <c r="Q139" s="406">
        <f>SUM(O139:O143)+SUM(P139:P143)/60</f>
        <v>0</v>
      </c>
      <c r="R139" s="403"/>
      <c r="S139" s="6">
        <f>MAX(O139*R139,P139*R139/60)</f>
        <v>0</v>
      </c>
      <c r="T139" s="386">
        <f>IF(AG139&gt;AH139,"EXCEDIÓ N° DE HORAS DE LA JORNADA ANTES DECLARADA",AG139)</f>
        <v>0</v>
      </c>
      <c r="U139" s="249"/>
      <c r="V139" s="246"/>
      <c r="W139" s="178"/>
      <c r="X139" s="228"/>
      <c r="Y139" s="170"/>
      <c r="Z139" s="170"/>
      <c r="AA139" s="170"/>
      <c r="AB139" s="170"/>
      <c r="AC139" s="170"/>
      <c r="AD139" s="170"/>
      <c r="AE139" s="170"/>
      <c r="AF139" s="170"/>
      <c r="AG139" s="426">
        <f>IF(H139&gt;0,IF(C139=C134,SUM(S139:S143)+AG134,SUM(S139:S143)),0)</f>
        <v>0</v>
      </c>
      <c r="AH139" s="426">
        <f>IF(H139&gt;0,G139/H139,0)</f>
        <v>0</v>
      </c>
      <c r="AI139" s="422">
        <f>IF(AH139&gt;0,AG139/AH139,0)</f>
        <v>0</v>
      </c>
    </row>
    <row r="140" spans="1:35" ht="36" customHeight="1">
      <c r="A140" s="414"/>
      <c r="B140" s="420"/>
      <c r="C140" s="411"/>
      <c r="D140" s="417"/>
      <c r="E140" s="394"/>
      <c r="F140" s="394"/>
      <c r="G140" s="391"/>
      <c r="H140" s="391"/>
      <c r="I140" s="212"/>
      <c r="J140" s="210"/>
      <c r="K140" s="210"/>
      <c r="L140" s="212"/>
      <c r="M140" s="214"/>
      <c r="N140" s="285"/>
      <c r="O140" s="212"/>
      <c r="P140" s="194"/>
      <c r="Q140" s="398"/>
      <c r="R140" s="404"/>
      <c r="S140" s="7">
        <f>MAX(O140*R139,P140*R139/60)</f>
        <v>0</v>
      </c>
      <c r="T140" s="387"/>
      <c r="U140" s="246"/>
      <c r="V140" s="246"/>
      <c r="W140" s="178"/>
      <c r="X140" s="213"/>
      <c r="Y140" s="170"/>
      <c r="Z140" s="170"/>
      <c r="AA140" s="170"/>
      <c r="AB140" s="170"/>
      <c r="AC140" s="170"/>
      <c r="AD140" s="170"/>
      <c r="AE140" s="170"/>
      <c r="AF140" s="170"/>
      <c r="AG140" s="427" t="e">
        <f>#REF!/#REF!</f>
        <v>#REF!</v>
      </c>
      <c r="AH140" s="427"/>
      <c r="AI140" s="423"/>
    </row>
    <row r="141" spans="1:35" ht="36" customHeight="1">
      <c r="A141" s="414"/>
      <c r="B141" s="420"/>
      <c r="C141" s="411"/>
      <c r="D141" s="417"/>
      <c r="E141" s="394"/>
      <c r="F141" s="394"/>
      <c r="G141" s="391"/>
      <c r="H141" s="391"/>
      <c r="I141" s="212"/>
      <c r="J141" s="210"/>
      <c r="K141" s="215"/>
      <c r="L141" s="212"/>
      <c r="M141" s="214"/>
      <c r="N141" s="285"/>
      <c r="O141" s="212"/>
      <c r="P141" s="194"/>
      <c r="Q141" s="398"/>
      <c r="R141" s="405"/>
      <c r="S141" s="7">
        <f>MAX(O141*R139,P141*R139/60)</f>
        <v>0</v>
      </c>
      <c r="T141" s="388"/>
      <c r="U141" s="246"/>
      <c r="V141" s="246"/>
      <c r="W141" s="179"/>
      <c r="X141" s="213"/>
      <c r="Y141" s="170"/>
      <c r="Z141" s="170"/>
      <c r="AA141" s="170"/>
      <c r="AB141" s="170"/>
      <c r="AC141" s="170"/>
      <c r="AD141" s="170"/>
      <c r="AE141" s="170"/>
      <c r="AF141" s="170"/>
      <c r="AG141" s="428" t="e">
        <f>#REF!/#REF!</f>
        <v>#REF!</v>
      </c>
      <c r="AH141" s="428"/>
      <c r="AI141" s="424"/>
    </row>
    <row r="142" spans="1:35" ht="36" customHeight="1">
      <c r="A142" s="414"/>
      <c r="B142" s="420"/>
      <c r="C142" s="411"/>
      <c r="D142" s="417"/>
      <c r="E142" s="394"/>
      <c r="F142" s="394"/>
      <c r="G142" s="391"/>
      <c r="H142" s="391"/>
      <c r="I142" s="216"/>
      <c r="J142" s="217"/>
      <c r="K142" s="218"/>
      <c r="L142" s="216"/>
      <c r="M142" s="214"/>
      <c r="N142" s="286"/>
      <c r="O142" s="212"/>
      <c r="P142" s="194"/>
      <c r="Q142" s="398"/>
      <c r="R142" s="401" t="str">
        <f>IF(AND(AI139&lt;0.8,H139&gt;0)," SEÑALAR QUÉ ACTIVIDADES REALIZA EL "&amp;ROUND(100*(1-T139/AH139),0)&amp;" % de la JORNADA","")</f>
        <v/>
      </c>
      <c r="S142" s="7">
        <f>MAX(O142*R139,P142*R139/60)</f>
        <v>0</v>
      </c>
      <c r="T142" s="388"/>
      <c r="U142" s="246"/>
      <c r="V142" s="246"/>
      <c r="W142" s="179"/>
      <c r="X142" s="213"/>
      <c r="Y142" s="170"/>
      <c r="Z142" s="170"/>
      <c r="AA142" s="170"/>
      <c r="AB142" s="170"/>
      <c r="AC142" s="170"/>
      <c r="AD142" s="170"/>
      <c r="AE142" s="170"/>
      <c r="AF142" s="170"/>
      <c r="AG142" s="428" t="e">
        <f>#REF!/#REF!</f>
        <v>#REF!</v>
      </c>
      <c r="AH142" s="428"/>
      <c r="AI142" s="424"/>
    </row>
    <row r="143" spans="1:35" ht="36" customHeight="1" thickBot="1">
      <c r="A143" s="415"/>
      <c r="B143" s="421"/>
      <c r="C143" s="412"/>
      <c r="D143" s="418"/>
      <c r="E143" s="395"/>
      <c r="F143" s="395"/>
      <c r="G143" s="392"/>
      <c r="H143" s="392"/>
      <c r="I143" s="219"/>
      <c r="J143" s="220"/>
      <c r="K143" s="221"/>
      <c r="L143" s="219"/>
      <c r="M143" s="219"/>
      <c r="N143" s="287"/>
      <c r="O143" s="224"/>
      <c r="P143" s="195"/>
      <c r="Q143" s="407"/>
      <c r="R143" s="402"/>
      <c r="S143" s="222">
        <f>MAX(O143*R139,P143*R139/60)</f>
        <v>0</v>
      </c>
      <c r="T143" s="389"/>
      <c r="U143" s="250"/>
      <c r="V143" s="250"/>
      <c r="W143" s="88"/>
      <c r="X143" s="223"/>
      <c r="Y143" s="170"/>
      <c r="Z143" s="170"/>
      <c r="AA143" s="170"/>
      <c r="AB143" s="170"/>
      <c r="AC143" s="170"/>
      <c r="AD143" s="170"/>
      <c r="AE143" s="170"/>
      <c r="AF143" s="170"/>
      <c r="AG143" s="429" t="e">
        <f>#REF!/#REF!</f>
        <v>#REF!</v>
      </c>
      <c r="AH143" s="429"/>
      <c r="AI143" s="425"/>
    </row>
    <row r="144" spans="1:35" ht="36" customHeight="1">
      <c r="A144" s="413">
        <f>IF(AND(C139=C144),A139,A139+1)</f>
        <v>14</v>
      </c>
      <c r="B144" s="419"/>
      <c r="C144" s="410"/>
      <c r="D144" s="416"/>
      <c r="E144" s="393"/>
      <c r="F144" s="393"/>
      <c r="G144" s="390"/>
      <c r="H144" s="390"/>
      <c r="I144" s="209"/>
      <c r="J144" s="210"/>
      <c r="K144" s="211"/>
      <c r="L144" s="209"/>
      <c r="M144" s="209"/>
      <c r="N144" s="284"/>
      <c r="O144" s="209"/>
      <c r="P144" s="193"/>
      <c r="Q144" s="406">
        <f>SUM(O144:O148)+SUM(P144:P148)/60</f>
        <v>0</v>
      </c>
      <c r="R144" s="403"/>
      <c r="S144" s="6">
        <f>MAX(O144*R144,P144*R144/60)</f>
        <v>0</v>
      </c>
      <c r="T144" s="386">
        <f>IF(AG144&gt;AH144,"EXCEDIÓ N° DE HORAS DE LA JORNADA ANTES DECLARADA",AG144)</f>
        <v>0</v>
      </c>
      <c r="U144" s="249"/>
      <c r="V144" s="246"/>
      <c r="W144" s="178"/>
      <c r="X144" s="213"/>
      <c r="Y144" s="170"/>
      <c r="Z144" s="170"/>
      <c r="AA144" s="170"/>
      <c r="AB144" s="170"/>
      <c r="AC144" s="170"/>
      <c r="AD144" s="170"/>
      <c r="AE144" s="170"/>
      <c r="AF144" s="170"/>
      <c r="AG144" s="426">
        <f>IF(H144&gt;0,IF(C144=C139,SUM(S144:S148)+AG139,SUM(S144:S148)),0)</f>
        <v>0</v>
      </c>
      <c r="AH144" s="426">
        <f>IF(H144&gt;0,G144/H144,0)</f>
        <v>0</v>
      </c>
      <c r="AI144" s="422">
        <f>IF(AH144&gt;0,AG144/AH144,0)</f>
        <v>0</v>
      </c>
    </row>
    <row r="145" spans="1:35" ht="36" customHeight="1">
      <c r="A145" s="414"/>
      <c r="B145" s="420"/>
      <c r="C145" s="411"/>
      <c r="D145" s="417"/>
      <c r="E145" s="394"/>
      <c r="F145" s="394"/>
      <c r="G145" s="391"/>
      <c r="H145" s="391"/>
      <c r="I145" s="212"/>
      <c r="J145" s="210"/>
      <c r="K145" s="210"/>
      <c r="L145" s="212"/>
      <c r="M145" s="214"/>
      <c r="N145" s="285"/>
      <c r="O145" s="212"/>
      <c r="P145" s="194"/>
      <c r="Q145" s="398"/>
      <c r="R145" s="404"/>
      <c r="S145" s="7">
        <f>MAX(O145*R144,P145*R144/60)</f>
        <v>0</v>
      </c>
      <c r="T145" s="398"/>
      <c r="U145" s="246"/>
      <c r="V145" s="246"/>
      <c r="W145" s="178"/>
      <c r="X145" s="213"/>
      <c r="Y145" s="170"/>
      <c r="Z145" s="170"/>
      <c r="AA145" s="170"/>
      <c r="AB145" s="170"/>
      <c r="AC145" s="170"/>
      <c r="AD145" s="170"/>
      <c r="AE145" s="170"/>
      <c r="AF145" s="170"/>
      <c r="AG145" s="427" t="e">
        <f>#REF!/#REF!</f>
        <v>#REF!</v>
      </c>
      <c r="AH145" s="427"/>
      <c r="AI145" s="423"/>
    </row>
    <row r="146" spans="1:35" ht="36" customHeight="1">
      <c r="A146" s="414"/>
      <c r="B146" s="420"/>
      <c r="C146" s="411"/>
      <c r="D146" s="417"/>
      <c r="E146" s="394"/>
      <c r="F146" s="394"/>
      <c r="G146" s="391"/>
      <c r="H146" s="391"/>
      <c r="I146" s="212"/>
      <c r="J146" s="210"/>
      <c r="K146" s="215"/>
      <c r="L146" s="212"/>
      <c r="M146" s="214"/>
      <c r="N146" s="285"/>
      <c r="O146" s="212"/>
      <c r="P146" s="194"/>
      <c r="Q146" s="398"/>
      <c r="R146" s="405"/>
      <c r="S146" s="7">
        <f>MAX(O146*R144,P146*R144/60)</f>
        <v>0</v>
      </c>
      <c r="T146" s="399"/>
      <c r="U146" s="246"/>
      <c r="V146" s="246"/>
      <c r="W146" s="179"/>
      <c r="X146" s="213"/>
      <c r="Y146" s="170"/>
      <c r="Z146" s="170"/>
      <c r="AA146" s="170"/>
      <c r="AB146" s="170"/>
      <c r="AC146" s="170"/>
      <c r="AD146" s="170"/>
      <c r="AE146" s="170"/>
      <c r="AF146" s="170"/>
      <c r="AG146" s="428" t="e">
        <f>#REF!/#REF!</f>
        <v>#REF!</v>
      </c>
      <c r="AH146" s="428"/>
      <c r="AI146" s="424"/>
    </row>
    <row r="147" spans="1:35" ht="36" customHeight="1">
      <c r="A147" s="414"/>
      <c r="B147" s="420"/>
      <c r="C147" s="411"/>
      <c r="D147" s="417"/>
      <c r="E147" s="394"/>
      <c r="F147" s="394"/>
      <c r="G147" s="391"/>
      <c r="H147" s="391"/>
      <c r="I147" s="216"/>
      <c r="J147" s="217"/>
      <c r="K147" s="218"/>
      <c r="L147" s="216"/>
      <c r="M147" s="214"/>
      <c r="N147" s="286"/>
      <c r="O147" s="212"/>
      <c r="P147" s="194"/>
      <c r="Q147" s="398"/>
      <c r="R147" s="401" t="str">
        <f>IF(AND(AI144&lt;0.8,H144&gt;0)," SEÑALAR QUÉ ACTIVIDADES REALIZA EL "&amp;ROUND(100*(1-T144/AH144),0)&amp;" % de la JORNADA","")</f>
        <v/>
      </c>
      <c r="S147" s="7">
        <f>MAX(O147*R144,P147*R144/60)</f>
        <v>0</v>
      </c>
      <c r="T147" s="399"/>
      <c r="U147" s="246"/>
      <c r="V147" s="246"/>
      <c r="W147" s="179"/>
      <c r="X147" s="213"/>
      <c r="Y147" s="170"/>
      <c r="Z147" s="170"/>
      <c r="AA147" s="170"/>
      <c r="AB147" s="170"/>
      <c r="AC147" s="170"/>
      <c r="AD147" s="170"/>
      <c r="AE147" s="170"/>
      <c r="AF147" s="170"/>
      <c r="AG147" s="428" t="e">
        <f>#REF!/#REF!</f>
        <v>#REF!</v>
      </c>
      <c r="AH147" s="428"/>
      <c r="AI147" s="424"/>
    </row>
    <row r="148" spans="1:35" ht="36" customHeight="1" thickBot="1">
      <c r="A148" s="415"/>
      <c r="B148" s="421"/>
      <c r="C148" s="412"/>
      <c r="D148" s="418"/>
      <c r="E148" s="395"/>
      <c r="F148" s="395"/>
      <c r="G148" s="392"/>
      <c r="H148" s="392"/>
      <c r="I148" s="219"/>
      <c r="J148" s="220"/>
      <c r="K148" s="221"/>
      <c r="L148" s="219"/>
      <c r="M148" s="219"/>
      <c r="N148" s="287"/>
      <c r="O148" s="224"/>
      <c r="P148" s="195"/>
      <c r="Q148" s="407"/>
      <c r="R148" s="402"/>
      <c r="S148" s="222">
        <f>MAX(O148*R144,P148*R144/60)</f>
        <v>0</v>
      </c>
      <c r="T148" s="400"/>
      <c r="U148" s="250"/>
      <c r="V148" s="250"/>
      <c r="W148" s="88"/>
      <c r="X148" s="223"/>
      <c r="Y148" s="170"/>
      <c r="Z148" s="170"/>
      <c r="AA148" s="170"/>
      <c r="AB148" s="170"/>
      <c r="AC148" s="170"/>
      <c r="AD148" s="170"/>
      <c r="AE148" s="170"/>
      <c r="AF148" s="170"/>
      <c r="AG148" s="429" t="e">
        <f>#REF!/#REF!</f>
        <v>#REF!</v>
      </c>
      <c r="AH148" s="429"/>
      <c r="AI148" s="425"/>
    </row>
    <row r="149" spans="1:35" ht="36" customHeight="1">
      <c r="A149" s="413">
        <f>IF(AND(C144=C149),A144,A144+1)</f>
        <v>14</v>
      </c>
      <c r="B149" s="419"/>
      <c r="C149" s="410"/>
      <c r="D149" s="416"/>
      <c r="E149" s="393"/>
      <c r="F149" s="393"/>
      <c r="G149" s="390"/>
      <c r="H149" s="390"/>
      <c r="I149" s="209"/>
      <c r="J149" s="210"/>
      <c r="K149" s="211"/>
      <c r="L149" s="209"/>
      <c r="M149" s="209"/>
      <c r="N149" s="284"/>
      <c r="O149" s="209"/>
      <c r="P149" s="193"/>
      <c r="Q149" s="406">
        <f>SUM(O149:O153)+SUM(P149:P153)/60</f>
        <v>0</v>
      </c>
      <c r="R149" s="403"/>
      <c r="S149" s="6">
        <f>MAX(O149*R149,P149*R149/60)</f>
        <v>0</v>
      </c>
      <c r="T149" s="386">
        <f>IF(AG149&gt;AH149,"EXCEDIÓ N° DE HORAS DE LA JORNADA ANTES DECLARADA",AG149)</f>
        <v>0</v>
      </c>
      <c r="U149" s="249"/>
      <c r="V149" s="246"/>
      <c r="W149" s="178"/>
      <c r="X149" s="213"/>
      <c r="Y149" s="170"/>
      <c r="Z149" s="170"/>
      <c r="AA149" s="170"/>
      <c r="AB149" s="170"/>
      <c r="AC149" s="170"/>
      <c r="AD149" s="170"/>
      <c r="AE149" s="170"/>
      <c r="AF149" s="170"/>
      <c r="AG149" s="426">
        <f>IF(H149&gt;0,IF(C149=C144,SUM(S149:S153)+AG144,SUM(S149:S153)),0)</f>
        <v>0</v>
      </c>
      <c r="AH149" s="426">
        <f>IF(H149&gt;0,G149/H149,0)</f>
        <v>0</v>
      </c>
      <c r="AI149" s="422">
        <f>IF(AH149&gt;0,AG149/AH149,0)</f>
        <v>0</v>
      </c>
    </row>
    <row r="150" spans="1:35" ht="36" customHeight="1">
      <c r="A150" s="414"/>
      <c r="B150" s="420"/>
      <c r="C150" s="411"/>
      <c r="D150" s="417"/>
      <c r="E150" s="394"/>
      <c r="F150" s="394"/>
      <c r="G150" s="391"/>
      <c r="H150" s="391"/>
      <c r="I150" s="212"/>
      <c r="J150" s="210"/>
      <c r="K150" s="210"/>
      <c r="L150" s="212"/>
      <c r="M150" s="214"/>
      <c r="N150" s="285"/>
      <c r="O150" s="212"/>
      <c r="P150" s="194"/>
      <c r="Q150" s="398"/>
      <c r="R150" s="404"/>
      <c r="S150" s="7">
        <f>MAX(O150*R149,P150*R149/60)</f>
        <v>0</v>
      </c>
      <c r="T150" s="387"/>
      <c r="U150" s="246"/>
      <c r="V150" s="246"/>
      <c r="W150" s="178"/>
      <c r="X150" s="213"/>
      <c r="Y150" s="170"/>
      <c r="Z150" s="170"/>
      <c r="AA150" s="170"/>
      <c r="AB150" s="170"/>
      <c r="AC150" s="170"/>
      <c r="AD150" s="170"/>
      <c r="AE150" s="170"/>
      <c r="AF150" s="170"/>
      <c r="AG150" s="427" t="e">
        <f>#REF!/#REF!</f>
        <v>#REF!</v>
      </c>
      <c r="AH150" s="427"/>
      <c r="AI150" s="423"/>
    </row>
    <row r="151" spans="1:35" ht="36" customHeight="1">
      <c r="A151" s="414"/>
      <c r="B151" s="420"/>
      <c r="C151" s="411"/>
      <c r="D151" s="417"/>
      <c r="E151" s="394"/>
      <c r="F151" s="394"/>
      <c r="G151" s="391"/>
      <c r="H151" s="391"/>
      <c r="I151" s="212"/>
      <c r="J151" s="210"/>
      <c r="K151" s="215"/>
      <c r="L151" s="212"/>
      <c r="M151" s="214"/>
      <c r="N151" s="285"/>
      <c r="O151" s="212"/>
      <c r="P151" s="194"/>
      <c r="Q151" s="398"/>
      <c r="R151" s="405"/>
      <c r="S151" s="7">
        <f>MAX(O151*R149,P151*R149/60)</f>
        <v>0</v>
      </c>
      <c r="T151" s="388"/>
      <c r="U151" s="246"/>
      <c r="V151" s="246"/>
      <c r="W151" s="179"/>
      <c r="X151" s="213"/>
      <c r="Y151" s="170"/>
      <c r="Z151" s="170"/>
      <c r="AA151" s="170"/>
      <c r="AB151" s="170"/>
      <c r="AC151" s="170"/>
      <c r="AD151" s="170"/>
      <c r="AE151" s="170"/>
      <c r="AF151" s="170"/>
      <c r="AG151" s="428" t="e">
        <f>#REF!/#REF!</f>
        <v>#REF!</v>
      </c>
      <c r="AH151" s="428"/>
      <c r="AI151" s="424"/>
    </row>
    <row r="152" spans="1:35" ht="36" customHeight="1">
      <c r="A152" s="414"/>
      <c r="B152" s="420"/>
      <c r="C152" s="411"/>
      <c r="D152" s="417"/>
      <c r="E152" s="394"/>
      <c r="F152" s="394"/>
      <c r="G152" s="391"/>
      <c r="H152" s="391"/>
      <c r="I152" s="216"/>
      <c r="J152" s="217"/>
      <c r="K152" s="218"/>
      <c r="L152" s="216"/>
      <c r="M152" s="214"/>
      <c r="N152" s="286"/>
      <c r="O152" s="212"/>
      <c r="P152" s="194"/>
      <c r="Q152" s="398"/>
      <c r="R152" s="401" t="str">
        <f>IF(AND(AI149&lt;0.8,H149&gt;0)," SEÑALAR QUÉ ACTIVIDADES REALIZA EL "&amp;ROUND(100*(1-T149/AH149),0)&amp;" % de la JORNADA","")</f>
        <v/>
      </c>
      <c r="S152" s="7">
        <f>MAX(O152*R149,P152*R149/60)</f>
        <v>0</v>
      </c>
      <c r="T152" s="388"/>
      <c r="U152" s="246"/>
      <c r="V152" s="246"/>
      <c r="W152" s="179"/>
      <c r="X152" s="213"/>
      <c r="Y152" s="170"/>
      <c r="Z152" s="170"/>
      <c r="AA152" s="170"/>
      <c r="AB152" s="170"/>
      <c r="AC152" s="170"/>
      <c r="AD152" s="170"/>
      <c r="AE152" s="170"/>
      <c r="AF152" s="170"/>
      <c r="AG152" s="428" t="e">
        <f>#REF!/#REF!</f>
        <v>#REF!</v>
      </c>
      <c r="AH152" s="428"/>
      <c r="AI152" s="424"/>
    </row>
    <row r="153" spans="1:35" ht="36" customHeight="1" thickBot="1">
      <c r="A153" s="415"/>
      <c r="B153" s="421"/>
      <c r="C153" s="412"/>
      <c r="D153" s="418"/>
      <c r="E153" s="395"/>
      <c r="F153" s="395"/>
      <c r="G153" s="392"/>
      <c r="H153" s="392"/>
      <c r="I153" s="219"/>
      <c r="J153" s="220"/>
      <c r="K153" s="221"/>
      <c r="L153" s="219"/>
      <c r="M153" s="219"/>
      <c r="N153" s="287"/>
      <c r="O153" s="224"/>
      <c r="P153" s="195"/>
      <c r="Q153" s="407"/>
      <c r="R153" s="402"/>
      <c r="S153" s="222">
        <f>MAX(O153*R149,P153*R149/60)</f>
        <v>0</v>
      </c>
      <c r="T153" s="389"/>
      <c r="U153" s="250"/>
      <c r="V153" s="250"/>
      <c r="W153" s="88"/>
      <c r="X153" s="223"/>
      <c r="Y153" s="170"/>
      <c r="Z153" s="170"/>
      <c r="AA153" s="170"/>
      <c r="AB153" s="170"/>
      <c r="AC153" s="170"/>
      <c r="AD153" s="170"/>
      <c r="AE153" s="170"/>
      <c r="AF153" s="170"/>
      <c r="AG153" s="429" t="e">
        <f>#REF!/#REF!</f>
        <v>#REF!</v>
      </c>
      <c r="AH153" s="429"/>
      <c r="AI153" s="425"/>
    </row>
    <row r="154" spans="1:35" ht="36" customHeight="1">
      <c r="A154" s="413">
        <f>IF(AND(C149=C154),A149,A149+1)</f>
        <v>14</v>
      </c>
      <c r="B154" s="419"/>
      <c r="C154" s="410"/>
      <c r="D154" s="416"/>
      <c r="E154" s="393"/>
      <c r="F154" s="393"/>
      <c r="G154" s="390"/>
      <c r="H154" s="390"/>
      <c r="I154" s="209"/>
      <c r="J154" s="210"/>
      <c r="K154" s="211"/>
      <c r="L154" s="209"/>
      <c r="M154" s="209"/>
      <c r="N154" s="284"/>
      <c r="O154" s="209"/>
      <c r="P154" s="193"/>
      <c r="Q154" s="406">
        <f>SUM(O154:O158)+SUM(P154:P158)/60</f>
        <v>0</v>
      </c>
      <c r="R154" s="403"/>
      <c r="S154" s="6">
        <f>MAX(O154*R154,P154*R154/60)</f>
        <v>0</v>
      </c>
      <c r="T154" s="386">
        <f>IF(AG154&gt;AH154,"EXCEDIÓ N° DE HORAS DE LA JORNADA ANTES DECLARADA",AG154)</f>
        <v>0</v>
      </c>
      <c r="U154" s="249"/>
      <c r="V154" s="246"/>
      <c r="W154" s="178"/>
      <c r="X154" s="213"/>
      <c r="Y154" s="170"/>
      <c r="Z154" s="170"/>
      <c r="AA154" s="170"/>
      <c r="AB154" s="170"/>
      <c r="AC154" s="170"/>
      <c r="AD154" s="170"/>
      <c r="AE154" s="170"/>
      <c r="AF154" s="170"/>
      <c r="AG154" s="426">
        <f>IF(H154&gt;0,IF(C154=C149,SUM(S154:S158)+AG149,SUM(S154:S158)),0)</f>
        <v>0</v>
      </c>
      <c r="AH154" s="426">
        <f>IF(H154&gt;0,G154/H154,0)</f>
        <v>0</v>
      </c>
      <c r="AI154" s="422">
        <f>IF(AH154&gt;0,AG154/AH154,0)</f>
        <v>0</v>
      </c>
    </row>
    <row r="155" spans="1:35" ht="36" customHeight="1">
      <c r="A155" s="414"/>
      <c r="B155" s="420"/>
      <c r="C155" s="411"/>
      <c r="D155" s="417"/>
      <c r="E155" s="394"/>
      <c r="F155" s="394"/>
      <c r="G155" s="391"/>
      <c r="H155" s="391"/>
      <c r="I155" s="212"/>
      <c r="J155" s="210"/>
      <c r="K155" s="210"/>
      <c r="L155" s="212"/>
      <c r="M155" s="214"/>
      <c r="N155" s="285"/>
      <c r="O155" s="212"/>
      <c r="P155" s="194"/>
      <c r="Q155" s="398"/>
      <c r="R155" s="404"/>
      <c r="S155" s="7">
        <f>MAX(O155*R154,P155*R154/60)</f>
        <v>0</v>
      </c>
      <c r="T155" s="387"/>
      <c r="U155" s="246"/>
      <c r="V155" s="246"/>
      <c r="W155" s="178"/>
      <c r="X155" s="213"/>
      <c r="Y155" s="170"/>
      <c r="Z155" s="170"/>
      <c r="AA155" s="170"/>
      <c r="AB155" s="170"/>
      <c r="AC155" s="170"/>
      <c r="AD155" s="170"/>
      <c r="AE155" s="170"/>
      <c r="AF155" s="170"/>
      <c r="AG155" s="427" t="e">
        <f>#REF!/#REF!</f>
        <v>#REF!</v>
      </c>
      <c r="AH155" s="427"/>
      <c r="AI155" s="423"/>
    </row>
    <row r="156" spans="1:35" ht="36" customHeight="1">
      <c r="A156" s="414"/>
      <c r="B156" s="420"/>
      <c r="C156" s="411"/>
      <c r="D156" s="417"/>
      <c r="E156" s="394"/>
      <c r="F156" s="394"/>
      <c r="G156" s="391"/>
      <c r="H156" s="391"/>
      <c r="I156" s="212"/>
      <c r="J156" s="210"/>
      <c r="K156" s="215"/>
      <c r="L156" s="212"/>
      <c r="M156" s="214"/>
      <c r="N156" s="285"/>
      <c r="O156" s="212"/>
      <c r="P156" s="194"/>
      <c r="Q156" s="398"/>
      <c r="R156" s="405"/>
      <c r="S156" s="7">
        <f>MAX(O156*R154,P156*R154/60)</f>
        <v>0</v>
      </c>
      <c r="T156" s="388"/>
      <c r="U156" s="246"/>
      <c r="V156" s="246"/>
      <c r="W156" s="179"/>
      <c r="X156" s="213"/>
      <c r="Y156" s="170"/>
      <c r="Z156" s="170"/>
      <c r="AA156" s="170"/>
      <c r="AB156" s="170"/>
      <c r="AC156" s="170"/>
      <c r="AD156" s="170"/>
      <c r="AE156" s="170"/>
      <c r="AF156" s="170"/>
      <c r="AG156" s="428" t="e">
        <f>#REF!/#REF!</f>
        <v>#REF!</v>
      </c>
      <c r="AH156" s="428"/>
      <c r="AI156" s="424"/>
    </row>
    <row r="157" spans="1:35" ht="36" customHeight="1">
      <c r="A157" s="414"/>
      <c r="B157" s="420"/>
      <c r="C157" s="411"/>
      <c r="D157" s="417"/>
      <c r="E157" s="394"/>
      <c r="F157" s="394"/>
      <c r="G157" s="391"/>
      <c r="H157" s="391"/>
      <c r="I157" s="216"/>
      <c r="J157" s="217"/>
      <c r="K157" s="218"/>
      <c r="L157" s="216"/>
      <c r="M157" s="214"/>
      <c r="N157" s="286"/>
      <c r="O157" s="212"/>
      <c r="P157" s="194"/>
      <c r="Q157" s="398"/>
      <c r="R157" s="401" t="str">
        <f>IF(AND(AI154&lt;0.8,H154&gt;0)," SEÑALAR QUÉ ACTIVIDADES REALIZA EL "&amp;ROUND(100*(1-AG154/AH154),0)&amp;" % de la JORNADA","")</f>
        <v/>
      </c>
      <c r="S157" s="7">
        <f>MAX(O157*R154,P157*R154/60)</f>
        <v>0</v>
      </c>
      <c r="T157" s="388"/>
      <c r="U157" s="246"/>
      <c r="V157" s="246"/>
      <c r="W157" s="179"/>
      <c r="X157" s="213"/>
      <c r="Y157" s="170"/>
      <c r="Z157" s="170"/>
      <c r="AA157" s="170"/>
      <c r="AB157" s="170"/>
      <c r="AC157" s="170"/>
      <c r="AD157" s="170"/>
      <c r="AE157" s="170"/>
      <c r="AF157" s="170"/>
      <c r="AG157" s="428" t="e">
        <f>#REF!/#REF!</f>
        <v>#REF!</v>
      </c>
      <c r="AH157" s="428"/>
      <c r="AI157" s="424"/>
    </row>
    <row r="158" spans="1:35" ht="36" customHeight="1" thickBot="1">
      <c r="A158" s="415"/>
      <c r="B158" s="421"/>
      <c r="C158" s="412"/>
      <c r="D158" s="418"/>
      <c r="E158" s="395"/>
      <c r="F158" s="395"/>
      <c r="G158" s="392"/>
      <c r="H158" s="392"/>
      <c r="I158" s="219"/>
      <c r="J158" s="220"/>
      <c r="K158" s="221"/>
      <c r="L158" s="219"/>
      <c r="M158" s="219"/>
      <c r="N158" s="287"/>
      <c r="O158" s="224"/>
      <c r="P158" s="195"/>
      <c r="Q158" s="407"/>
      <c r="R158" s="402"/>
      <c r="S158" s="222">
        <f>MAX(O158*R154,P158*R154/60)</f>
        <v>0</v>
      </c>
      <c r="T158" s="389"/>
      <c r="U158" s="250"/>
      <c r="V158" s="250"/>
      <c r="W158" s="88"/>
      <c r="X158" s="223"/>
      <c r="Y158" s="170"/>
      <c r="Z158" s="170"/>
      <c r="AA158" s="170"/>
      <c r="AB158" s="170"/>
      <c r="AC158" s="170"/>
      <c r="AD158" s="170"/>
      <c r="AE158" s="170"/>
      <c r="AF158" s="170"/>
      <c r="AG158" s="429" t="e">
        <f>#REF!/#REF!</f>
        <v>#REF!</v>
      </c>
      <c r="AH158" s="429"/>
      <c r="AI158" s="425"/>
    </row>
    <row r="159" spans="1:35" ht="36" customHeight="1">
      <c r="A159" s="413">
        <f>IF(AND(C154=C159),A154,A154+1)</f>
        <v>14</v>
      </c>
      <c r="B159" s="419"/>
      <c r="C159" s="410"/>
      <c r="D159" s="416"/>
      <c r="E159" s="393"/>
      <c r="F159" s="393"/>
      <c r="G159" s="390"/>
      <c r="H159" s="390"/>
      <c r="I159" s="209"/>
      <c r="J159" s="210"/>
      <c r="K159" s="211"/>
      <c r="L159" s="209"/>
      <c r="M159" s="209"/>
      <c r="N159" s="284"/>
      <c r="O159" s="209"/>
      <c r="P159" s="193"/>
      <c r="Q159" s="406">
        <f>SUM(O159:O163)+SUM(P159:P163)/60</f>
        <v>0</v>
      </c>
      <c r="R159" s="403"/>
      <c r="S159" s="6">
        <f>MAX(O159*R159,P159*R159/60)</f>
        <v>0</v>
      </c>
      <c r="T159" s="386">
        <f>IF(AG159&gt;AH159,"EXCEDIÓ N° DE HORAS DE LA JORNADA ANTES DECLARADA",AG159)</f>
        <v>0</v>
      </c>
      <c r="U159" s="249"/>
      <c r="V159" s="246"/>
      <c r="W159" s="178"/>
      <c r="X159" s="213"/>
      <c r="Y159" s="170"/>
      <c r="Z159" s="170"/>
      <c r="AA159" s="170"/>
      <c r="AB159" s="170"/>
      <c r="AC159" s="170"/>
      <c r="AD159" s="170"/>
      <c r="AE159" s="170"/>
      <c r="AF159" s="170"/>
      <c r="AG159" s="426">
        <f>IF(H159&gt;0,IF(C159=C154,SUM(S159:S163)+AG154,SUM(S159:S163)),0)</f>
        <v>0</v>
      </c>
      <c r="AH159" s="426">
        <f>IF(H159&gt;0,G159/H159,0)</f>
        <v>0</v>
      </c>
      <c r="AI159" s="422">
        <f>IF(AH159&gt;0,AG159/AH159,0)</f>
        <v>0</v>
      </c>
    </row>
    <row r="160" spans="1:35" ht="36" customHeight="1">
      <c r="A160" s="414"/>
      <c r="B160" s="420"/>
      <c r="C160" s="411"/>
      <c r="D160" s="417"/>
      <c r="E160" s="394"/>
      <c r="F160" s="394"/>
      <c r="G160" s="391"/>
      <c r="H160" s="391"/>
      <c r="I160" s="212"/>
      <c r="J160" s="210"/>
      <c r="K160" s="210"/>
      <c r="L160" s="212"/>
      <c r="M160" s="214"/>
      <c r="N160" s="285"/>
      <c r="O160" s="212"/>
      <c r="P160" s="194"/>
      <c r="Q160" s="398"/>
      <c r="R160" s="404"/>
      <c r="S160" s="7">
        <f>MAX(O160*R159,P160*R159/60)</f>
        <v>0</v>
      </c>
      <c r="T160" s="387"/>
      <c r="U160" s="246"/>
      <c r="V160" s="246"/>
      <c r="W160" s="178"/>
      <c r="X160" s="213"/>
      <c r="Y160" s="170"/>
      <c r="Z160" s="170"/>
      <c r="AA160" s="170"/>
      <c r="AB160" s="170"/>
      <c r="AC160" s="170"/>
      <c r="AD160" s="170"/>
      <c r="AE160" s="170"/>
      <c r="AF160" s="170"/>
      <c r="AG160" s="427" t="e">
        <f>#REF!/#REF!</f>
        <v>#REF!</v>
      </c>
      <c r="AH160" s="427"/>
      <c r="AI160" s="423"/>
    </row>
    <row r="161" spans="1:35" ht="36" customHeight="1">
      <c r="A161" s="414"/>
      <c r="B161" s="420"/>
      <c r="C161" s="411"/>
      <c r="D161" s="417"/>
      <c r="E161" s="394"/>
      <c r="F161" s="394"/>
      <c r="G161" s="391"/>
      <c r="H161" s="391"/>
      <c r="I161" s="212"/>
      <c r="J161" s="210"/>
      <c r="K161" s="215"/>
      <c r="L161" s="212"/>
      <c r="M161" s="214"/>
      <c r="N161" s="285"/>
      <c r="O161" s="212"/>
      <c r="P161" s="194"/>
      <c r="Q161" s="398"/>
      <c r="R161" s="405"/>
      <c r="S161" s="7">
        <f>MAX(O161*R159,P161*R159/60)</f>
        <v>0</v>
      </c>
      <c r="T161" s="388"/>
      <c r="U161" s="246"/>
      <c r="V161" s="246"/>
      <c r="W161" s="179"/>
      <c r="X161" s="213"/>
      <c r="Y161" s="170"/>
      <c r="Z161" s="170"/>
      <c r="AA161" s="170"/>
      <c r="AB161" s="170"/>
      <c r="AC161" s="170"/>
      <c r="AD161" s="170"/>
      <c r="AE161" s="170"/>
      <c r="AF161" s="170"/>
      <c r="AG161" s="428" t="e">
        <f>#REF!/#REF!</f>
        <v>#REF!</v>
      </c>
      <c r="AH161" s="428"/>
      <c r="AI161" s="424"/>
    </row>
    <row r="162" spans="1:35" ht="36" customHeight="1">
      <c r="A162" s="414"/>
      <c r="B162" s="420"/>
      <c r="C162" s="411"/>
      <c r="D162" s="417"/>
      <c r="E162" s="394"/>
      <c r="F162" s="394"/>
      <c r="G162" s="391"/>
      <c r="H162" s="391"/>
      <c r="I162" s="216"/>
      <c r="J162" s="217"/>
      <c r="K162" s="218"/>
      <c r="L162" s="216"/>
      <c r="M162" s="214"/>
      <c r="N162" s="286"/>
      <c r="O162" s="212"/>
      <c r="P162" s="194"/>
      <c r="Q162" s="398"/>
      <c r="R162" s="401" t="str">
        <f>IF(AND(AI159&lt;0.8,H159&gt;0)," SEÑALAR QUÉ ACTIVIDADES REALIZA EL "&amp;ROUND(100*(1-T159/AH159),0)&amp;" % de la JORNADA","")</f>
        <v/>
      </c>
      <c r="S162" s="7">
        <f>MAX(O162*R159,P162*R159/60)</f>
        <v>0</v>
      </c>
      <c r="T162" s="388"/>
      <c r="U162" s="246"/>
      <c r="V162" s="246"/>
      <c r="W162" s="179"/>
      <c r="X162" s="213"/>
      <c r="Y162" s="170"/>
      <c r="Z162" s="170"/>
      <c r="AA162" s="170"/>
      <c r="AB162" s="170"/>
      <c r="AC162" s="170"/>
      <c r="AD162" s="170"/>
      <c r="AE162" s="170"/>
      <c r="AF162" s="170"/>
      <c r="AG162" s="428" t="e">
        <f>#REF!/#REF!</f>
        <v>#REF!</v>
      </c>
      <c r="AH162" s="428"/>
      <c r="AI162" s="424"/>
    </row>
    <row r="163" spans="1:35" ht="36" customHeight="1" thickBot="1">
      <c r="A163" s="415"/>
      <c r="B163" s="421"/>
      <c r="C163" s="412"/>
      <c r="D163" s="418"/>
      <c r="E163" s="395"/>
      <c r="F163" s="395"/>
      <c r="G163" s="392"/>
      <c r="H163" s="392"/>
      <c r="I163" s="219"/>
      <c r="J163" s="220"/>
      <c r="K163" s="221"/>
      <c r="L163" s="219"/>
      <c r="M163" s="219"/>
      <c r="N163" s="287"/>
      <c r="O163" s="224"/>
      <c r="P163" s="195"/>
      <c r="Q163" s="407"/>
      <c r="R163" s="402"/>
      <c r="S163" s="222">
        <f>MAX(O163*R159,P163*R159/60)</f>
        <v>0</v>
      </c>
      <c r="T163" s="389"/>
      <c r="U163" s="250"/>
      <c r="V163" s="250"/>
      <c r="W163" s="88"/>
      <c r="X163" s="223"/>
      <c r="Y163" s="170"/>
      <c r="Z163" s="170"/>
      <c r="AA163" s="170"/>
      <c r="AB163" s="170"/>
      <c r="AC163" s="170"/>
      <c r="AD163" s="170"/>
      <c r="AE163" s="170"/>
      <c r="AF163" s="170"/>
      <c r="AG163" s="429" t="e">
        <f>#REF!/#REF!</f>
        <v>#REF!</v>
      </c>
      <c r="AH163" s="429"/>
      <c r="AI163" s="425"/>
    </row>
    <row r="164" spans="1:35" ht="36" customHeight="1">
      <c r="A164" s="413">
        <f>IF(AND(C159=C164),A159,A159+1)</f>
        <v>14</v>
      </c>
      <c r="B164" s="419"/>
      <c r="C164" s="410"/>
      <c r="D164" s="416"/>
      <c r="E164" s="393"/>
      <c r="F164" s="393"/>
      <c r="G164" s="390"/>
      <c r="H164" s="390"/>
      <c r="I164" s="209"/>
      <c r="J164" s="210"/>
      <c r="K164" s="211"/>
      <c r="L164" s="209"/>
      <c r="M164" s="209"/>
      <c r="N164" s="284"/>
      <c r="O164" s="209"/>
      <c r="P164" s="193"/>
      <c r="Q164" s="406">
        <f>SUM(O164:O168)+SUM(P164:P168)/60</f>
        <v>0</v>
      </c>
      <c r="R164" s="403"/>
      <c r="S164" s="6">
        <f>MAX(O164*R164,P164*R164/60)</f>
        <v>0</v>
      </c>
      <c r="T164" s="386">
        <f>IF(AG164&gt;AH164,"EXCEDIÓ N° DE HORAS DE LA JORNADA ANTES DECLARADA",AG164)</f>
        <v>0</v>
      </c>
      <c r="U164" s="249"/>
      <c r="V164" s="246"/>
      <c r="W164" s="178"/>
      <c r="X164" s="213"/>
      <c r="Y164" s="170"/>
      <c r="Z164" s="170"/>
      <c r="AA164" s="170"/>
      <c r="AB164" s="170"/>
      <c r="AC164" s="170"/>
      <c r="AD164" s="170"/>
      <c r="AE164" s="170"/>
      <c r="AF164" s="170"/>
      <c r="AG164" s="426">
        <f>IF(H164&gt;0,IF(C164=C159,SUM(S164:S168)+AG159,SUM(S164:S168)),0)</f>
        <v>0</v>
      </c>
      <c r="AH164" s="426">
        <f>IF(H164&gt;0,G164/H164,0)</f>
        <v>0</v>
      </c>
      <c r="AI164" s="422">
        <f>IF(AH164&gt;0,AG164/AH164,0)</f>
        <v>0</v>
      </c>
    </row>
    <row r="165" spans="1:35" ht="36" customHeight="1">
      <c r="A165" s="414"/>
      <c r="B165" s="420"/>
      <c r="C165" s="411"/>
      <c r="D165" s="417"/>
      <c r="E165" s="394"/>
      <c r="F165" s="394"/>
      <c r="G165" s="391"/>
      <c r="H165" s="391"/>
      <c r="I165" s="212"/>
      <c r="J165" s="210"/>
      <c r="K165" s="210"/>
      <c r="L165" s="212"/>
      <c r="M165" s="214"/>
      <c r="N165" s="285"/>
      <c r="O165" s="212"/>
      <c r="P165" s="194"/>
      <c r="Q165" s="398"/>
      <c r="R165" s="404"/>
      <c r="S165" s="7">
        <f>MAX(O165*R164,P165*R164/60)</f>
        <v>0</v>
      </c>
      <c r="T165" s="387"/>
      <c r="U165" s="246"/>
      <c r="V165" s="246"/>
      <c r="W165" s="178"/>
      <c r="X165" s="213"/>
      <c r="Y165" s="170"/>
      <c r="Z165" s="170"/>
      <c r="AA165" s="170"/>
      <c r="AB165" s="170"/>
      <c r="AC165" s="170"/>
      <c r="AD165" s="170"/>
      <c r="AE165" s="170"/>
      <c r="AF165" s="170"/>
      <c r="AG165" s="427" t="e">
        <f>#REF!/#REF!</f>
        <v>#REF!</v>
      </c>
      <c r="AH165" s="427"/>
      <c r="AI165" s="423"/>
    </row>
    <row r="166" spans="1:35" ht="36" customHeight="1">
      <c r="A166" s="414"/>
      <c r="B166" s="420"/>
      <c r="C166" s="411"/>
      <c r="D166" s="417"/>
      <c r="E166" s="394"/>
      <c r="F166" s="394"/>
      <c r="G166" s="391"/>
      <c r="H166" s="391"/>
      <c r="I166" s="212"/>
      <c r="J166" s="210"/>
      <c r="K166" s="215"/>
      <c r="L166" s="212"/>
      <c r="M166" s="214"/>
      <c r="N166" s="285"/>
      <c r="O166" s="212"/>
      <c r="P166" s="194"/>
      <c r="Q166" s="398"/>
      <c r="R166" s="405"/>
      <c r="S166" s="7">
        <f>MAX(O166*R164,P166*R164/60)</f>
        <v>0</v>
      </c>
      <c r="T166" s="388"/>
      <c r="U166" s="246"/>
      <c r="V166" s="246"/>
      <c r="W166" s="179"/>
      <c r="X166" s="213"/>
      <c r="Y166" s="170"/>
      <c r="Z166" s="170"/>
      <c r="AA166" s="170"/>
      <c r="AB166" s="170"/>
      <c r="AC166" s="170"/>
      <c r="AD166" s="170"/>
      <c r="AE166" s="170"/>
      <c r="AF166" s="170"/>
      <c r="AG166" s="428" t="e">
        <f>#REF!/#REF!</f>
        <v>#REF!</v>
      </c>
      <c r="AH166" s="428"/>
      <c r="AI166" s="424"/>
    </row>
    <row r="167" spans="1:35" ht="36" customHeight="1">
      <c r="A167" s="414"/>
      <c r="B167" s="420"/>
      <c r="C167" s="411"/>
      <c r="D167" s="417"/>
      <c r="E167" s="394"/>
      <c r="F167" s="394"/>
      <c r="G167" s="391"/>
      <c r="H167" s="391"/>
      <c r="I167" s="216"/>
      <c r="J167" s="217"/>
      <c r="K167" s="218"/>
      <c r="L167" s="216"/>
      <c r="M167" s="214"/>
      <c r="N167" s="286"/>
      <c r="O167" s="212"/>
      <c r="P167" s="194"/>
      <c r="Q167" s="398"/>
      <c r="R167" s="401" t="str">
        <f>IF(AND(AI164&lt;0.8,H164&gt;0)," SEÑALAR QUÉ ACTIVIDADES REALIZA EL "&amp;ROUND(100*(1-T164/AH164),0)&amp;" % de la JORNADA","")</f>
        <v/>
      </c>
      <c r="S167" s="7">
        <f>MAX(O167*R164,P167*R164/60)</f>
        <v>0</v>
      </c>
      <c r="T167" s="388"/>
      <c r="U167" s="246"/>
      <c r="V167" s="246"/>
      <c r="W167" s="179"/>
      <c r="X167" s="213"/>
      <c r="Y167" s="170"/>
      <c r="Z167" s="170"/>
      <c r="AA167" s="170"/>
      <c r="AB167" s="170"/>
      <c r="AC167" s="170"/>
      <c r="AD167" s="170"/>
      <c r="AE167" s="170"/>
      <c r="AF167" s="170"/>
      <c r="AG167" s="428" t="e">
        <f>#REF!/#REF!</f>
        <v>#REF!</v>
      </c>
      <c r="AH167" s="428"/>
      <c r="AI167" s="424"/>
    </row>
    <row r="168" spans="1:35" ht="36" customHeight="1" thickBot="1">
      <c r="A168" s="415"/>
      <c r="B168" s="421"/>
      <c r="C168" s="412"/>
      <c r="D168" s="418"/>
      <c r="E168" s="395"/>
      <c r="F168" s="395"/>
      <c r="G168" s="392"/>
      <c r="H168" s="392"/>
      <c r="I168" s="219"/>
      <c r="J168" s="220"/>
      <c r="K168" s="221"/>
      <c r="L168" s="219"/>
      <c r="M168" s="219"/>
      <c r="N168" s="287"/>
      <c r="O168" s="224"/>
      <c r="P168" s="195"/>
      <c r="Q168" s="407"/>
      <c r="R168" s="402"/>
      <c r="S168" s="222">
        <f>MAX(O168*R164,P168*R164/60)</f>
        <v>0</v>
      </c>
      <c r="T168" s="389"/>
      <c r="U168" s="250"/>
      <c r="V168" s="250"/>
      <c r="W168" s="88"/>
      <c r="X168" s="223"/>
      <c r="Y168" s="170"/>
      <c r="Z168" s="170"/>
      <c r="AA168" s="170"/>
      <c r="AB168" s="170"/>
      <c r="AC168" s="170"/>
      <c r="AD168" s="170"/>
      <c r="AE168" s="170"/>
      <c r="AF168" s="170"/>
      <c r="AG168" s="429" t="e">
        <f>#REF!/#REF!</f>
        <v>#REF!</v>
      </c>
      <c r="AH168" s="429"/>
      <c r="AI168" s="425"/>
    </row>
    <row r="169" spans="1:35" ht="36" customHeight="1">
      <c r="A169" s="413">
        <f>IF(AND(C164=C169),A164,A164+1)</f>
        <v>14</v>
      </c>
      <c r="B169" s="419"/>
      <c r="C169" s="410"/>
      <c r="D169" s="416"/>
      <c r="E169" s="393"/>
      <c r="F169" s="393"/>
      <c r="G169" s="390"/>
      <c r="H169" s="390"/>
      <c r="I169" s="209"/>
      <c r="J169" s="210"/>
      <c r="K169" s="211"/>
      <c r="L169" s="209"/>
      <c r="M169" s="209"/>
      <c r="N169" s="284"/>
      <c r="O169" s="209"/>
      <c r="P169" s="193"/>
      <c r="Q169" s="406">
        <f>SUM(O169:O173)+SUM(P169:P173)/60</f>
        <v>0</v>
      </c>
      <c r="R169" s="403"/>
      <c r="S169" s="6">
        <f>MAX(O169*R169,P169*R169/60)</f>
        <v>0</v>
      </c>
      <c r="T169" s="386">
        <f>IF(AG169&gt;AH169,"EXCEDIÓ N° DE HORAS DE LA JORNADA ANTES DECLARADA",AG169)</f>
        <v>0</v>
      </c>
      <c r="U169" s="249"/>
      <c r="V169" s="246"/>
      <c r="W169" s="178"/>
      <c r="X169" s="213"/>
      <c r="Y169" s="170"/>
      <c r="Z169" s="170"/>
      <c r="AA169" s="170"/>
      <c r="AB169" s="170"/>
      <c r="AC169" s="170"/>
      <c r="AD169" s="170"/>
      <c r="AE169" s="170"/>
      <c r="AF169" s="170"/>
      <c r="AG169" s="426">
        <f>IF(H169&gt;0,IF(C169=C164,SUM(S169:S173)+AG164,SUM(S169:S173)),0)</f>
        <v>0</v>
      </c>
      <c r="AH169" s="426">
        <f>IF(H169&gt;0,G169/H169,0)</f>
        <v>0</v>
      </c>
      <c r="AI169" s="422">
        <f>IF(AH169&gt;0,AG169/AH169,0)</f>
        <v>0</v>
      </c>
    </row>
    <row r="170" spans="1:35" ht="36" customHeight="1">
      <c r="A170" s="414"/>
      <c r="B170" s="420"/>
      <c r="C170" s="411"/>
      <c r="D170" s="417"/>
      <c r="E170" s="394"/>
      <c r="F170" s="394"/>
      <c r="G170" s="391"/>
      <c r="H170" s="391"/>
      <c r="I170" s="212"/>
      <c r="J170" s="210"/>
      <c r="K170" s="210"/>
      <c r="L170" s="212"/>
      <c r="M170" s="214"/>
      <c r="N170" s="285"/>
      <c r="O170" s="212"/>
      <c r="P170" s="194"/>
      <c r="Q170" s="398"/>
      <c r="R170" s="404"/>
      <c r="S170" s="7">
        <f>MAX(O170*R169,P170*R169/60)</f>
        <v>0</v>
      </c>
      <c r="T170" s="387"/>
      <c r="U170" s="246"/>
      <c r="V170" s="246"/>
      <c r="W170" s="178"/>
      <c r="X170" s="213"/>
      <c r="Y170" s="170"/>
      <c r="Z170" s="170"/>
      <c r="AA170" s="170"/>
      <c r="AB170" s="170"/>
      <c r="AC170" s="170"/>
      <c r="AD170" s="170"/>
      <c r="AE170" s="170"/>
      <c r="AF170" s="170"/>
      <c r="AG170" s="427" t="e">
        <f>#REF!/#REF!</f>
        <v>#REF!</v>
      </c>
      <c r="AH170" s="427"/>
      <c r="AI170" s="423"/>
    </row>
    <row r="171" spans="1:35" ht="36" customHeight="1">
      <c r="A171" s="414"/>
      <c r="B171" s="420"/>
      <c r="C171" s="411"/>
      <c r="D171" s="417"/>
      <c r="E171" s="394"/>
      <c r="F171" s="394"/>
      <c r="G171" s="391"/>
      <c r="H171" s="391"/>
      <c r="I171" s="212"/>
      <c r="J171" s="210"/>
      <c r="K171" s="215"/>
      <c r="L171" s="212"/>
      <c r="M171" s="214"/>
      <c r="N171" s="285"/>
      <c r="O171" s="212"/>
      <c r="P171" s="194"/>
      <c r="Q171" s="398"/>
      <c r="R171" s="405"/>
      <c r="S171" s="7">
        <f>MAX(O171*R169,P171*R169/60)</f>
        <v>0</v>
      </c>
      <c r="T171" s="388"/>
      <c r="U171" s="246"/>
      <c r="V171" s="246"/>
      <c r="W171" s="179"/>
      <c r="X171" s="213"/>
      <c r="Y171" s="170"/>
      <c r="Z171" s="170"/>
      <c r="AA171" s="170"/>
      <c r="AB171" s="170"/>
      <c r="AC171" s="170"/>
      <c r="AD171" s="170"/>
      <c r="AE171" s="170"/>
      <c r="AF171" s="170"/>
      <c r="AG171" s="428" t="e">
        <f>#REF!/#REF!</f>
        <v>#REF!</v>
      </c>
      <c r="AH171" s="428"/>
      <c r="AI171" s="424"/>
    </row>
    <row r="172" spans="1:35" ht="36" customHeight="1">
      <c r="A172" s="414"/>
      <c r="B172" s="420"/>
      <c r="C172" s="411"/>
      <c r="D172" s="417"/>
      <c r="E172" s="394"/>
      <c r="F172" s="394"/>
      <c r="G172" s="391"/>
      <c r="H172" s="391"/>
      <c r="I172" s="216"/>
      <c r="J172" s="217"/>
      <c r="K172" s="218"/>
      <c r="L172" s="216"/>
      <c r="M172" s="214"/>
      <c r="N172" s="286"/>
      <c r="O172" s="212"/>
      <c r="P172" s="194"/>
      <c r="Q172" s="398"/>
      <c r="R172" s="401" t="str">
        <f>IF(AND(AI169&lt;0.8,H169&gt;0)," SEÑALAR QUÉ ACTIVIDADES REALIZA EL "&amp;ROUND(100*(1-T169/AH169),0)&amp;" % de la JORNADA","")</f>
        <v/>
      </c>
      <c r="S172" s="7">
        <f>MAX(O172*R169,P172*R169/60)</f>
        <v>0</v>
      </c>
      <c r="T172" s="388"/>
      <c r="U172" s="246"/>
      <c r="V172" s="246"/>
      <c r="W172" s="179"/>
      <c r="X172" s="213"/>
      <c r="Y172" s="170"/>
      <c r="Z172" s="170"/>
      <c r="AA172" s="170"/>
      <c r="AB172" s="170"/>
      <c r="AC172" s="170"/>
      <c r="AD172" s="170"/>
      <c r="AE172" s="170"/>
      <c r="AF172" s="170"/>
      <c r="AG172" s="428" t="e">
        <f>#REF!/#REF!</f>
        <v>#REF!</v>
      </c>
      <c r="AH172" s="428"/>
      <c r="AI172" s="424"/>
    </row>
    <row r="173" spans="1:35" ht="36" customHeight="1" thickBot="1">
      <c r="A173" s="415"/>
      <c r="B173" s="421"/>
      <c r="C173" s="412"/>
      <c r="D173" s="418"/>
      <c r="E173" s="395"/>
      <c r="F173" s="395"/>
      <c r="G173" s="392"/>
      <c r="H173" s="392"/>
      <c r="I173" s="219"/>
      <c r="J173" s="220"/>
      <c r="K173" s="221"/>
      <c r="L173" s="219"/>
      <c r="M173" s="219"/>
      <c r="N173" s="287"/>
      <c r="O173" s="224"/>
      <c r="P173" s="195"/>
      <c r="Q173" s="407"/>
      <c r="R173" s="402"/>
      <c r="S173" s="222">
        <f>MAX(O173*R169,P173*R169/60)</f>
        <v>0</v>
      </c>
      <c r="T173" s="389"/>
      <c r="U173" s="250"/>
      <c r="V173" s="250"/>
      <c r="W173" s="88"/>
      <c r="X173" s="223"/>
      <c r="Y173" s="170"/>
      <c r="Z173" s="170"/>
      <c r="AA173" s="170"/>
      <c r="AB173" s="170"/>
      <c r="AC173" s="170"/>
      <c r="AD173" s="170"/>
      <c r="AE173" s="170"/>
      <c r="AF173" s="170"/>
      <c r="AG173" s="429" t="e">
        <f>#REF!/#REF!</f>
        <v>#REF!</v>
      </c>
      <c r="AH173" s="429"/>
      <c r="AI173" s="425"/>
    </row>
    <row r="174" spans="1:35" ht="36" customHeight="1">
      <c r="A174" s="413">
        <f>IF(AND(C169=C174),A169,A169+1)</f>
        <v>14</v>
      </c>
      <c r="B174" s="419"/>
      <c r="C174" s="410"/>
      <c r="D174" s="416"/>
      <c r="E174" s="393"/>
      <c r="F174" s="393"/>
      <c r="G174" s="390"/>
      <c r="H174" s="390"/>
      <c r="I174" s="209"/>
      <c r="J174" s="210"/>
      <c r="K174" s="211"/>
      <c r="L174" s="209"/>
      <c r="M174" s="209"/>
      <c r="N174" s="284"/>
      <c r="O174" s="209"/>
      <c r="P174" s="193"/>
      <c r="Q174" s="406">
        <f>SUM(O174:O178)+SUM(P174:P178)/60</f>
        <v>0</v>
      </c>
      <c r="R174" s="403"/>
      <c r="S174" s="6">
        <f>MAX(O174*R174,P174*R174/60)</f>
        <v>0</v>
      </c>
      <c r="T174" s="386">
        <f>IF(AG174&gt;AH174,"EXCEDIÓ N° DE HORAS DE LA JORNADA ANTES DECLARADA",AG174)</f>
        <v>0</v>
      </c>
      <c r="U174" s="249"/>
      <c r="V174" s="246"/>
      <c r="W174" s="178"/>
      <c r="X174" s="229"/>
      <c r="Y174" s="170"/>
      <c r="Z174" s="170"/>
      <c r="AA174" s="170"/>
      <c r="AB174" s="170"/>
      <c r="AC174" s="170"/>
      <c r="AD174" s="170"/>
      <c r="AE174" s="170"/>
      <c r="AF174" s="170"/>
      <c r="AG174" s="426">
        <f>IF(H174&gt;0,IF(C174=C169,SUM(S174:S178)+AG169,SUM(S174:S178)),0)</f>
        <v>0</v>
      </c>
      <c r="AH174" s="426">
        <f>IF(H174&gt;0,G174/H174,0)</f>
        <v>0</v>
      </c>
      <c r="AI174" s="422">
        <f>IF(AH174&gt;0,AG174/AH174,0)</f>
        <v>0</v>
      </c>
    </row>
    <row r="175" spans="1:35" ht="36" customHeight="1">
      <c r="A175" s="414"/>
      <c r="B175" s="420"/>
      <c r="C175" s="411"/>
      <c r="D175" s="417"/>
      <c r="E175" s="394"/>
      <c r="F175" s="394"/>
      <c r="G175" s="391"/>
      <c r="H175" s="391"/>
      <c r="I175" s="212"/>
      <c r="J175" s="210"/>
      <c r="K175" s="210"/>
      <c r="L175" s="212"/>
      <c r="M175" s="214"/>
      <c r="N175" s="285"/>
      <c r="O175" s="212"/>
      <c r="P175" s="194"/>
      <c r="Q175" s="398"/>
      <c r="R175" s="404"/>
      <c r="S175" s="7">
        <f>MAX(O175*R174,P175*R174/60)</f>
        <v>0</v>
      </c>
      <c r="T175" s="398"/>
      <c r="U175" s="246"/>
      <c r="V175" s="246"/>
      <c r="W175" s="178"/>
      <c r="X175" s="213"/>
      <c r="Y175" s="170"/>
      <c r="Z175" s="170"/>
      <c r="AA175" s="170"/>
      <c r="AB175" s="170"/>
      <c r="AC175" s="170"/>
      <c r="AD175" s="170"/>
      <c r="AE175" s="170"/>
      <c r="AF175" s="170"/>
      <c r="AG175" s="427" t="e">
        <f>#REF!/#REF!</f>
        <v>#REF!</v>
      </c>
      <c r="AH175" s="427"/>
      <c r="AI175" s="423"/>
    </row>
    <row r="176" spans="1:35" ht="36" customHeight="1">
      <c r="A176" s="414"/>
      <c r="B176" s="420"/>
      <c r="C176" s="411"/>
      <c r="D176" s="417"/>
      <c r="E176" s="394"/>
      <c r="F176" s="394"/>
      <c r="G176" s="391"/>
      <c r="H176" s="391"/>
      <c r="I176" s="212"/>
      <c r="J176" s="210"/>
      <c r="K176" s="215"/>
      <c r="L176" s="212"/>
      <c r="M176" s="214"/>
      <c r="N176" s="285"/>
      <c r="O176" s="212"/>
      <c r="P176" s="194"/>
      <c r="Q176" s="398"/>
      <c r="R176" s="405"/>
      <c r="S176" s="7">
        <f>MAX(O176*R174,P176*R174/60)</f>
        <v>0</v>
      </c>
      <c r="T176" s="399"/>
      <c r="U176" s="246"/>
      <c r="V176" s="246"/>
      <c r="W176" s="179"/>
      <c r="X176" s="213"/>
      <c r="Y176" s="170"/>
      <c r="Z176" s="170"/>
      <c r="AA176" s="170"/>
      <c r="AB176" s="170"/>
      <c r="AC176" s="170"/>
      <c r="AD176" s="170"/>
      <c r="AE176" s="170"/>
      <c r="AF176" s="170"/>
      <c r="AG176" s="428" t="e">
        <f>#REF!/#REF!</f>
        <v>#REF!</v>
      </c>
      <c r="AH176" s="428"/>
      <c r="AI176" s="424"/>
    </row>
    <row r="177" spans="1:35" ht="36" customHeight="1">
      <c r="A177" s="414"/>
      <c r="B177" s="420"/>
      <c r="C177" s="411"/>
      <c r="D177" s="417"/>
      <c r="E177" s="394"/>
      <c r="F177" s="394"/>
      <c r="G177" s="391"/>
      <c r="H177" s="391"/>
      <c r="I177" s="216"/>
      <c r="J177" s="217"/>
      <c r="K177" s="218"/>
      <c r="L177" s="216"/>
      <c r="M177" s="214"/>
      <c r="N177" s="286"/>
      <c r="O177" s="212"/>
      <c r="P177" s="194"/>
      <c r="Q177" s="398"/>
      <c r="R177" s="401" t="str">
        <f>IF(AND(AI174&lt;0.8,H174&gt;0)," SEÑALAR QUÉ ACTIVIDADES REALIZA EL "&amp;ROUND(100*(1-T174/AH174),0)&amp;" % de la JORNADA","")</f>
        <v/>
      </c>
      <c r="S177" s="7">
        <f>MAX(O177*R174,P177*R174/60)</f>
        <v>0</v>
      </c>
      <c r="T177" s="399"/>
      <c r="U177" s="246"/>
      <c r="V177" s="246"/>
      <c r="W177" s="179"/>
      <c r="X177" s="213"/>
      <c r="Y177" s="170"/>
      <c r="Z177" s="170"/>
      <c r="AA177" s="170"/>
      <c r="AB177" s="170"/>
      <c r="AC177" s="170"/>
      <c r="AD177" s="170"/>
      <c r="AE177" s="170"/>
      <c r="AF177" s="170"/>
      <c r="AG177" s="428" t="e">
        <f>#REF!/#REF!</f>
        <v>#REF!</v>
      </c>
      <c r="AH177" s="428"/>
      <c r="AI177" s="424"/>
    </row>
    <row r="178" spans="1:35" ht="36" customHeight="1" thickBot="1">
      <c r="A178" s="415"/>
      <c r="B178" s="421"/>
      <c r="C178" s="412"/>
      <c r="D178" s="418"/>
      <c r="E178" s="395"/>
      <c r="F178" s="395"/>
      <c r="G178" s="392"/>
      <c r="H178" s="392"/>
      <c r="I178" s="219"/>
      <c r="J178" s="220"/>
      <c r="K178" s="221"/>
      <c r="L178" s="219"/>
      <c r="M178" s="219"/>
      <c r="N178" s="287"/>
      <c r="O178" s="224"/>
      <c r="P178" s="195"/>
      <c r="Q178" s="407"/>
      <c r="R178" s="402"/>
      <c r="S178" s="222">
        <f>MAX(O178*R174,P178*R174/60)</f>
        <v>0</v>
      </c>
      <c r="T178" s="400"/>
      <c r="U178" s="250"/>
      <c r="V178" s="250"/>
      <c r="W178" s="88"/>
      <c r="X178" s="223"/>
      <c r="Y178" s="170"/>
      <c r="Z178" s="170"/>
      <c r="AA178" s="170"/>
      <c r="AB178" s="170"/>
      <c r="AC178" s="170"/>
      <c r="AD178" s="170"/>
      <c r="AE178" s="170"/>
      <c r="AF178" s="170"/>
      <c r="AG178" s="429" t="e">
        <f>#REF!/#REF!</f>
        <v>#REF!</v>
      </c>
      <c r="AH178" s="429"/>
      <c r="AI178" s="425"/>
    </row>
    <row r="179" spans="1:35" ht="36" customHeight="1">
      <c r="A179" s="413">
        <f>IF(AND(C174=C179),A174,A174+1)</f>
        <v>14</v>
      </c>
      <c r="B179" s="419"/>
      <c r="C179" s="410"/>
      <c r="D179" s="416"/>
      <c r="E179" s="393"/>
      <c r="F179" s="393"/>
      <c r="G179" s="390"/>
      <c r="H179" s="390"/>
      <c r="I179" s="209"/>
      <c r="J179" s="210"/>
      <c r="K179" s="211"/>
      <c r="L179" s="209"/>
      <c r="M179" s="209"/>
      <c r="N179" s="284"/>
      <c r="O179" s="209"/>
      <c r="P179" s="193"/>
      <c r="Q179" s="406">
        <f>SUM(O179:O183)+SUM(P179:P183)/60</f>
        <v>0</v>
      </c>
      <c r="R179" s="403"/>
      <c r="S179" s="6">
        <f>MAX(O179*R179,P179*R179/60)</f>
        <v>0</v>
      </c>
      <c r="T179" s="386">
        <f>IF(AG179&gt;AH179,"EXCEDIÓ N° DE HORAS DE LA JORNADA ANTES DECLARADA",AG179)</f>
        <v>0</v>
      </c>
      <c r="U179" s="249"/>
      <c r="V179" s="246"/>
      <c r="W179" s="178"/>
      <c r="X179" s="229"/>
      <c r="Y179" s="170"/>
      <c r="Z179" s="170"/>
      <c r="AA179" s="170"/>
      <c r="AB179" s="170"/>
      <c r="AC179" s="170"/>
      <c r="AD179" s="170"/>
      <c r="AE179" s="170"/>
      <c r="AF179" s="170"/>
      <c r="AG179" s="426">
        <f>IF(H179&gt;0,IF(C179=C174,SUM(S179:S183)+AG174,SUM(S179:S183)),0)</f>
        <v>0</v>
      </c>
      <c r="AH179" s="426">
        <f>IF(H179&gt;0,G179/H179,0)</f>
        <v>0</v>
      </c>
      <c r="AI179" s="422">
        <f>IF(AH179&gt;0,AG179/AH179,0)</f>
        <v>0</v>
      </c>
    </row>
    <row r="180" spans="1:35" ht="36" customHeight="1">
      <c r="A180" s="414"/>
      <c r="B180" s="420"/>
      <c r="C180" s="411"/>
      <c r="D180" s="417"/>
      <c r="E180" s="394"/>
      <c r="F180" s="394"/>
      <c r="G180" s="391"/>
      <c r="H180" s="391"/>
      <c r="I180" s="212"/>
      <c r="J180" s="210"/>
      <c r="K180" s="210"/>
      <c r="L180" s="212"/>
      <c r="M180" s="214"/>
      <c r="N180" s="285"/>
      <c r="O180" s="212"/>
      <c r="P180" s="194"/>
      <c r="Q180" s="398"/>
      <c r="R180" s="404"/>
      <c r="S180" s="7">
        <f>MAX(O180*R179,P180*R179/60)</f>
        <v>0</v>
      </c>
      <c r="T180" s="387"/>
      <c r="U180" s="246"/>
      <c r="V180" s="246"/>
      <c r="W180" s="178"/>
      <c r="X180" s="213"/>
      <c r="Y180" s="170"/>
      <c r="Z180" s="170"/>
      <c r="AA180" s="170"/>
      <c r="AB180" s="170"/>
      <c r="AC180" s="170"/>
      <c r="AD180" s="170"/>
      <c r="AE180" s="170"/>
      <c r="AF180" s="170"/>
      <c r="AG180" s="427" t="e">
        <f>#REF!/#REF!</f>
        <v>#REF!</v>
      </c>
      <c r="AH180" s="427"/>
      <c r="AI180" s="423"/>
    </row>
    <row r="181" spans="1:35" ht="36" customHeight="1">
      <c r="A181" s="414"/>
      <c r="B181" s="420"/>
      <c r="C181" s="411"/>
      <c r="D181" s="417"/>
      <c r="E181" s="394"/>
      <c r="F181" s="394"/>
      <c r="G181" s="391"/>
      <c r="H181" s="391"/>
      <c r="I181" s="212"/>
      <c r="J181" s="210"/>
      <c r="K181" s="215"/>
      <c r="L181" s="212"/>
      <c r="M181" s="214"/>
      <c r="N181" s="285"/>
      <c r="O181" s="212"/>
      <c r="P181" s="194"/>
      <c r="Q181" s="398"/>
      <c r="R181" s="405"/>
      <c r="S181" s="7">
        <f>MAX(O181*R179,P181*R179/60)</f>
        <v>0</v>
      </c>
      <c r="T181" s="388"/>
      <c r="U181" s="246"/>
      <c r="V181" s="246"/>
      <c r="W181" s="179"/>
      <c r="X181" s="213"/>
      <c r="Y181" s="170"/>
      <c r="Z181" s="170"/>
      <c r="AA181" s="170"/>
      <c r="AB181" s="170"/>
      <c r="AC181" s="170"/>
      <c r="AD181" s="170"/>
      <c r="AE181" s="170"/>
      <c r="AF181" s="170"/>
      <c r="AG181" s="428" t="e">
        <f>#REF!/#REF!</f>
        <v>#REF!</v>
      </c>
      <c r="AH181" s="428"/>
      <c r="AI181" s="424"/>
    </row>
    <row r="182" spans="1:35" ht="36" customHeight="1">
      <c r="A182" s="414"/>
      <c r="B182" s="420"/>
      <c r="C182" s="411"/>
      <c r="D182" s="417"/>
      <c r="E182" s="394"/>
      <c r="F182" s="394"/>
      <c r="G182" s="391"/>
      <c r="H182" s="391"/>
      <c r="I182" s="216"/>
      <c r="J182" s="217"/>
      <c r="K182" s="218"/>
      <c r="L182" s="216"/>
      <c r="M182" s="214"/>
      <c r="N182" s="286"/>
      <c r="O182" s="212"/>
      <c r="P182" s="194"/>
      <c r="Q182" s="398"/>
      <c r="R182" s="401" t="str">
        <f>IF(AND(AI179&lt;0.8,H179&gt;0)," SEÑALAR QUÉ ACTIVIDADES REALIZA EL "&amp;ROUND(100*(1-AG179/AH179),0)&amp;" % de la JORNADA","")</f>
        <v/>
      </c>
      <c r="S182" s="7">
        <f>MAX(O182*R179,P182*R179/60)</f>
        <v>0</v>
      </c>
      <c r="T182" s="388"/>
      <c r="U182" s="246"/>
      <c r="V182" s="246"/>
      <c r="W182" s="179"/>
      <c r="X182" s="213"/>
      <c r="Y182" s="170"/>
      <c r="Z182" s="170"/>
      <c r="AA182" s="170"/>
      <c r="AB182" s="170"/>
      <c r="AC182" s="170"/>
      <c r="AD182" s="170"/>
      <c r="AE182" s="170"/>
      <c r="AF182" s="170"/>
      <c r="AG182" s="428" t="e">
        <f>#REF!/#REF!</f>
        <v>#REF!</v>
      </c>
      <c r="AH182" s="428"/>
      <c r="AI182" s="424"/>
    </row>
    <row r="183" spans="1:35" ht="36" customHeight="1" thickBot="1">
      <c r="A183" s="415"/>
      <c r="B183" s="421"/>
      <c r="C183" s="412"/>
      <c r="D183" s="418"/>
      <c r="E183" s="395"/>
      <c r="F183" s="395"/>
      <c r="G183" s="392"/>
      <c r="H183" s="392"/>
      <c r="I183" s="219"/>
      <c r="J183" s="220"/>
      <c r="K183" s="221"/>
      <c r="L183" s="219"/>
      <c r="M183" s="219"/>
      <c r="N183" s="287"/>
      <c r="O183" s="224"/>
      <c r="P183" s="195"/>
      <c r="Q183" s="407"/>
      <c r="R183" s="402"/>
      <c r="S183" s="222">
        <f>MAX(O183*R179,P183*R179/60)</f>
        <v>0</v>
      </c>
      <c r="T183" s="389"/>
      <c r="U183" s="250"/>
      <c r="V183" s="250"/>
      <c r="W183" s="88"/>
      <c r="X183" s="223"/>
      <c r="Y183" s="170"/>
      <c r="Z183" s="170"/>
      <c r="AA183" s="170"/>
      <c r="AB183" s="170"/>
      <c r="AC183" s="170"/>
      <c r="AD183" s="170"/>
      <c r="AE183" s="170"/>
      <c r="AF183" s="170"/>
      <c r="AG183" s="429" t="e">
        <f>#REF!/#REF!</f>
        <v>#REF!</v>
      </c>
      <c r="AH183" s="429"/>
      <c r="AI183" s="425"/>
    </row>
    <row r="184" spans="1:35" ht="36" customHeight="1">
      <c r="A184" s="413">
        <f>IF(AND(C179=C184),A179,A179+1)</f>
        <v>14</v>
      </c>
      <c r="B184" s="419"/>
      <c r="C184" s="410"/>
      <c r="D184" s="416"/>
      <c r="E184" s="393"/>
      <c r="F184" s="393"/>
      <c r="G184" s="390"/>
      <c r="H184" s="390"/>
      <c r="I184" s="209"/>
      <c r="J184" s="210"/>
      <c r="K184" s="211"/>
      <c r="L184" s="209"/>
      <c r="M184" s="209"/>
      <c r="N184" s="284"/>
      <c r="O184" s="209"/>
      <c r="P184" s="193"/>
      <c r="Q184" s="406">
        <f>SUM(O184:O188)+SUM(P184:P188)/60</f>
        <v>0</v>
      </c>
      <c r="R184" s="403"/>
      <c r="S184" s="6">
        <f>MAX(O184*R184,P184*R184/60)</f>
        <v>0</v>
      </c>
      <c r="T184" s="386">
        <f>IF(AG184&gt;AH184,"EXCEDIÓ N° DE HORAS DE LA JORNADA ANTES DECLARADA",AG184)</f>
        <v>0</v>
      </c>
      <c r="U184" s="249"/>
      <c r="V184" s="246"/>
      <c r="W184" s="178"/>
      <c r="X184" s="213"/>
      <c r="Y184" s="170"/>
      <c r="Z184" s="170"/>
      <c r="AA184" s="170"/>
      <c r="AB184" s="170"/>
      <c r="AC184" s="170"/>
      <c r="AD184" s="170"/>
      <c r="AE184" s="170"/>
      <c r="AF184" s="170"/>
      <c r="AG184" s="426">
        <f>IF(H184&gt;0,IF(C184=C179,SUM(S184:S188)+AG179,SUM(S184:S188)),0)</f>
        <v>0</v>
      </c>
      <c r="AH184" s="426">
        <f>IF(H184&gt;0,G184/H184,0)</f>
        <v>0</v>
      </c>
      <c r="AI184" s="422">
        <f>IF(AH184&gt;0,AG184/AH184,0)</f>
        <v>0</v>
      </c>
    </row>
    <row r="185" spans="1:35" ht="36" customHeight="1">
      <c r="A185" s="414"/>
      <c r="B185" s="420"/>
      <c r="C185" s="411"/>
      <c r="D185" s="417"/>
      <c r="E185" s="394"/>
      <c r="F185" s="394"/>
      <c r="G185" s="391"/>
      <c r="H185" s="391"/>
      <c r="I185" s="212"/>
      <c r="J185" s="210"/>
      <c r="K185" s="210"/>
      <c r="L185" s="212"/>
      <c r="M185" s="214"/>
      <c r="N185" s="285"/>
      <c r="O185" s="212"/>
      <c r="P185" s="194"/>
      <c r="Q185" s="398"/>
      <c r="R185" s="404"/>
      <c r="S185" s="7">
        <f>MAX(O185*R184,P185*R184/60)</f>
        <v>0</v>
      </c>
      <c r="T185" s="387"/>
      <c r="U185" s="246"/>
      <c r="V185" s="246"/>
      <c r="W185" s="178"/>
      <c r="X185" s="213"/>
      <c r="Y185" s="170"/>
      <c r="Z185" s="170"/>
      <c r="AA185" s="170"/>
      <c r="AB185" s="170"/>
      <c r="AC185" s="170"/>
      <c r="AD185" s="170"/>
      <c r="AE185" s="170"/>
      <c r="AF185" s="170"/>
      <c r="AG185" s="427" t="e">
        <f>#REF!/#REF!</f>
        <v>#REF!</v>
      </c>
      <c r="AH185" s="427"/>
      <c r="AI185" s="423"/>
    </row>
    <row r="186" spans="1:35" ht="36" customHeight="1">
      <c r="A186" s="414"/>
      <c r="B186" s="420"/>
      <c r="C186" s="411"/>
      <c r="D186" s="417"/>
      <c r="E186" s="394"/>
      <c r="F186" s="394"/>
      <c r="G186" s="391"/>
      <c r="H186" s="391"/>
      <c r="I186" s="212"/>
      <c r="J186" s="210"/>
      <c r="K186" s="215"/>
      <c r="L186" s="212"/>
      <c r="M186" s="214"/>
      <c r="N186" s="285"/>
      <c r="O186" s="212"/>
      <c r="P186" s="194"/>
      <c r="Q186" s="398"/>
      <c r="R186" s="405"/>
      <c r="S186" s="7">
        <f>MAX(O186*R184,P186*R184/60)</f>
        <v>0</v>
      </c>
      <c r="T186" s="388"/>
      <c r="U186" s="246"/>
      <c r="V186" s="246"/>
      <c r="W186" s="179"/>
      <c r="X186" s="213"/>
      <c r="Y186" s="170"/>
      <c r="Z186" s="170"/>
      <c r="AA186" s="170"/>
      <c r="AB186" s="170"/>
      <c r="AC186" s="170"/>
      <c r="AD186" s="170"/>
      <c r="AE186" s="170"/>
      <c r="AF186" s="170"/>
      <c r="AG186" s="428" t="e">
        <f>#REF!/#REF!</f>
        <v>#REF!</v>
      </c>
      <c r="AH186" s="428"/>
      <c r="AI186" s="424"/>
    </row>
    <row r="187" spans="1:35" ht="36" customHeight="1">
      <c r="A187" s="414"/>
      <c r="B187" s="420"/>
      <c r="C187" s="411"/>
      <c r="D187" s="417"/>
      <c r="E187" s="394"/>
      <c r="F187" s="394"/>
      <c r="G187" s="391"/>
      <c r="H187" s="391"/>
      <c r="I187" s="216"/>
      <c r="J187" s="217"/>
      <c r="K187" s="218"/>
      <c r="L187" s="216"/>
      <c r="M187" s="214"/>
      <c r="N187" s="286"/>
      <c r="O187" s="212"/>
      <c r="P187" s="194"/>
      <c r="Q187" s="398"/>
      <c r="R187" s="401" t="str">
        <f>IF(AND(AI184&lt;0.8,H184&gt;0)," SEÑALAR QUÉ ACTIVIDADES REALIZA EL "&amp;ROUND(100*(1-T184/AH184),0)&amp;" % de la JORNADA","")</f>
        <v/>
      </c>
      <c r="S187" s="7">
        <f>MAX(O187*R184,P187*R184/60)</f>
        <v>0</v>
      </c>
      <c r="T187" s="388"/>
      <c r="U187" s="246"/>
      <c r="V187" s="246"/>
      <c r="W187" s="179"/>
      <c r="X187" s="213"/>
      <c r="Y187" s="170"/>
      <c r="Z187" s="170"/>
      <c r="AA187" s="170"/>
      <c r="AB187" s="170"/>
      <c r="AC187" s="170"/>
      <c r="AD187" s="170"/>
      <c r="AE187" s="170"/>
      <c r="AF187" s="170"/>
      <c r="AG187" s="428" t="e">
        <f>#REF!/#REF!</f>
        <v>#REF!</v>
      </c>
      <c r="AH187" s="428"/>
      <c r="AI187" s="424"/>
    </row>
    <row r="188" spans="1:35" ht="36" customHeight="1" thickBot="1">
      <c r="A188" s="415"/>
      <c r="B188" s="421"/>
      <c r="C188" s="412"/>
      <c r="D188" s="418"/>
      <c r="E188" s="395"/>
      <c r="F188" s="395"/>
      <c r="G188" s="392"/>
      <c r="H188" s="392"/>
      <c r="I188" s="219"/>
      <c r="J188" s="220"/>
      <c r="K188" s="221"/>
      <c r="L188" s="219"/>
      <c r="M188" s="219"/>
      <c r="N188" s="287"/>
      <c r="O188" s="224"/>
      <c r="P188" s="195"/>
      <c r="Q188" s="407"/>
      <c r="R188" s="402"/>
      <c r="S188" s="222">
        <f>MAX(O188*R184,P188*R184/60)</f>
        <v>0</v>
      </c>
      <c r="T188" s="389"/>
      <c r="U188" s="250"/>
      <c r="V188" s="250"/>
      <c r="W188" s="88"/>
      <c r="X188" s="223"/>
      <c r="Y188" s="170"/>
      <c r="Z188" s="170"/>
      <c r="AA188" s="170"/>
      <c r="AB188" s="170"/>
      <c r="AC188" s="170"/>
      <c r="AD188" s="170"/>
      <c r="AE188" s="170"/>
      <c r="AF188" s="170"/>
      <c r="AG188" s="429" t="e">
        <f>#REF!/#REF!</f>
        <v>#REF!</v>
      </c>
      <c r="AH188" s="429"/>
      <c r="AI188" s="425"/>
    </row>
    <row r="189" spans="1:35" ht="36" customHeight="1">
      <c r="A189" s="413">
        <f>IF(AND(C184=C189),A184,A184+1)</f>
        <v>14</v>
      </c>
      <c r="B189" s="419"/>
      <c r="C189" s="410"/>
      <c r="D189" s="416"/>
      <c r="E189" s="393"/>
      <c r="F189" s="393"/>
      <c r="G189" s="390"/>
      <c r="H189" s="390"/>
      <c r="I189" s="209"/>
      <c r="J189" s="210"/>
      <c r="K189" s="211"/>
      <c r="L189" s="209"/>
      <c r="M189" s="209"/>
      <c r="N189" s="284"/>
      <c r="O189" s="209"/>
      <c r="P189" s="193"/>
      <c r="Q189" s="406">
        <f>SUM(O189:O193)+SUM(P189:P193)/60</f>
        <v>0</v>
      </c>
      <c r="R189" s="403"/>
      <c r="S189" s="6">
        <f>MAX(O189*R189,P189*R189/60)</f>
        <v>0</v>
      </c>
      <c r="T189" s="386">
        <f>IF(AG189&gt;AH189,"EXCEDIÓ N° DE HORAS DE LA JORNADA ANTES DECLARADA",AG189)</f>
        <v>0</v>
      </c>
      <c r="U189" s="249"/>
      <c r="V189" s="246"/>
      <c r="W189" s="178"/>
      <c r="X189" s="213"/>
      <c r="Y189" s="170"/>
      <c r="Z189" s="170"/>
      <c r="AA189" s="170"/>
      <c r="AB189" s="170"/>
      <c r="AC189" s="170"/>
      <c r="AD189" s="170"/>
      <c r="AE189" s="170"/>
      <c r="AF189" s="170"/>
      <c r="AG189" s="426">
        <f>IF(H189&gt;0,IF(C189=C184,SUM(S189:S193)+AG184,SUM(S189:S193)),0)</f>
        <v>0</v>
      </c>
      <c r="AH189" s="426">
        <f>IF(H189&gt;0,G189/H189,0)</f>
        <v>0</v>
      </c>
      <c r="AI189" s="422">
        <f>IF(AH189&gt;0,AG189/AH189,0)</f>
        <v>0</v>
      </c>
    </row>
    <row r="190" spans="1:35" ht="36" customHeight="1">
      <c r="A190" s="414"/>
      <c r="B190" s="420"/>
      <c r="C190" s="411"/>
      <c r="D190" s="417"/>
      <c r="E190" s="394"/>
      <c r="F190" s="394"/>
      <c r="G190" s="391"/>
      <c r="H190" s="391"/>
      <c r="I190" s="212"/>
      <c r="J190" s="210"/>
      <c r="K190" s="210"/>
      <c r="L190" s="212"/>
      <c r="M190" s="214"/>
      <c r="N190" s="285"/>
      <c r="O190" s="212"/>
      <c r="P190" s="194"/>
      <c r="Q190" s="398"/>
      <c r="R190" s="404"/>
      <c r="S190" s="7">
        <f>MAX(O190*R189,P190*R189/60)</f>
        <v>0</v>
      </c>
      <c r="T190" s="387"/>
      <c r="U190" s="246"/>
      <c r="V190" s="246"/>
      <c r="W190" s="178"/>
      <c r="X190" s="213"/>
      <c r="Y190" s="170"/>
      <c r="Z190" s="170"/>
      <c r="AA190" s="170"/>
      <c r="AB190" s="170"/>
      <c r="AC190" s="170"/>
      <c r="AD190" s="170"/>
      <c r="AE190" s="170"/>
      <c r="AF190" s="170"/>
      <c r="AG190" s="427" t="e">
        <f>#REF!/#REF!</f>
        <v>#REF!</v>
      </c>
      <c r="AH190" s="427"/>
      <c r="AI190" s="423"/>
    </row>
    <row r="191" spans="1:35" ht="36" customHeight="1">
      <c r="A191" s="414"/>
      <c r="B191" s="420"/>
      <c r="C191" s="411"/>
      <c r="D191" s="417"/>
      <c r="E191" s="394"/>
      <c r="F191" s="394"/>
      <c r="G191" s="391"/>
      <c r="H191" s="391"/>
      <c r="I191" s="212"/>
      <c r="J191" s="210"/>
      <c r="K191" s="215"/>
      <c r="L191" s="212"/>
      <c r="M191" s="214"/>
      <c r="N191" s="285"/>
      <c r="O191" s="212"/>
      <c r="P191" s="194"/>
      <c r="Q191" s="398"/>
      <c r="R191" s="405"/>
      <c r="S191" s="7">
        <f>MAX(O191*R189,P191*R189/60)</f>
        <v>0</v>
      </c>
      <c r="T191" s="388"/>
      <c r="U191" s="246"/>
      <c r="V191" s="246"/>
      <c r="W191" s="179"/>
      <c r="X191" s="213"/>
      <c r="Y191" s="170"/>
      <c r="Z191" s="170"/>
      <c r="AA191" s="170"/>
      <c r="AB191" s="170"/>
      <c r="AC191" s="170"/>
      <c r="AD191" s="170"/>
      <c r="AE191" s="170"/>
      <c r="AF191" s="170"/>
      <c r="AG191" s="428" t="e">
        <f>#REF!/#REF!</f>
        <v>#REF!</v>
      </c>
      <c r="AH191" s="428"/>
      <c r="AI191" s="424"/>
    </row>
    <row r="192" spans="1:35" ht="36" customHeight="1">
      <c r="A192" s="414"/>
      <c r="B192" s="420"/>
      <c r="C192" s="411"/>
      <c r="D192" s="417"/>
      <c r="E192" s="394"/>
      <c r="F192" s="394"/>
      <c r="G192" s="391"/>
      <c r="H192" s="391"/>
      <c r="I192" s="216"/>
      <c r="J192" s="217"/>
      <c r="K192" s="218"/>
      <c r="L192" s="216"/>
      <c r="M192" s="214"/>
      <c r="N192" s="286"/>
      <c r="O192" s="212"/>
      <c r="P192" s="194"/>
      <c r="Q192" s="398"/>
      <c r="R192" s="401" t="str">
        <f>IF(AND(AI189&lt;0.8,H189&gt;0)," SEÑALAR QUÉ ACTIVIDADES REALIZA EL "&amp;ROUND(100*(1-T189/AH189),0)&amp;" % de la JORNADA","")</f>
        <v/>
      </c>
      <c r="S192" s="7">
        <f>MAX(O192*R189,P192*R189/60)</f>
        <v>0</v>
      </c>
      <c r="T192" s="388"/>
      <c r="U192" s="246"/>
      <c r="V192" s="246"/>
      <c r="W192" s="179"/>
      <c r="X192" s="213"/>
      <c r="Y192" s="170"/>
      <c r="Z192" s="170"/>
      <c r="AA192" s="170"/>
      <c r="AB192" s="170"/>
      <c r="AC192" s="170"/>
      <c r="AD192" s="170"/>
      <c r="AE192" s="170"/>
      <c r="AF192" s="170"/>
      <c r="AG192" s="428" t="e">
        <f>#REF!/#REF!</f>
        <v>#REF!</v>
      </c>
      <c r="AH192" s="428"/>
      <c r="AI192" s="424"/>
    </row>
    <row r="193" spans="1:35" ht="36" customHeight="1" thickBot="1">
      <c r="A193" s="415"/>
      <c r="B193" s="421"/>
      <c r="C193" s="412"/>
      <c r="D193" s="418"/>
      <c r="E193" s="395"/>
      <c r="F193" s="395"/>
      <c r="G193" s="392"/>
      <c r="H193" s="392"/>
      <c r="I193" s="219"/>
      <c r="J193" s="220"/>
      <c r="K193" s="221"/>
      <c r="L193" s="219"/>
      <c r="M193" s="219"/>
      <c r="N193" s="287"/>
      <c r="O193" s="224"/>
      <c r="P193" s="195"/>
      <c r="Q193" s="407"/>
      <c r="R193" s="402"/>
      <c r="S193" s="222">
        <f>MAX(O193*R189,P193*R189/60)</f>
        <v>0</v>
      </c>
      <c r="T193" s="389"/>
      <c r="U193" s="250"/>
      <c r="V193" s="250"/>
      <c r="W193" s="88"/>
      <c r="X193" s="223"/>
      <c r="Y193" s="170"/>
      <c r="Z193" s="170"/>
      <c r="AA193" s="170"/>
      <c r="AB193" s="170"/>
      <c r="AC193" s="170"/>
      <c r="AD193" s="170"/>
      <c r="AE193" s="170"/>
      <c r="AF193" s="170"/>
      <c r="AG193" s="429" t="e">
        <f>#REF!/#REF!</f>
        <v>#REF!</v>
      </c>
      <c r="AH193" s="429"/>
      <c r="AI193" s="425"/>
    </row>
    <row r="194" spans="1:35" ht="36" customHeight="1">
      <c r="A194" s="413">
        <f>IF(AND(C189=C194),A189,A189+1)</f>
        <v>14</v>
      </c>
      <c r="B194" s="419"/>
      <c r="C194" s="410"/>
      <c r="D194" s="416"/>
      <c r="E194" s="393"/>
      <c r="F194" s="393"/>
      <c r="G194" s="390"/>
      <c r="H194" s="390"/>
      <c r="I194" s="209"/>
      <c r="J194" s="210"/>
      <c r="K194" s="211"/>
      <c r="L194" s="209"/>
      <c r="M194" s="209"/>
      <c r="N194" s="284"/>
      <c r="O194" s="209"/>
      <c r="P194" s="193"/>
      <c r="Q194" s="406">
        <f>SUM(O194:O198)+SUM(P194:P198)/60</f>
        <v>0</v>
      </c>
      <c r="R194" s="403"/>
      <c r="S194" s="6">
        <f>MAX(O194*R194,P194*R194/60)</f>
        <v>0</v>
      </c>
      <c r="T194" s="386">
        <f>IF(AG194&gt;AH194,"EXCEDIÓ N° DE HORAS DE LA JORNADA ANTES DECLARADA",AG194)</f>
        <v>0</v>
      </c>
      <c r="U194" s="249"/>
      <c r="V194" s="246"/>
      <c r="W194" s="178"/>
      <c r="X194" s="229"/>
      <c r="Y194" s="170"/>
      <c r="Z194" s="170"/>
      <c r="AA194" s="170"/>
      <c r="AB194" s="170"/>
      <c r="AC194" s="170"/>
      <c r="AD194" s="170"/>
      <c r="AE194" s="170"/>
      <c r="AF194" s="170"/>
      <c r="AG194" s="426">
        <f>IF(H194&gt;0,IF(C194=C189,SUM(S194:S198)+AG189,SUM(S194:S198)),0)</f>
        <v>0</v>
      </c>
      <c r="AH194" s="426">
        <f>IF(H194&gt;0,G194/H194,0)</f>
        <v>0</v>
      </c>
      <c r="AI194" s="422">
        <f>IF(AH194&gt;0,AG194/AH194,0)</f>
        <v>0</v>
      </c>
    </row>
    <row r="195" spans="1:35" ht="36" customHeight="1">
      <c r="A195" s="414"/>
      <c r="B195" s="420"/>
      <c r="C195" s="411"/>
      <c r="D195" s="417"/>
      <c r="E195" s="394"/>
      <c r="F195" s="394"/>
      <c r="G195" s="391"/>
      <c r="H195" s="391"/>
      <c r="I195" s="212"/>
      <c r="J195" s="210"/>
      <c r="K195" s="210"/>
      <c r="L195" s="212"/>
      <c r="M195" s="214"/>
      <c r="N195" s="285"/>
      <c r="O195" s="212"/>
      <c r="P195" s="194"/>
      <c r="Q195" s="398"/>
      <c r="R195" s="404"/>
      <c r="S195" s="7">
        <f>MAX(O195*R194,P195*R194/60)</f>
        <v>0</v>
      </c>
      <c r="T195" s="387"/>
      <c r="U195" s="246"/>
      <c r="V195" s="246"/>
      <c r="W195" s="178"/>
      <c r="X195" s="213"/>
      <c r="Y195" s="170"/>
      <c r="Z195" s="170"/>
      <c r="AA195" s="170"/>
      <c r="AB195" s="170"/>
      <c r="AC195" s="170"/>
      <c r="AD195" s="170"/>
      <c r="AE195" s="170"/>
      <c r="AF195" s="170"/>
      <c r="AG195" s="427" t="e">
        <f>#REF!/#REF!</f>
        <v>#REF!</v>
      </c>
      <c r="AH195" s="427"/>
      <c r="AI195" s="423"/>
    </row>
    <row r="196" spans="1:35" ht="36" customHeight="1">
      <c r="A196" s="414"/>
      <c r="B196" s="420"/>
      <c r="C196" s="411"/>
      <c r="D196" s="417"/>
      <c r="E196" s="394"/>
      <c r="F196" s="394"/>
      <c r="G196" s="391"/>
      <c r="H196" s="391"/>
      <c r="I196" s="212"/>
      <c r="J196" s="210"/>
      <c r="K196" s="215"/>
      <c r="L196" s="212"/>
      <c r="M196" s="214"/>
      <c r="N196" s="285"/>
      <c r="O196" s="212"/>
      <c r="P196" s="194"/>
      <c r="Q196" s="398"/>
      <c r="R196" s="405"/>
      <c r="S196" s="7">
        <f>MAX(O196*R194,P196*R194/60)</f>
        <v>0</v>
      </c>
      <c r="T196" s="388"/>
      <c r="U196" s="246"/>
      <c r="V196" s="246"/>
      <c r="W196" s="179"/>
      <c r="X196" s="213"/>
      <c r="Y196" s="170"/>
      <c r="Z196" s="170"/>
      <c r="AA196" s="170"/>
      <c r="AB196" s="170"/>
      <c r="AC196" s="170"/>
      <c r="AD196" s="170"/>
      <c r="AE196" s="170"/>
      <c r="AF196" s="170"/>
      <c r="AG196" s="428" t="e">
        <f>#REF!/#REF!</f>
        <v>#REF!</v>
      </c>
      <c r="AH196" s="428"/>
      <c r="AI196" s="424"/>
    </row>
    <row r="197" spans="1:35" ht="36" customHeight="1">
      <c r="A197" s="414"/>
      <c r="B197" s="420"/>
      <c r="C197" s="411"/>
      <c r="D197" s="417"/>
      <c r="E197" s="394"/>
      <c r="F197" s="394"/>
      <c r="G197" s="391"/>
      <c r="H197" s="391"/>
      <c r="I197" s="216"/>
      <c r="J197" s="217"/>
      <c r="K197" s="218"/>
      <c r="L197" s="216"/>
      <c r="M197" s="214"/>
      <c r="N197" s="286"/>
      <c r="O197" s="212"/>
      <c r="P197" s="194"/>
      <c r="Q197" s="398"/>
      <c r="R197" s="401" t="str">
        <f>IF(AND(AI194&lt;0.8,H194&gt;0)," SEÑALAR QUÉ ACTIVIDADES REALIZA EL "&amp;ROUND(100*(1-T194/AH194),0)&amp;" % de la JORNADA","")</f>
        <v/>
      </c>
      <c r="S197" s="7">
        <f>MAX(O197*R194,P197*R194/60)</f>
        <v>0</v>
      </c>
      <c r="T197" s="388"/>
      <c r="U197" s="246"/>
      <c r="V197" s="246"/>
      <c r="W197" s="179"/>
      <c r="X197" s="213"/>
      <c r="Y197" s="170"/>
      <c r="Z197" s="170"/>
      <c r="AA197" s="170"/>
      <c r="AB197" s="170"/>
      <c r="AC197" s="170"/>
      <c r="AD197" s="170"/>
      <c r="AE197" s="170"/>
      <c r="AF197" s="170"/>
      <c r="AG197" s="428" t="e">
        <f>#REF!/#REF!</f>
        <v>#REF!</v>
      </c>
      <c r="AH197" s="428"/>
      <c r="AI197" s="424"/>
    </row>
    <row r="198" spans="1:35" ht="36" customHeight="1" thickBot="1">
      <c r="A198" s="415"/>
      <c r="B198" s="421"/>
      <c r="C198" s="412"/>
      <c r="D198" s="418"/>
      <c r="E198" s="395"/>
      <c r="F198" s="395"/>
      <c r="G198" s="392"/>
      <c r="H198" s="392"/>
      <c r="I198" s="219"/>
      <c r="J198" s="220"/>
      <c r="K198" s="221"/>
      <c r="L198" s="219"/>
      <c r="M198" s="219"/>
      <c r="N198" s="287"/>
      <c r="O198" s="224"/>
      <c r="P198" s="195"/>
      <c r="Q198" s="407"/>
      <c r="R198" s="402"/>
      <c r="S198" s="222">
        <f>MAX(O198*R194,P198*R194/60)</f>
        <v>0</v>
      </c>
      <c r="T198" s="389"/>
      <c r="U198" s="250"/>
      <c r="V198" s="250"/>
      <c r="W198" s="88"/>
      <c r="X198" s="223"/>
      <c r="Y198" s="170"/>
      <c r="Z198" s="170"/>
      <c r="AA198" s="170"/>
      <c r="AB198" s="170"/>
      <c r="AC198" s="170"/>
      <c r="AD198" s="170"/>
      <c r="AE198" s="170"/>
      <c r="AF198" s="170"/>
      <c r="AG198" s="429" t="e">
        <f>#REF!/#REF!</f>
        <v>#REF!</v>
      </c>
      <c r="AH198" s="429"/>
      <c r="AI198" s="425"/>
    </row>
    <row r="199" spans="1:35" ht="36" customHeight="1">
      <c r="A199" s="413">
        <f>IF(AND(C194=C199),A194,A194+1)</f>
        <v>14</v>
      </c>
      <c r="B199" s="419"/>
      <c r="C199" s="410"/>
      <c r="D199" s="416"/>
      <c r="E199" s="393"/>
      <c r="F199" s="393"/>
      <c r="G199" s="390"/>
      <c r="H199" s="390"/>
      <c r="I199" s="209"/>
      <c r="J199" s="210"/>
      <c r="K199" s="211"/>
      <c r="L199" s="209"/>
      <c r="M199" s="209"/>
      <c r="N199" s="284"/>
      <c r="O199" s="209"/>
      <c r="P199" s="193"/>
      <c r="Q199" s="406">
        <f>SUM(O199:O203)+SUM(P199:P203)/60</f>
        <v>0</v>
      </c>
      <c r="R199" s="403"/>
      <c r="S199" s="6">
        <f>MAX(O199*R199,P199*R199/60)</f>
        <v>0</v>
      </c>
      <c r="T199" s="386">
        <f>IF(AG199&gt;AH199,"EXCEDIÓ N° DE HORAS DE LA JORNADA ANTES DECLARADA",AG199)</f>
        <v>0</v>
      </c>
      <c r="U199" s="249"/>
      <c r="V199" s="246"/>
      <c r="W199" s="178"/>
      <c r="X199" s="213"/>
      <c r="Y199" s="170"/>
      <c r="Z199" s="170"/>
      <c r="AA199" s="170"/>
      <c r="AB199" s="170"/>
      <c r="AC199" s="170"/>
      <c r="AD199" s="170"/>
      <c r="AE199" s="170"/>
      <c r="AF199" s="170"/>
      <c r="AG199" s="426">
        <f>IF(H199&gt;0,IF(C199=C194,SUM(S199:S203)+AG194,SUM(S199:S203)),0)</f>
        <v>0</v>
      </c>
      <c r="AH199" s="426">
        <f>IF(H199&gt;0,G199/H199,0)</f>
        <v>0</v>
      </c>
      <c r="AI199" s="422">
        <f>IF(AH199&gt;0,AG199/AH199,0)</f>
        <v>0</v>
      </c>
    </row>
    <row r="200" spans="1:35" ht="36" customHeight="1">
      <c r="A200" s="414"/>
      <c r="B200" s="420"/>
      <c r="C200" s="411"/>
      <c r="D200" s="417"/>
      <c r="E200" s="394"/>
      <c r="F200" s="394"/>
      <c r="G200" s="391"/>
      <c r="H200" s="391"/>
      <c r="I200" s="212"/>
      <c r="J200" s="210"/>
      <c r="K200" s="210"/>
      <c r="L200" s="212"/>
      <c r="M200" s="214"/>
      <c r="N200" s="285"/>
      <c r="O200" s="212"/>
      <c r="P200" s="194"/>
      <c r="Q200" s="398"/>
      <c r="R200" s="404"/>
      <c r="S200" s="7">
        <f>MAX(O200*R199,P200*R199/60)</f>
        <v>0</v>
      </c>
      <c r="T200" s="387"/>
      <c r="U200" s="246"/>
      <c r="V200" s="246"/>
      <c r="W200" s="178"/>
      <c r="X200" s="213"/>
      <c r="Y200" s="170"/>
      <c r="Z200" s="170"/>
      <c r="AA200" s="170"/>
      <c r="AB200" s="170"/>
      <c r="AC200" s="170"/>
      <c r="AD200" s="170"/>
      <c r="AE200" s="170"/>
      <c r="AF200" s="170"/>
      <c r="AG200" s="427" t="e">
        <f>#REF!/#REF!</f>
        <v>#REF!</v>
      </c>
      <c r="AH200" s="427"/>
      <c r="AI200" s="423"/>
    </row>
    <row r="201" spans="1:35" ht="36" customHeight="1">
      <c r="A201" s="414"/>
      <c r="B201" s="420"/>
      <c r="C201" s="411"/>
      <c r="D201" s="417"/>
      <c r="E201" s="394"/>
      <c r="F201" s="394"/>
      <c r="G201" s="391"/>
      <c r="H201" s="391"/>
      <c r="I201" s="212"/>
      <c r="J201" s="210"/>
      <c r="K201" s="215"/>
      <c r="L201" s="212"/>
      <c r="M201" s="214"/>
      <c r="N201" s="285"/>
      <c r="O201" s="212"/>
      <c r="P201" s="194"/>
      <c r="Q201" s="398"/>
      <c r="R201" s="405"/>
      <c r="S201" s="7">
        <f>MAX(O201*R199,P201*R199/60)</f>
        <v>0</v>
      </c>
      <c r="T201" s="388"/>
      <c r="U201" s="246"/>
      <c r="V201" s="246"/>
      <c r="W201" s="179"/>
      <c r="X201" s="213"/>
      <c r="Y201" s="170"/>
      <c r="Z201" s="170"/>
      <c r="AA201" s="170"/>
      <c r="AB201" s="170"/>
      <c r="AC201" s="170"/>
      <c r="AD201" s="170"/>
      <c r="AE201" s="170"/>
      <c r="AF201" s="170"/>
      <c r="AG201" s="428" t="e">
        <f>#REF!/#REF!</f>
        <v>#REF!</v>
      </c>
      <c r="AH201" s="428"/>
      <c r="AI201" s="424"/>
    </row>
    <row r="202" spans="1:35" ht="36" customHeight="1">
      <c r="A202" s="414"/>
      <c r="B202" s="420"/>
      <c r="C202" s="411"/>
      <c r="D202" s="417"/>
      <c r="E202" s="394"/>
      <c r="F202" s="394"/>
      <c r="G202" s="391"/>
      <c r="H202" s="391"/>
      <c r="I202" s="216"/>
      <c r="J202" s="217"/>
      <c r="K202" s="218"/>
      <c r="L202" s="216"/>
      <c r="M202" s="214"/>
      <c r="N202" s="286"/>
      <c r="O202" s="212"/>
      <c r="P202" s="194"/>
      <c r="Q202" s="398"/>
      <c r="R202" s="401" t="str">
        <f>IF(AND(AI199&lt;0.8,H199&gt;0)," SEÑALAR QUÉ ACTIVIDADES REALIZA EL "&amp;ROUND(100*(1-T199/AH199),0)&amp;" % de la JORNADA","")</f>
        <v/>
      </c>
      <c r="S202" s="7">
        <f>MAX(O202*R199,P202*R199/60)</f>
        <v>0</v>
      </c>
      <c r="T202" s="388"/>
      <c r="U202" s="246"/>
      <c r="V202" s="246"/>
      <c r="W202" s="179"/>
      <c r="X202" s="213"/>
      <c r="Y202" s="170"/>
      <c r="Z202" s="170"/>
      <c r="AA202" s="170"/>
      <c r="AB202" s="170"/>
      <c r="AC202" s="170"/>
      <c r="AD202" s="170"/>
      <c r="AE202" s="170"/>
      <c r="AF202" s="170"/>
      <c r="AG202" s="428" t="e">
        <f>#REF!/#REF!</f>
        <v>#REF!</v>
      </c>
      <c r="AH202" s="428"/>
      <c r="AI202" s="424"/>
    </row>
    <row r="203" spans="1:35" ht="36" customHeight="1" thickBot="1">
      <c r="A203" s="415"/>
      <c r="B203" s="421"/>
      <c r="C203" s="412"/>
      <c r="D203" s="418"/>
      <c r="E203" s="395"/>
      <c r="F203" s="395"/>
      <c r="G203" s="392"/>
      <c r="H203" s="392"/>
      <c r="I203" s="219"/>
      <c r="J203" s="220"/>
      <c r="K203" s="221"/>
      <c r="L203" s="219"/>
      <c r="M203" s="219"/>
      <c r="N203" s="287"/>
      <c r="O203" s="224"/>
      <c r="P203" s="195"/>
      <c r="Q203" s="407"/>
      <c r="R203" s="402"/>
      <c r="S203" s="222">
        <f>MAX(O203*R199,P203*R199/60)</f>
        <v>0</v>
      </c>
      <c r="T203" s="389"/>
      <c r="U203" s="250"/>
      <c r="V203" s="250"/>
      <c r="W203" s="88"/>
      <c r="X203" s="223"/>
      <c r="Y203" s="170"/>
      <c r="Z203" s="170"/>
      <c r="AA203" s="170"/>
      <c r="AB203" s="170"/>
      <c r="AC203" s="170"/>
      <c r="AD203" s="170"/>
      <c r="AE203" s="170"/>
      <c r="AF203" s="170"/>
      <c r="AG203" s="429" t="e">
        <f>#REF!/#REF!</f>
        <v>#REF!</v>
      </c>
      <c r="AH203" s="429"/>
      <c r="AI203" s="425"/>
    </row>
    <row r="204" spans="1:35" ht="36" customHeight="1">
      <c r="A204" s="413">
        <f>IF(AND(C199=C204),A199,A199+1)</f>
        <v>14</v>
      </c>
      <c r="B204" s="419"/>
      <c r="C204" s="410"/>
      <c r="D204" s="416"/>
      <c r="E204" s="393"/>
      <c r="F204" s="393"/>
      <c r="G204" s="390"/>
      <c r="H204" s="390"/>
      <c r="I204" s="209"/>
      <c r="J204" s="210"/>
      <c r="K204" s="211"/>
      <c r="L204" s="209"/>
      <c r="M204" s="209"/>
      <c r="N204" s="284"/>
      <c r="O204" s="209"/>
      <c r="P204" s="193"/>
      <c r="Q204" s="406">
        <f>SUM(O204:O208)+SUM(P204:P208)/60</f>
        <v>0</v>
      </c>
      <c r="R204" s="403"/>
      <c r="S204" s="6">
        <f>MAX(O204*R204,P204*R204/60)</f>
        <v>0</v>
      </c>
      <c r="T204" s="386">
        <f>IF(AG204&gt;AH204,"EXCEDIÓ N° DE HORAS DE LA JORNADA ANTES DECLARADA",AG204)</f>
        <v>0</v>
      </c>
      <c r="U204" s="249"/>
      <c r="V204" s="246"/>
      <c r="W204" s="178"/>
      <c r="X204" s="213"/>
      <c r="Y204" s="170"/>
      <c r="Z204" s="170"/>
      <c r="AA204" s="170"/>
      <c r="AB204" s="170"/>
      <c r="AC204" s="170"/>
      <c r="AD204" s="170"/>
      <c r="AE204" s="170"/>
      <c r="AF204" s="170"/>
      <c r="AG204" s="426">
        <f>IF(H204&gt;0,IF(C204=C199,SUM(S204:S208)+AG199,SUM(S204:S208)),0)</f>
        <v>0</v>
      </c>
      <c r="AH204" s="426">
        <f>IF(H204&gt;0,G204/H204,0)</f>
        <v>0</v>
      </c>
      <c r="AI204" s="422">
        <f>IF(AH204&gt;0,AG204/AH204,0)</f>
        <v>0</v>
      </c>
    </row>
    <row r="205" spans="1:35" ht="36" customHeight="1">
      <c r="A205" s="414"/>
      <c r="B205" s="420"/>
      <c r="C205" s="411"/>
      <c r="D205" s="417"/>
      <c r="E205" s="394"/>
      <c r="F205" s="394"/>
      <c r="G205" s="391"/>
      <c r="H205" s="391"/>
      <c r="I205" s="212"/>
      <c r="J205" s="210"/>
      <c r="K205" s="210"/>
      <c r="L205" s="212"/>
      <c r="M205" s="214"/>
      <c r="N205" s="285"/>
      <c r="O205" s="212"/>
      <c r="P205" s="194"/>
      <c r="Q205" s="398"/>
      <c r="R205" s="404"/>
      <c r="S205" s="7">
        <f>MAX(O205*R204,P205*R204/60)</f>
        <v>0</v>
      </c>
      <c r="T205" s="398"/>
      <c r="U205" s="246"/>
      <c r="V205" s="246"/>
      <c r="W205" s="178"/>
      <c r="X205" s="213"/>
      <c r="Y205" s="170"/>
      <c r="Z205" s="170"/>
      <c r="AA205" s="170"/>
      <c r="AB205" s="170"/>
      <c r="AC205" s="170"/>
      <c r="AD205" s="170"/>
      <c r="AE205" s="170"/>
      <c r="AF205" s="170"/>
      <c r="AG205" s="427" t="e">
        <f>#REF!/#REF!</f>
        <v>#REF!</v>
      </c>
      <c r="AH205" s="427"/>
      <c r="AI205" s="423"/>
    </row>
    <row r="206" spans="1:35" ht="36" customHeight="1">
      <c r="A206" s="414"/>
      <c r="B206" s="420"/>
      <c r="C206" s="411"/>
      <c r="D206" s="417"/>
      <c r="E206" s="394"/>
      <c r="F206" s="394"/>
      <c r="G206" s="391"/>
      <c r="H206" s="391"/>
      <c r="I206" s="212"/>
      <c r="J206" s="210"/>
      <c r="K206" s="215"/>
      <c r="L206" s="212"/>
      <c r="M206" s="214"/>
      <c r="N206" s="285"/>
      <c r="O206" s="212"/>
      <c r="P206" s="194"/>
      <c r="Q206" s="398"/>
      <c r="R206" s="405"/>
      <c r="S206" s="7">
        <f>MAX(O206*R204,P206*R204/60)</f>
        <v>0</v>
      </c>
      <c r="T206" s="399"/>
      <c r="U206" s="246"/>
      <c r="V206" s="246"/>
      <c r="W206" s="179"/>
      <c r="X206" s="213"/>
      <c r="Y206" s="170"/>
      <c r="Z206" s="170"/>
      <c r="AA206" s="170"/>
      <c r="AB206" s="170"/>
      <c r="AC206" s="170"/>
      <c r="AD206" s="170"/>
      <c r="AE206" s="170"/>
      <c r="AF206" s="170"/>
      <c r="AG206" s="428" t="e">
        <f>#REF!/#REF!</f>
        <v>#REF!</v>
      </c>
      <c r="AH206" s="428"/>
      <c r="AI206" s="424"/>
    </row>
    <row r="207" spans="1:35" ht="36" customHeight="1">
      <c r="A207" s="414"/>
      <c r="B207" s="420"/>
      <c r="C207" s="411"/>
      <c r="D207" s="417"/>
      <c r="E207" s="394"/>
      <c r="F207" s="394"/>
      <c r="G207" s="391"/>
      <c r="H207" s="391"/>
      <c r="I207" s="216"/>
      <c r="J207" s="217"/>
      <c r="K207" s="218"/>
      <c r="L207" s="216"/>
      <c r="M207" s="214"/>
      <c r="N207" s="286"/>
      <c r="O207" s="212"/>
      <c r="P207" s="194"/>
      <c r="Q207" s="398"/>
      <c r="R207" s="401" t="str">
        <f>IF(AND(AI204&lt;0.8,H204&gt;0)," SEÑALAR QUÉ ACTIVIDADES REALIZA EL "&amp;ROUND(100*(1-AG204/AH204),0)&amp;" % de la JORNADA","")</f>
        <v/>
      </c>
      <c r="S207" s="7">
        <f>MAX(O207*R204,P207*R204/60)</f>
        <v>0</v>
      </c>
      <c r="T207" s="399"/>
      <c r="U207" s="246"/>
      <c r="V207" s="246"/>
      <c r="W207" s="179"/>
      <c r="X207" s="213"/>
      <c r="Y207" s="170"/>
      <c r="Z207" s="170"/>
      <c r="AA207" s="170"/>
      <c r="AB207" s="170"/>
      <c r="AC207" s="170"/>
      <c r="AD207" s="170"/>
      <c r="AE207" s="170"/>
      <c r="AF207" s="170"/>
      <c r="AG207" s="428" t="e">
        <f>#REF!/#REF!</f>
        <v>#REF!</v>
      </c>
      <c r="AH207" s="428"/>
      <c r="AI207" s="424"/>
    </row>
    <row r="208" spans="1:35" ht="36" customHeight="1" thickBot="1">
      <c r="A208" s="415"/>
      <c r="B208" s="421"/>
      <c r="C208" s="412"/>
      <c r="D208" s="418"/>
      <c r="E208" s="395"/>
      <c r="F208" s="395"/>
      <c r="G208" s="392"/>
      <c r="H208" s="392"/>
      <c r="I208" s="219"/>
      <c r="J208" s="220"/>
      <c r="K208" s="221"/>
      <c r="L208" s="219"/>
      <c r="M208" s="219"/>
      <c r="N208" s="287"/>
      <c r="O208" s="224"/>
      <c r="P208" s="195"/>
      <c r="Q208" s="407"/>
      <c r="R208" s="402"/>
      <c r="S208" s="222">
        <f>MAX(O208*R204,P208*R204/60)</f>
        <v>0</v>
      </c>
      <c r="T208" s="400"/>
      <c r="U208" s="250"/>
      <c r="V208" s="250"/>
      <c r="W208" s="88"/>
      <c r="X208" s="223"/>
      <c r="Y208" s="170"/>
      <c r="Z208" s="170"/>
      <c r="AA208" s="170"/>
      <c r="AB208" s="170"/>
      <c r="AC208" s="170"/>
      <c r="AD208" s="170"/>
      <c r="AE208" s="170"/>
      <c r="AF208" s="170"/>
      <c r="AG208" s="429" t="e">
        <f>#REF!/#REF!</f>
        <v>#REF!</v>
      </c>
      <c r="AH208" s="429"/>
      <c r="AI208" s="425"/>
    </row>
    <row r="209" spans="1:35" ht="36" customHeight="1">
      <c r="A209" s="413">
        <f>IF(AND(C204=C209),A204,A204+1)</f>
        <v>14</v>
      </c>
      <c r="B209" s="419"/>
      <c r="C209" s="410"/>
      <c r="D209" s="416"/>
      <c r="E209" s="393"/>
      <c r="F209" s="393"/>
      <c r="G209" s="390"/>
      <c r="H209" s="390"/>
      <c r="I209" s="209"/>
      <c r="J209" s="210"/>
      <c r="K209" s="211"/>
      <c r="L209" s="209"/>
      <c r="M209" s="209"/>
      <c r="N209" s="284"/>
      <c r="O209" s="209"/>
      <c r="P209" s="193"/>
      <c r="Q209" s="406">
        <f>SUM(O209:O213)+SUM(P209:P213)/60</f>
        <v>0</v>
      </c>
      <c r="R209" s="403"/>
      <c r="S209" s="6">
        <f>MAX(O209*R209,P209*R209/60)</f>
        <v>0</v>
      </c>
      <c r="T209" s="386">
        <f>IF(AG209&gt;AH209,"EXCEDIÓ N° DE HORAS DE LA JORNADA ANTES DECLARADA",AG209)</f>
        <v>0</v>
      </c>
      <c r="U209" s="249"/>
      <c r="V209" s="246"/>
      <c r="W209" s="178"/>
      <c r="X209" s="213"/>
      <c r="Y209" s="170"/>
      <c r="Z209" s="170"/>
      <c r="AA209" s="170"/>
      <c r="AB209" s="170"/>
      <c r="AC209" s="170"/>
      <c r="AD209" s="170"/>
      <c r="AE209" s="170"/>
      <c r="AF209" s="170"/>
      <c r="AG209" s="426">
        <f>IF(H209&gt;0,IF(C209=C204,SUM(S209:S213)+AG204,SUM(S209:S213)),0)</f>
        <v>0</v>
      </c>
      <c r="AH209" s="426">
        <f>IF(H209&gt;0,G209/H209,0)</f>
        <v>0</v>
      </c>
      <c r="AI209" s="422">
        <f>IF(AH209&gt;0,AG209/AH209,0)</f>
        <v>0</v>
      </c>
    </row>
    <row r="210" spans="1:35" ht="36" customHeight="1">
      <c r="A210" s="414"/>
      <c r="B210" s="420"/>
      <c r="C210" s="411"/>
      <c r="D210" s="417"/>
      <c r="E210" s="394"/>
      <c r="F210" s="394"/>
      <c r="G210" s="391"/>
      <c r="H210" s="391"/>
      <c r="I210" s="212"/>
      <c r="J210" s="210"/>
      <c r="K210" s="210"/>
      <c r="L210" s="212"/>
      <c r="M210" s="214"/>
      <c r="N210" s="285"/>
      <c r="O210" s="212"/>
      <c r="P210" s="194"/>
      <c r="Q210" s="398"/>
      <c r="R210" s="404"/>
      <c r="S210" s="7">
        <f>MAX(O210*R209,P210*R209/60)</f>
        <v>0</v>
      </c>
      <c r="T210" s="387"/>
      <c r="U210" s="246"/>
      <c r="V210" s="246"/>
      <c r="W210" s="178"/>
      <c r="X210" s="213"/>
      <c r="Y210" s="170"/>
      <c r="Z210" s="170"/>
      <c r="AA210" s="170"/>
      <c r="AB210" s="170"/>
      <c r="AC210" s="170"/>
      <c r="AD210" s="170"/>
      <c r="AE210" s="170"/>
      <c r="AF210" s="170"/>
      <c r="AG210" s="427" t="e">
        <f>#REF!/#REF!</f>
        <v>#REF!</v>
      </c>
      <c r="AH210" s="427"/>
      <c r="AI210" s="423"/>
    </row>
    <row r="211" spans="1:35" ht="36" customHeight="1">
      <c r="A211" s="414"/>
      <c r="B211" s="420"/>
      <c r="C211" s="411"/>
      <c r="D211" s="417"/>
      <c r="E211" s="394"/>
      <c r="F211" s="394"/>
      <c r="G211" s="391"/>
      <c r="H211" s="391"/>
      <c r="I211" s="212"/>
      <c r="J211" s="210"/>
      <c r="K211" s="215"/>
      <c r="L211" s="212"/>
      <c r="M211" s="214"/>
      <c r="N211" s="285"/>
      <c r="O211" s="212"/>
      <c r="P211" s="194"/>
      <c r="Q211" s="398"/>
      <c r="R211" s="405"/>
      <c r="S211" s="7">
        <f>MAX(O211*R209,P211*R209/60)</f>
        <v>0</v>
      </c>
      <c r="T211" s="388"/>
      <c r="U211" s="246"/>
      <c r="V211" s="246"/>
      <c r="W211" s="179"/>
      <c r="X211" s="213"/>
      <c r="Y211" s="170"/>
      <c r="Z211" s="170"/>
      <c r="AA211" s="170"/>
      <c r="AB211" s="170"/>
      <c r="AC211" s="170"/>
      <c r="AD211" s="170"/>
      <c r="AE211" s="170"/>
      <c r="AF211" s="170"/>
      <c r="AG211" s="428" t="e">
        <f>#REF!/#REF!</f>
        <v>#REF!</v>
      </c>
      <c r="AH211" s="428"/>
      <c r="AI211" s="424"/>
    </row>
    <row r="212" spans="1:35" ht="36" customHeight="1">
      <c r="A212" s="414"/>
      <c r="B212" s="420"/>
      <c r="C212" s="411"/>
      <c r="D212" s="417"/>
      <c r="E212" s="394"/>
      <c r="F212" s="394"/>
      <c r="G212" s="391"/>
      <c r="H212" s="391"/>
      <c r="I212" s="216"/>
      <c r="J212" s="217"/>
      <c r="K212" s="218"/>
      <c r="L212" s="216"/>
      <c r="M212" s="214"/>
      <c r="N212" s="286"/>
      <c r="O212" s="212"/>
      <c r="P212" s="194"/>
      <c r="Q212" s="398"/>
      <c r="R212" s="401" t="str">
        <f>IF(AND(AI209&lt;0.8,H209&gt;0)," SEÑALAR QUÉ ACTIVIDADES REALIZA EL "&amp;ROUND(100*(1-T209/AH209),0)&amp;" % de la JORNADA","")</f>
        <v/>
      </c>
      <c r="S212" s="7">
        <f>MAX(O212*R209,P212*R209/60)</f>
        <v>0</v>
      </c>
      <c r="T212" s="388"/>
      <c r="U212" s="246"/>
      <c r="V212" s="246"/>
      <c r="W212" s="179"/>
      <c r="X212" s="213"/>
      <c r="Y212" s="170"/>
      <c r="Z212" s="170"/>
      <c r="AA212" s="170"/>
      <c r="AB212" s="170"/>
      <c r="AC212" s="170"/>
      <c r="AD212" s="170"/>
      <c r="AE212" s="170"/>
      <c r="AF212" s="170"/>
      <c r="AG212" s="428" t="e">
        <f>#REF!/#REF!</f>
        <v>#REF!</v>
      </c>
      <c r="AH212" s="428"/>
      <c r="AI212" s="424"/>
    </row>
    <row r="213" spans="1:35" ht="36" customHeight="1" thickBot="1">
      <c r="A213" s="415"/>
      <c r="B213" s="421"/>
      <c r="C213" s="412"/>
      <c r="D213" s="418"/>
      <c r="E213" s="395"/>
      <c r="F213" s="395"/>
      <c r="G213" s="392"/>
      <c r="H213" s="392"/>
      <c r="I213" s="219"/>
      <c r="J213" s="220"/>
      <c r="K213" s="221"/>
      <c r="L213" s="219"/>
      <c r="M213" s="219"/>
      <c r="N213" s="287"/>
      <c r="O213" s="224"/>
      <c r="P213" s="195"/>
      <c r="Q213" s="407"/>
      <c r="R213" s="402"/>
      <c r="S213" s="222">
        <f>MAX(O213*R209,P213*R209/60)</f>
        <v>0</v>
      </c>
      <c r="T213" s="389"/>
      <c r="U213" s="250"/>
      <c r="V213" s="250"/>
      <c r="W213" s="88"/>
      <c r="X213" s="223"/>
      <c r="Y213" s="170"/>
      <c r="Z213" s="170"/>
      <c r="AA213" s="170"/>
      <c r="AB213" s="170"/>
      <c r="AC213" s="170"/>
      <c r="AD213" s="170"/>
      <c r="AE213" s="170"/>
      <c r="AF213" s="170"/>
      <c r="AG213" s="429" t="e">
        <f>#REF!/#REF!</f>
        <v>#REF!</v>
      </c>
      <c r="AH213" s="429"/>
      <c r="AI213" s="425"/>
    </row>
    <row r="214" spans="1:35" ht="36" customHeight="1">
      <c r="A214" s="413">
        <f>IF(AND(C209=C214),A209,A209+1)</f>
        <v>14</v>
      </c>
      <c r="B214" s="419"/>
      <c r="C214" s="410"/>
      <c r="D214" s="416"/>
      <c r="E214" s="393"/>
      <c r="F214" s="393"/>
      <c r="G214" s="390"/>
      <c r="H214" s="390"/>
      <c r="I214" s="209"/>
      <c r="J214" s="210"/>
      <c r="K214" s="211"/>
      <c r="L214" s="209"/>
      <c r="M214" s="209"/>
      <c r="N214" s="284"/>
      <c r="O214" s="209"/>
      <c r="P214" s="193"/>
      <c r="Q214" s="406">
        <f>SUM(O214:O218)+SUM(P214:P218)/60</f>
        <v>0</v>
      </c>
      <c r="R214" s="403"/>
      <c r="S214" s="6">
        <f>MAX(O214*R214,P214*R214/60)</f>
        <v>0</v>
      </c>
      <c r="T214" s="386">
        <f>IF(AG214&gt;AH214,"EXCEDIÓ N° DE HORAS DE LA JORNADA ANTES DECLARADA",AG214)</f>
        <v>0</v>
      </c>
      <c r="U214" s="249"/>
      <c r="V214" s="246"/>
      <c r="W214" s="178"/>
      <c r="X214" s="229"/>
      <c r="Y214" s="170"/>
      <c r="Z214" s="170"/>
      <c r="AA214" s="170"/>
      <c r="AB214" s="170"/>
      <c r="AC214" s="170"/>
      <c r="AD214" s="170"/>
      <c r="AE214" s="170"/>
      <c r="AF214" s="170"/>
      <c r="AG214" s="426">
        <f>IF(H214&gt;0,IF(C214=C209,SUM(S214:S218)+AG209,SUM(S214:S218)),0)</f>
        <v>0</v>
      </c>
      <c r="AH214" s="426">
        <f>IF(H214&gt;0,G214/H214,0)</f>
        <v>0</v>
      </c>
      <c r="AI214" s="422">
        <f>IF(AH214&gt;0,AG214/AH214,0)</f>
        <v>0</v>
      </c>
    </row>
    <row r="215" spans="1:35" ht="36" customHeight="1">
      <c r="A215" s="414"/>
      <c r="B215" s="420"/>
      <c r="C215" s="411"/>
      <c r="D215" s="417"/>
      <c r="E215" s="394"/>
      <c r="F215" s="394"/>
      <c r="G215" s="391"/>
      <c r="H215" s="391"/>
      <c r="I215" s="212"/>
      <c r="J215" s="210"/>
      <c r="K215" s="210"/>
      <c r="L215" s="212"/>
      <c r="M215" s="214"/>
      <c r="N215" s="285"/>
      <c r="O215" s="212"/>
      <c r="P215" s="194"/>
      <c r="Q215" s="398"/>
      <c r="R215" s="404"/>
      <c r="S215" s="7">
        <f>MAX(O215*R214,P215*R214/60)</f>
        <v>0</v>
      </c>
      <c r="T215" s="387"/>
      <c r="U215" s="246"/>
      <c r="V215" s="246"/>
      <c r="W215" s="178"/>
      <c r="X215" s="213"/>
      <c r="Y215" s="170"/>
      <c r="Z215" s="170"/>
      <c r="AA215" s="170"/>
      <c r="AB215" s="170"/>
      <c r="AC215" s="170"/>
      <c r="AD215" s="170"/>
      <c r="AE215" s="170"/>
      <c r="AF215" s="170"/>
      <c r="AG215" s="427" t="e">
        <f>#REF!/#REF!</f>
        <v>#REF!</v>
      </c>
      <c r="AH215" s="427"/>
      <c r="AI215" s="423"/>
    </row>
    <row r="216" spans="1:35" ht="36" customHeight="1">
      <c r="A216" s="414"/>
      <c r="B216" s="420"/>
      <c r="C216" s="411"/>
      <c r="D216" s="417"/>
      <c r="E216" s="394"/>
      <c r="F216" s="394"/>
      <c r="G216" s="391"/>
      <c r="H216" s="391"/>
      <c r="I216" s="212"/>
      <c r="J216" s="210"/>
      <c r="K216" s="215"/>
      <c r="L216" s="212"/>
      <c r="M216" s="214"/>
      <c r="N216" s="285"/>
      <c r="O216" s="212"/>
      <c r="P216" s="194"/>
      <c r="Q216" s="398"/>
      <c r="R216" s="405"/>
      <c r="S216" s="7">
        <f>MAX(O216*R214,P216*R214/60)</f>
        <v>0</v>
      </c>
      <c r="T216" s="388"/>
      <c r="U216" s="246"/>
      <c r="V216" s="246"/>
      <c r="W216" s="179"/>
      <c r="X216" s="213"/>
      <c r="Y216" s="170"/>
      <c r="Z216" s="170"/>
      <c r="AA216" s="170"/>
      <c r="AB216" s="170"/>
      <c r="AC216" s="170"/>
      <c r="AD216" s="170"/>
      <c r="AE216" s="170"/>
      <c r="AF216" s="170"/>
      <c r="AG216" s="428" t="e">
        <f>#REF!/#REF!</f>
        <v>#REF!</v>
      </c>
      <c r="AH216" s="428"/>
      <c r="AI216" s="424"/>
    </row>
    <row r="217" spans="1:35" ht="36" customHeight="1">
      <c r="A217" s="414"/>
      <c r="B217" s="420"/>
      <c r="C217" s="411"/>
      <c r="D217" s="417"/>
      <c r="E217" s="394"/>
      <c r="F217" s="394"/>
      <c r="G217" s="391"/>
      <c r="H217" s="391"/>
      <c r="I217" s="216"/>
      <c r="J217" s="217"/>
      <c r="K217" s="218"/>
      <c r="L217" s="216"/>
      <c r="M217" s="214"/>
      <c r="N217" s="286"/>
      <c r="O217" s="212"/>
      <c r="P217" s="194"/>
      <c r="Q217" s="398"/>
      <c r="R217" s="401" t="str">
        <f>IF(AND(AI214&lt;0.8,H214&gt;0)," SEÑALAR QUÉ ACTIVIDADES REALIZA EL "&amp;ROUND(100*(1-T214/AH214),0)&amp;" % de la JORNADA","")</f>
        <v/>
      </c>
      <c r="S217" s="7">
        <f>MAX(O217*R214,P217*R214/60)</f>
        <v>0</v>
      </c>
      <c r="T217" s="388"/>
      <c r="U217" s="246"/>
      <c r="V217" s="246"/>
      <c r="W217" s="179"/>
      <c r="X217" s="213"/>
      <c r="Y217" s="170"/>
      <c r="Z217" s="170"/>
      <c r="AA217" s="170"/>
      <c r="AB217" s="170"/>
      <c r="AC217" s="170"/>
      <c r="AD217" s="170"/>
      <c r="AE217" s="170"/>
      <c r="AF217" s="170"/>
      <c r="AG217" s="428" t="e">
        <f>#REF!/#REF!</f>
        <v>#REF!</v>
      </c>
      <c r="AH217" s="428"/>
      <c r="AI217" s="424"/>
    </row>
    <row r="218" spans="1:35" ht="36" customHeight="1" thickBot="1">
      <c r="A218" s="415"/>
      <c r="B218" s="421"/>
      <c r="C218" s="412"/>
      <c r="D218" s="418"/>
      <c r="E218" s="395"/>
      <c r="F218" s="395"/>
      <c r="G218" s="392"/>
      <c r="H218" s="392"/>
      <c r="I218" s="219"/>
      <c r="J218" s="220"/>
      <c r="K218" s="221"/>
      <c r="L218" s="219"/>
      <c r="M218" s="219"/>
      <c r="N218" s="287"/>
      <c r="O218" s="224"/>
      <c r="P218" s="195"/>
      <c r="Q218" s="407"/>
      <c r="R218" s="402"/>
      <c r="S218" s="222">
        <f>MAX(O218*R214,P218*R214/60)</f>
        <v>0</v>
      </c>
      <c r="T218" s="389"/>
      <c r="U218" s="250"/>
      <c r="V218" s="250"/>
      <c r="W218" s="88"/>
      <c r="X218" s="223"/>
      <c r="Y218" s="170"/>
      <c r="Z218" s="170"/>
      <c r="AA218" s="170"/>
      <c r="AB218" s="170"/>
      <c r="AC218" s="170"/>
      <c r="AD218" s="170"/>
      <c r="AE218" s="170"/>
      <c r="AF218" s="170"/>
      <c r="AG218" s="429" t="e">
        <f>#REF!/#REF!</f>
        <v>#REF!</v>
      </c>
      <c r="AH218" s="429"/>
      <c r="AI218" s="425"/>
    </row>
    <row r="219" spans="1:35" ht="36" customHeight="1">
      <c r="A219" s="413">
        <f>IF(AND(C214=C219),A214,A214+1)</f>
        <v>14</v>
      </c>
      <c r="B219" s="419"/>
      <c r="C219" s="410"/>
      <c r="D219" s="416"/>
      <c r="E219" s="393"/>
      <c r="F219" s="393"/>
      <c r="G219" s="390"/>
      <c r="H219" s="390"/>
      <c r="I219" s="209"/>
      <c r="J219" s="210"/>
      <c r="K219" s="211"/>
      <c r="L219" s="209"/>
      <c r="M219" s="209"/>
      <c r="N219" s="284"/>
      <c r="O219" s="209"/>
      <c r="P219" s="193"/>
      <c r="Q219" s="406">
        <f>SUM(O219:O223)+SUM(P219:P223)/60</f>
        <v>0</v>
      </c>
      <c r="R219" s="403"/>
      <c r="S219" s="6">
        <f>MAX(O219*R219,P219*R219/60)</f>
        <v>0</v>
      </c>
      <c r="T219" s="386">
        <f>IF(AG219&gt;AH219,"EXCEDIÓ N° DE HORAS DE LA JORNADA ANTES DECLARADA",AG219)</f>
        <v>0</v>
      </c>
      <c r="U219" s="249"/>
      <c r="V219" s="246"/>
      <c r="W219" s="178"/>
      <c r="X219" s="213"/>
      <c r="Y219" s="170"/>
      <c r="Z219" s="170"/>
      <c r="AA219" s="170"/>
      <c r="AB219" s="170"/>
      <c r="AC219" s="170"/>
      <c r="AD219" s="170"/>
      <c r="AE219" s="170"/>
      <c r="AF219" s="170"/>
      <c r="AG219" s="426">
        <f>IF(H219&gt;0,IF(C219=C214,SUM(S219:S223)+AG214,SUM(S219:S223)),0)</f>
        <v>0</v>
      </c>
      <c r="AH219" s="426">
        <f>IF(H219&gt;0,G219/H219,0)</f>
        <v>0</v>
      </c>
      <c r="AI219" s="422">
        <f>IF(AH219&gt;0,AG219/AH219,0)</f>
        <v>0</v>
      </c>
    </row>
    <row r="220" spans="1:35" ht="36" customHeight="1">
      <c r="A220" s="414"/>
      <c r="B220" s="420"/>
      <c r="C220" s="411"/>
      <c r="D220" s="417"/>
      <c r="E220" s="394"/>
      <c r="F220" s="394"/>
      <c r="G220" s="391"/>
      <c r="H220" s="391"/>
      <c r="I220" s="212"/>
      <c r="J220" s="210"/>
      <c r="K220" s="210"/>
      <c r="L220" s="212"/>
      <c r="M220" s="214"/>
      <c r="N220" s="285"/>
      <c r="O220" s="212"/>
      <c r="P220" s="194"/>
      <c r="Q220" s="398"/>
      <c r="R220" s="404"/>
      <c r="S220" s="7">
        <f>MAX(O220*R219,P220*R219/60)</f>
        <v>0</v>
      </c>
      <c r="T220" s="387"/>
      <c r="U220" s="246"/>
      <c r="V220" s="246"/>
      <c r="W220" s="178"/>
      <c r="X220" s="213"/>
      <c r="Y220" s="170"/>
      <c r="Z220" s="170"/>
      <c r="AA220" s="170"/>
      <c r="AB220" s="170"/>
      <c r="AC220" s="170"/>
      <c r="AD220" s="170"/>
      <c r="AE220" s="170"/>
      <c r="AF220" s="170"/>
      <c r="AG220" s="427" t="e">
        <f>#REF!/#REF!</f>
        <v>#REF!</v>
      </c>
      <c r="AH220" s="427"/>
      <c r="AI220" s="423"/>
    </row>
    <row r="221" spans="1:35" ht="36" customHeight="1">
      <c r="A221" s="414"/>
      <c r="B221" s="420"/>
      <c r="C221" s="411"/>
      <c r="D221" s="417"/>
      <c r="E221" s="394"/>
      <c r="F221" s="394"/>
      <c r="G221" s="391"/>
      <c r="H221" s="391"/>
      <c r="I221" s="212"/>
      <c r="J221" s="210"/>
      <c r="K221" s="215"/>
      <c r="L221" s="212"/>
      <c r="M221" s="214"/>
      <c r="N221" s="285"/>
      <c r="O221" s="212"/>
      <c r="P221" s="194"/>
      <c r="Q221" s="398"/>
      <c r="R221" s="405"/>
      <c r="S221" s="7">
        <f>MAX(O221*R219,P221*R219/60)</f>
        <v>0</v>
      </c>
      <c r="T221" s="388"/>
      <c r="U221" s="246"/>
      <c r="V221" s="246"/>
      <c r="W221" s="179"/>
      <c r="X221" s="213"/>
      <c r="Y221" s="170"/>
      <c r="Z221" s="170"/>
      <c r="AA221" s="170"/>
      <c r="AB221" s="170"/>
      <c r="AC221" s="170"/>
      <c r="AD221" s="170"/>
      <c r="AE221" s="170"/>
      <c r="AF221" s="170"/>
      <c r="AG221" s="428" t="e">
        <f>#REF!/#REF!</f>
        <v>#REF!</v>
      </c>
      <c r="AH221" s="428"/>
      <c r="AI221" s="424"/>
    </row>
    <row r="222" spans="1:35" ht="36" customHeight="1">
      <c r="A222" s="414"/>
      <c r="B222" s="420"/>
      <c r="C222" s="411"/>
      <c r="D222" s="417"/>
      <c r="E222" s="394"/>
      <c r="F222" s="394"/>
      <c r="G222" s="391"/>
      <c r="H222" s="391"/>
      <c r="I222" s="216"/>
      <c r="J222" s="217"/>
      <c r="K222" s="218"/>
      <c r="L222" s="216"/>
      <c r="M222" s="214"/>
      <c r="N222" s="286"/>
      <c r="O222" s="212"/>
      <c r="P222" s="194"/>
      <c r="Q222" s="398"/>
      <c r="R222" s="401" t="str">
        <f>IF(AND(AI219&lt;0.8,H219&gt;0)," SEÑALAR QUÉ ACTIVIDADES REALIZA EL "&amp;ROUND(100*(1-T219/AH219),0)&amp;" % de la JORNADA","")</f>
        <v/>
      </c>
      <c r="S222" s="7">
        <f>MAX(O222*R219,P222*R219/60)</f>
        <v>0</v>
      </c>
      <c r="T222" s="388"/>
      <c r="U222" s="246"/>
      <c r="V222" s="246"/>
      <c r="W222" s="179"/>
      <c r="X222" s="213"/>
      <c r="Y222" s="170"/>
      <c r="Z222" s="170"/>
      <c r="AA222" s="170"/>
      <c r="AB222" s="170"/>
      <c r="AC222" s="170"/>
      <c r="AD222" s="170"/>
      <c r="AE222" s="170"/>
      <c r="AF222" s="170"/>
      <c r="AG222" s="428" t="e">
        <f>#REF!/#REF!</f>
        <v>#REF!</v>
      </c>
      <c r="AH222" s="428"/>
      <c r="AI222" s="424"/>
    </row>
    <row r="223" spans="1:35" ht="36" customHeight="1" thickBot="1">
      <c r="A223" s="415"/>
      <c r="B223" s="421"/>
      <c r="C223" s="412"/>
      <c r="D223" s="418"/>
      <c r="E223" s="395"/>
      <c r="F223" s="395"/>
      <c r="G223" s="392"/>
      <c r="H223" s="392"/>
      <c r="I223" s="219"/>
      <c r="J223" s="220"/>
      <c r="K223" s="221"/>
      <c r="L223" s="219"/>
      <c r="M223" s="219"/>
      <c r="N223" s="287"/>
      <c r="O223" s="224"/>
      <c r="P223" s="195"/>
      <c r="Q223" s="407"/>
      <c r="R223" s="402"/>
      <c r="S223" s="222">
        <f>MAX(O223*R219,P223*R219/60)</f>
        <v>0</v>
      </c>
      <c r="T223" s="389"/>
      <c r="U223" s="250"/>
      <c r="V223" s="250"/>
      <c r="W223" s="88"/>
      <c r="X223" s="223"/>
      <c r="Y223" s="170"/>
      <c r="Z223" s="170"/>
      <c r="AA223" s="170"/>
      <c r="AB223" s="170"/>
      <c r="AC223" s="170"/>
      <c r="AD223" s="170"/>
      <c r="AE223" s="170"/>
      <c r="AF223" s="170"/>
      <c r="AG223" s="429" t="e">
        <f>#REF!/#REF!</f>
        <v>#REF!</v>
      </c>
      <c r="AH223" s="429"/>
      <c r="AI223" s="425"/>
    </row>
    <row r="224" spans="1:35" ht="36" customHeight="1">
      <c r="A224" s="413">
        <f>IF(AND(C219=C224),A219,A219+1)</f>
        <v>14</v>
      </c>
      <c r="B224" s="419"/>
      <c r="C224" s="410"/>
      <c r="D224" s="416"/>
      <c r="E224" s="393"/>
      <c r="F224" s="393"/>
      <c r="G224" s="390"/>
      <c r="H224" s="390"/>
      <c r="I224" s="209"/>
      <c r="J224" s="210"/>
      <c r="K224" s="211"/>
      <c r="L224" s="209"/>
      <c r="M224" s="209"/>
      <c r="N224" s="284"/>
      <c r="O224" s="209"/>
      <c r="P224" s="193"/>
      <c r="Q224" s="406">
        <f>SUM(O224:O228)+SUM(P224:P228)/60</f>
        <v>0</v>
      </c>
      <c r="R224" s="403"/>
      <c r="S224" s="6">
        <f>MAX(O224*R224,P224*R224/60)</f>
        <v>0</v>
      </c>
      <c r="T224" s="386">
        <f>IF(AG224&gt;AH224,"EXCEDIÓ N° DE HORAS DE LA JORNADA ANTES DECLARADA",AG224)</f>
        <v>0</v>
      </c>
      <c r="U224" s="249"/>
      <c r="V224" s="246"/>
      <c r="W224" s="178"/>
      <c r="X224" s="213"/>
      <c r="Y224" s="170"/>
      <c r="Z224" s="170"/>
      <c r="AA224" s="170"/>
      <c r="AB224" s="170"/>
      <c r="AC224" s="170"/>
      <c r="AD224" s="170"/>
      <c r="AE224" s="170"/>
      <c r="AF224" s="170"/>
      <c r="AG224" s="426">
        <f>IF(H224&gt;0,IF(C224=C219,SUM(S224:S228)+AG219,SUM(S224:S228)),0)</f>
        <v>0</v>
      </c>
      <c r="AH224" s="426">
        <f>IF(H224&gt;0,G224/H224,0)</f>
        <v>0</v>
      </c>
      <c r="AI224" s="422">
        <f>IF(AH224&gt;0,AG224/AH224,0)</f>
        <v>0</v>
      </c>
    </row>
    <row r="225" spans="1:35" ht="36" customHeight="1">
      <c r="A225" s="414"/>
      <c r="B225" s="420"/>
      <c r="C225" s="411"/>
      <c r="D225" s="417"/>
      <c r="E225" s="394"/>
      <c r="F225" s="394"/>
      <c r="G225" s="391"/>
      <c r="H225" s="391"/>
      <c r="I225" s="212"/>
      <c r="J225" s="210"/>
      <c r="K225" s="210"/>
      <c r="L225" s="212"/>
      <c r="M225" s="214"/>
      <c r="N225" s="285"/>
      <c r="O225" s="212"/>
      <c r="P225" s="194"/>
      <c r="Q225" s="398"/>
      <c r="R225" s="404"/>
      <c r="S225" s="7">
        <f>MAX(O225*R224,P225*R224/60)</f>
        <v>0</v>
      </c>
      <c r="T225" s="387"/>
      <c r="U225" s="246"/>
      <c r="V225" s="246"/>
      <c r="W225" s="178"/>
      <c r="X225" s="213"/>
      <c r="Y225" s="170"/>
      <c r="Z225" s="170"/>
      <c r="AA225" s="170"/>
      <c r="AB225" s="170"/>
      <c r="AC225" s="170"/>
      <c r="AD225" s="170"/>
      <c r="AE225" s="170"/>
      <c r="AF225" s="170"/>
      <c r="AG225" s="427" t="e">
        <f>#REF!/#REF!</f>
        <v>#REF!</v>
      </c>
      <c r="AH225" s="427"/>
      <c r="AI225" s="423"/>
    </row>
    <row r="226" spans="1:35" ht="36" customHeight="1">
      <c r="A226" s="414"/>
      <c r="B226" s="420"/>
      <c r="C226" s="411"/>
      <c r="D226" s="417"/>
      <c r="E226" s="394"/>
      <c r="F226" s="394"/>
      <c r="G226" s="391"/>
      <c r="H226" s="391"/>
      <c r="I226" s="212"/>
      <c r="J226" s="210"/>
      <c r="K226" s="215"/>
      <c r="L226" s="212"/>
      <c r="M226" s="214"/>
      <c r="N226" s="285"/>
      <c r="O226" s="212"/>
      <c r="P226" s="194"/>
      <c r="Q226" s="398"/>
      <c r="R226" s="405"/>
      <c r="S226" s="7">
        <f>MAX(O226*R224,P226*R224/60)</f>
        <v>0</v>
      </c>
      <c r="T226" s="388"/>
      <c r="U226" s="246"/>
      <c r="V226" s="246"/>
      <c r="W226" s="179"/>
      <c r="X226" s="213"/>
      <c r="Y226" s="170"/>
      <c r="Z226" s="170"/>
      <c r="AA226" s="170"/>
      <c r="AB226" s="170"/>
      <c r="AC226" s="170"/>
      <c r="AD226" s="170"/>
      <c r="AE226" s="170"/>
      <c r="AF226" s="170"/>
      <c r="AG226" s="428" t="e">
        <f>#REF!/#REF!</f>
        <v>#REF!</v>
      </c>
      <c r="AH226" s="428"/>
      <c r="AI226" s="424"/>
    </row>
    <row r="227" spans="1:35" ht="36" customHeight="1">
      <c r="A227" s="414"/>
      <c r="B227" s="420"/>
      <c r="C227" s="411"/>
      <c r="D227" s="417"/>
      <c r="E227" s="394"/>
      <c r="F227" s="394"/>
      <c r="G227" s="391"/>
      <c r="H227" s="391"/>
      <c r="I227" s="216"/>
      <c r="J227" s="217"/>
      <c r="K227" s="218"/>
      <c r="L227" s="216"/>
      <c r="M227" s="214"/>
      <c r="N227" s="286"/>
      <c r="O227" s="212"/>
      <c r="P227" s="194"/>
      <c r="Q227" s="398"/>
      <c r="R227" s="401" t="str">
        <f>IF(AND(AI224&lt;0.8,H224&gt;0)," SEÑALAR QUÉ ACTIVIDADES REALIZA EL "&amp;ROUND(100*(1-T224/AH224),0)&amp;" % de la JORNADA","")</f>
        <v/>
      </c>
      <c r="S227" s="7">
        <f>MAX(O227*R224,P227*R224/60)</f>
        <v>0</v>
      </c>
      <c r="T227" s="388"/>
      <c r="U227" s="246"/>
      <c r="V227" s="246"/>
      <c r="W227" s="179"/>
      <c r="X227" s="213"/>
      <c r="Y227" s="170"/>
      <c r="Z227" s="170"/>
      <c r="AA227" s="170"/>
      <c r="AB227" s="170"/>
      <c r="AC227" s="170"/>
      <c r="AD227" s="170"/>
      <c r="AE227" s="170"/>
      <c r="AF227" s="170"/>
      <c r="AG227" s="428" t="e">
        <f>#REF!/#REF!</f>
        <v>#REF!</v>
      </c>
      <c r="AH227" s="428"/>
      <c r="AI227" s="424"/>
    </row>
    <row r="228" spans="1:35" ht="36" customHeight="1" thickBot="1">
      <c r="A228" s="415"/>
      <c r="B228" s="421"/>
      <c r="C228" s="412"/>
      <c r="D228" s="418"/>
      <c r="E228" s="395"/>
      <c r="F228" s="395"/>
      <c r="G228" s="392"/>
      <c r="H228" s="392"/>
      <c r="I228" s="219"/>
      <c r="J228" s="220"/>
      <c r="K228" s="221"/>
      <c r="L228" s="219"/>
      <c r="M228" s="219"/>
      <c r="N228" s="287"/>
      <c r="O228" s="224"/>
      <c r="P228" s="195"/>
      <c r="Q228" s="407"/>
      <c r="R228" s="402"/>
      <c r="S228" s="222">
        <f>MAX(O228*R224,P228*R224/60)</f>
        <v>0</v>
      </c>
      <c r="T228" s="389"/>
      <c r="U228" s="250"/>
      <c r="V228" s="250"/>
      <c r="W228" s="88"/>
      <c r="X228" s="223"/>
      <c r="Y228" s="170"/>
      <c r="Z228" s="170"/>
      <c r="AA228" s="170"/>
      <c r="AB228" s="170"/>
      <c r="AC228" s="170"/>
      <c r="AD228" s="170"/>
      <c r="AE228" s="170"/>
      <c r="AF228" s="170"/>
      <c r="AG228" s="429" t="e">
        <f>#REF!/#REF!</f>
        <v>#REF!</v>
      </c>
      <c r="AH228" s="429"/>
      <c r="AI228" s="425"/>
    </row>
    <row r="229" spans="1:35" ht="36" customHeight="1">
      <c r="A229" s="413">
        <f>IF(AND(C224=C229),A224,A224+1)</f>
        <v>14</v>
      </c>
      <c r="B229" s="419"/>
      <c r="C229" s="410"/>
      <c r="D229" s="416"/>
      <c r="E229" s="393"/>
      <c r="F229" s="393"/>
      <c r="G229" s="390"/>
      <c r="H229" s="390"/>
      <c r="I229" s="209"/>
      <c r="J229" s="210"/>
      <c r="K229" s="211"/>
      <c r="L229" s="209"/>
      <c r="M229" s="209"/>
      <c r="N229" s="284"/>
      <c r="O229" s="209"/>
      <c r="P229" s="193"/>
      <c r="Q229" s="406">
        <f>SUM(O229:O233)+SUM(P229:P233)/60</f>
        <v>0</v>
      </c>
      <c r="R229" s="403"/>
      <c r="S229" s="6">
        <f>MAX(O229*R229,P229*R229/60)</f>
        <v>0</v>
      </c>
      <c r="T229" s="386">
        <f>IF(AG229&gt;AH229,"EXCEDIÓ N° DE HORAS DE LA JORNADA ANTES DECLARADA",AG229)</f>
        <v>0</v>
      </c>
      <c r="U229" s="249"/>
      <c r="V229" s="246"/>
      <c r="W229" s="178"/>
      <c r="X229" s="213"/>
      <c r="Y229" s="170"/>
      <c r="Z229" s="170"/>
      <c r="AA229" s="170"/>
      <c r="AB229" s="170"/>
      <c r="AC229" s="170"/>
      <c r="AD229" s="170"/>
      <c r="AE229" s="170"/>
      <c r="AF229" s="170"/>
      <c r="AG229" s="426">
        <f>IF(H229&gt;0,IF(C229=C224,SUM(S229:S233)+AG224,SUM(S229:S233)),0)</f>
        <v>0</v>
      </c>
      <c r="AH229" s="426">
        <f>IF(H229&gt;0,G229/H229,0)</f>
        <v>0</v>
      </c>
      <c r="AI229" s="422">
        <f>IF(AH229&gt;0,AG229/AH229,0)</f>
        <v>0</v>
      </c>
    </row>
    <row r="230" spans="1:35" ht="36" customHeight="1">
      <c r="A230" s="414"/>
      <c r="B230" s="420"/>
      <c r="C230" s="411"/>
      <c r="D230" s="417"/>
      <c r="E230" s="394"/>
      <c r="F230" s="394"/>
      <c r="G230" s="391"/>
      <c r="H230" s="391"/>
      <c r="I230" s="212"/>
      <c r="J230" s="210"/>
      <c r="K230" s="210"/>
      <c r="L230" s="212"/>
      <c r="M230" s="214"/>
      <c r="N230" s="285"/>
      <c r="O230" s="212"/>
      <c r="P230" s="194"/>
      <c r="Q230" s="398"/>
      <c r="R230" s="404"/>
      <c r="S230" s="7">
        <f>MAX(O230*R229,P230*R229/60)</f>
        <v>0</v>
      </c>
      <c r="T230" s="387"/>
      <c r="U230" s="246"/>
      <c r="V230" s="246"/>
      <c r="W230" s="178"/>
      <c r="X230" s="213"/>
      <c r="Y230" s="170"/>
      <c r="Z230" s="170"/>
      <c r="AA230" s="170"/>
      <c r="AB230" s="170"/>
      <c r="AC230" s="170"/>
      <c r="AD230" s="170"/>
      <c r="AE230" s="170"/>
      <c r="AF230" s="170"/>
      <c r="AG230" s="427" t="e">
        <f>#REF!/#REF!</f>
        <v>#REF!</v>
      </c>
      <c r="AH230" s="427"/>
      <c r="AI230" s="423"/>
    </row>
    <row r="231" spans="1:35" ht="36" customHeight="1">
      <c r="A231" s="414"/>
      <c r="B231" s="420"/>
      <c r="C231" s="411"/>
      <c r="D231" s="417"/>
      <c r="E231" s="394"/>
      <c r="F231" s="394"/>
      <c r="G231" s="391"/>
      <c r="H231" s="391"/>
      <c r="I231" s="212"/>
      <c r="J231" s="210"/>
      <c r="K231" s="215"/>
      <c r="L231" s="212"/>
      <c r="M231" s="214"/>
      <c r="N231" s="285"/>
      <c r="O231" s="212"/>
      <c r="P231" s="194"/>
      <c r="Q231" s="398"/>
      <c r="R231" s="405"/>
      <c r="S231" s="7">
        <f>MAX(O231*R229,P231*R229/60)</f>
        <v>0</v>
      </c>
      <c r="T231" s="388"/>
      <c r="U231" s="246"/>
      <c r="V231" s="246"/>
      <c r="W231" s="179"/>
      <c r="X231" s="213"/>
      <c r="Y231" s="170"/>
      <c r="Z231" s="170"/>
      <c r="AA231" s="170"/>
      <c r="AB231" s="170"/>
      <c r="AC231" s="170"/>
      <c r="AD231" s="170"/>
      <c r="AE231" s="170"/>
      <c r="AF231" s="170"/>
      <c r="AG231" s="428" t="e">
        <f>#REF!/#REF!</f>
        <v>#REF!</v>
      </c>
      <c r="AH231" s="428"/>
      <c r="AI231" s="424"/>
    </row>
    <row r="232" spans="1:35" ht="36" customHeight="1">
      <c r="A232" s="414"/>
      <c r="B232" s="420"/>
      <c r="C232" s="411"/>
      <c r="D232" s="417"/>
      <c r="E232" s="394"/>
      <c r="F232" s="394"/>
      <c r="G232" s="391"/>
      <c r="H232" s="391"/>
      <c r="I232" s="216"/>
      <c r="J232" s="217"/>
      <c r="K232" s="218"/>
      <c r="L232" s="216"/>
      <c r="M232" s="214"/>
      <c r="N232" s="286"/>
      <c r="O232" s="212"/>
      <c r="P232" s="194"/>
      <c r="Q232" s="398"/>
      <c r="R232" s="401" t="str">
        <f>IF(AND(AI229&lt;0.8,H229&gt;0)," SEÑALAR QUÉ ACTIVIDADES REALIZA EL "&amp;ROUND(100*(1-AG229/AH229),0)&amp;" % de la JORNADA","")</f>
        <v/>
      </c>
      <c r="S232" s="7">
        <f>MAX(O232*R229,P232*R229/60)</f>
        <v>0</v>
      </c>
      <c r="T232" s="388"/>
      <c r="U232" s="246"/>
      <c r="V232" s="246"/>
      <c r="W232" s="179"/>
      <c r="X232" s="213"/>
      <c r="Y232" s="170"/>
      <c r="Z232" s="170"/>
      <c r="AA232" s="170"/>
      <c r="AB232" s="170"/>
      <c r="AC232" s="170"/>
      <c r="AD232" s="170"/>
      <c r="AE232" s="170"/>
      <c r="AF232" s="170"/>
      <c r="AG232" s="428" t="e">
        <f>#REF!/#REF!</f>
        <v>#REF!</v>
      </c>
      <c r="AH232" s="428"/>
      <c r="AI232" s="424"/>
    </row>
    <row r="233" spans="1:35" ht="36" customHeight="1" thickBot="1">
      <c r="A233" s="415"/>
      <c r="B233" s="421"/>
      <c r="C233" s="412"/>
      <c r="D233" s="418"/>
      <c r="E233" s="395"/>
      <c r="F233" s="395"/>
      <c r="G233" s="392"/>
      <c r="H233" s="392"/>
      <c r="I233" s="219"/>
      <c r="J233" s="220"/>
      <c r="K233" s="221"/>
      <c r="L233" s="219"/>
      <c r="M233" s="219"/>
      <c r="N233" s="287"/>
      <c r="O233" s="224"/>
      <c r="P233" s="195"/>
      <c r="Q233" s="407"/>
      <c r="R233" s="402"/>
      <c r="S233" s="222">
        <f>MAX(O233*R229,P233*R229/60)</f>
        <v>0</v>
      </c>
      <c r="T233" s="389"/>
      <c r="U233" s="250"/>
      <c r="V233" s="250"/>
      <c r="W233" s="88"/>
      <c r="X233" s="223"/>
      <c r="Y233" s="170"/>
      <c r="Z233" s="170"/>
      <c r="AA233" s="170"/>
      <c r="AB233" s="170"/>
      <c r="AC233" s="170"/>
      <c r="AD233" s="170"/>
      <c r="AE233" s="170"/>
      <c r="AF233" s="170"/>
      <c r="AG233" s="429" t="e">
        <f>#REF!/#REF!</f>
        <v>#REF!</v>
      </c>
      <c r="AH233" s="429"/>
      <c r="AI233" s="425"/>
    </row>
    <row r="234" spans="1:35" ht="36" customHeight="1">
      <c r="A234" s="413">
        <f>IF(AND(C229=C234),A229,A229+1)</f>
        <v>14</v>
      </c>
      <c r="B234" s="419"/>
      <c r="C234" s="410"/>
      <c r="D234" s="416"/>
      <c r="E234" s="393"/>
      <c r="F234" s="393"/>
      <c r="G234" s="390"/>
      <c r="H234" s="390"/>
      <c r="I234" s="209"/>
      <c r="J234" s="210"/>
      <c r="K234" s="211"/>
      <c r="L234" s="209"/>
      <c r="M234" s="209"/>
      <c r="N234" s="284"/>
      <c r="O234" s="209"/>
      <c r="P234" s="193"/>
      <c r="Q234" s="432">
        <f>SUM(O234:O238)+SUM(P234:P238)/60</f>
        <v>0</v>
      </c>
      <c r="R234" s="403"/>
      <c r="S234" s="6">
        <f>MAX(O234*R234,P234*R234/60)</f>
        <v>0</v>
      </c>
      <c r="T234" s="386">
        <f>IF(AG234&gt;AH234,"EXCEDIÓ N° DE HORAS DE LA JORNADA ANTES DECLARADA",AG234)</f>
        <v>0</v>
      </c>
      <c r="U234" s="249"/>
      <c r="V234" s="246"/>
      <c r="W234" s="178"/>
      <c r="X234" s="213"/>
      <c r="Y234" s="170"/>
      <c r="Z234" s="170"/>
      <c r="AA234" s="170"/>
      <c r="AB234" s="170"/>
      <c r="AC234" s="170"/>
      <c r="AD234" s="170"/>
      <c r="AE234" s="170"/>
      <c r="AF234" s="170"/>
      <c r="AG234" s="426">
        <f>IF(H234&gt;0,IF(C234=C229,SUM(S234:S238)+AG229,SUM(S234:S238)),0)</f>
        <v>0</v>
      </c>
      <c r="AH234" s="426">
        <f>IF(H234&gt;0,G234/H234,0)</f>
        <v>0</v>
      </c>
      <c r="AI234" s="422">
        <f>IF(AH234&gt;0,AG234/AH234,0)</f>
        <v>0</v>
      </c>
    </row>
    <row r="235" spans="1:35" ht="36" customHeight="1">
      <c r="A235" s="414"/>
      <c r="B235" s="420"/>
      <c r="C235" s="411"/>
      <c r="D235" s="417"/>
      <c r="E235" s="394"/>
      <c r="F235" s="394"/>
      <c r="G235" s="391"/>
      <c r="H235" s="391"/>
      <c r="I235" s="212"/>
      <c r="J235" s="210"/>
      <c r="K235" s="210"/>
      <c r="L235" s="212"/>
      <c r="M235" s="214"/>
      <c r="N235" s="285"/>
      <c r="O235" s="212"/>
      <c r="P235" s="194"/>
      <c r="Q235" s="433"/>
      <c r="R235" s="404"/>
      <c r="S235" s="7">
        <f>MAX(O235*R234,P235*R234/60)</f>
        <v>0</v>
      </c>
      <c r="T235" s="398"/>
      <c r="U235" s="246"/>
      <c r="V235" s="246"/>
      <c r="W235" s="178"/>
      <c r="X235" s="213"/>
      <c r="Y235" s="170"/>
      <c r="Z235" s="170"/>
      <c r="AA235" s="170"/>
      <c r="AB235" s="170"/>
      <c r="AC235" s="170"/>
      <c r="AD235" s="170"/>
      <c r="AE235" s="170"/>
      <c r="AF235" s="170"/>
      <c r="AG235" s="427" t="e">
        <f>#REF!/#REF!</f>
        <v>#REF!</v>
      </c>
      <c r="AH235" s="427"/>
      <c r="AI235" s="423"/>
    </row>
    <row r="236" spans="1:35" ht="36" customHeight="1">
      <c r="A236" s="414"/>
      <c r="B236" s="420"/>
      <c r="C236" s="411"/>
      <c r="D236" s="417"/>
      <c r="E236" s="394"/>
      <c r="F236" s="394"/>
      <c r="G236" s="391"/>
      <c r="H236" s="391"/>
      <c r="I236" s="212"/>
      <c r="J236" s="210"/>
      <c r="K236" s="215"/>
      <c r="L236" s="212"/>
      <c r="M236" s="214"/>
      <c r="N236" s="285"/>
      <c r="O236" s="212"/>
      <c r="P236" s="194"/>
      <c r="Q236" s="433"/>
      <c r="R236" s="405"/>
      <c r="S236" s="7">
        <f>MAX(O236*R234,P236*R234/60)</f>
        <v>0</v>
      </c>
      <c r="T236" s="399"/>
      <c r="U236" s="246"/>
      <c r="V236" s="246"/>
      <c r="W236" s="179"/>
      <c r="X236" s="213"/>
      <c r="Y236" s="170"/>
      <c r="Z236" s="170"/>
      <c r="AA236" s="170"/>
      <c r="AB236" s="170"/>
      <c r="AC236" s="170"/>
      <c r="AD236" s="170"/>
      <c r="AE236" s="170"/>
      <c r="AF236" s="170"/>
      <c r="AG236" s="428" t="e">
        <f>#REF!/#REF!</f>
        <v>#REF!</v>
      </c>
      <c r="AH236" s="428"/>
      <c r="AI236" s="424"/>
    </row>
    <row r="237" spans="1:35" ht="36" customHeight="1">
      <c r="A237" s="414"/>
      <c r="B237" s="420"/>
      <c r="C237" s="411"/>
      <c r="D237" s="417"/>
      <c r="E237" s="394"/>
      <c r="F237" s="394"/>
      <c r="G237" s="391"/>
      <c r="H237" s="391"/>
      <c r="I237" s="216"/>
      <c r="J237" s="217"/>
      <c r="K237" s="218"/>
      <c r="L237" s="216"/>
      <c r="M237" s="214"/>
      <c r="N237" s="286"/>
      <c r="O237" s="212"/>
      <c r="P237" s="194"/>
      <c r="Q237" s="433"/>
      <c r="R237" s="401" t="str">
        <f>IF(AND(AI234&lt;0.8,H234&gt;0)," SEÑALAR QUÉ ACTIVIDADES REALIZA EL "&amp;ROUND(100*(1-T234/AH234),0)&amp;" % de la JORNADA","")</f>
        <v/>
      </c>
      <c r="S237" s="7">
        <f>MAX(O237*R234,P237*R234/60)</f>
        <v>0</v>
      </c>
      <c r="T237" s="399"/>
      <c r="U237" s="246"/>
      <c r="V237" s="246"/>
      <c r="W237" s="179"/>
      <c r="X237" s="213"/>
      <c r="Y237" s="170"/>
      <c r="Z237" s="170"/>
      <c r="AA237" s="170"/>
      <c r="AB237" s="170"/>
      <c r="AC237" s="170"/>
      <c r="AD237" s="170"/>
      <c r="AE237" s="170"/>
      <c r="AF237" s="170"/>
      <c r="AG237" s="428" t="e">
        <f>#REF!/#REF!</f>
        <v>#REF!</v>
      </c>
      <c r="AH237" s="428"/>
      <c r="AI237" s="424"/>
    </row>
    <row r="238" spans="1:35" ht="36" customHeight="1" thickBot="1">
      <c r="A238" s="415"/>
      <c r="B238" s="421"/>
      <c r="C238" s="412"/>
      <c r="D238" s="418"/>
      <c r="E238" s="395"/>
      <c r="F238" s="395"/>
      <c r="G238" s="392"/>
      <c r="H238" s="392"/>
      <c r="I238" s="219"/>
      <c r="J238" s="220"/>
      <c r="K238" s="221"/>
      <c r="L238" s="219"/>
      <c r="M238" s="219"/>
      <c r="N238" s="287"/>
      <c r="O238" s="224"/>
      <c r="P238" s="195"/>
      <c r="Q238" s="434"/>
      <c r="R238" s="402"/>
      <c r="S238" s="222">
        <f>MAX(O238*R234,P238*R234/60)</f>
        <v>0</v>
      </c>
      <c r="T238" s="400"/>
      <c r="U238" s="250"/>
      <c r="V238" s="250"/>
      <c r="W238" s="88"/>
      <c r="X238" s="223"/>
      <c r="Y238" s="170"/>
      <c r="Z238" s="170"/>
      <c r="AA238" s="170"/>
      <c r="AB238" s="170"/>
      <c r="AC238" s="170"/>
      <c r="AD238" s="170"/>
      <c r="AE238" s="170"/>
      <c r="AF238" s="170"/>
      <c r="AG238" s="429" t="e">
        <f>#REF!/#REF!</f>
        <v>#REF!</v>
      </c>
      <c r="AH238" s="429"/>
      <c r="AI238" s="425"/>
    </row>
    <row r="239" spans="1:35" ht="36" customHeight="1">
      <c r="A239" s="413">
        <f>IF(AND(C234=C239),A234,A234+1)</f>
        <v>14</v>
      </c>
      <c r="B239" s="419"/>
      <c r="C239" s="410"/>
      <c r="D239" s="416"/>
      <c r="E239" s="393"/>
      <c r="F239" s="393"/>
      <c r="G239" s="390"/>
      <c r="H239" s="390"/>
      <c r="I239" s="209"/>
      <c r="J239" s="210"/>
      <c r="K239" s="211"/>
      <c r="L239" s="209"/>
      <c r="M239" s="209"/>
      <c r="N239" s="284"/>
      <c r="O239" s="209"/>
      <c r="P239" s="193"/>
      <c r="Q239" s="406">
        <f>SUM(O239:O243)+SUM(P239:P243)/60</f>
        <v>0</v>
      </c>
      <c r="R239" s="403"/>
      <c r="S239" s="6">
        <f>MAX(O239*R239,P239*R239/60)</f>
        <v>0</v>
      </c>
      <c r="T239" s="386">
        <f>IF(AG239&gt;AH239,"EXCEDIÓ N° DE HORAS DE LA JORNADA ANTES DECLARADA",AG239)</f>
        <v>0</v>
      </c>
      <c r="U239" s="249"/>
      <c r="V239" s="246"/>
      <c r="W239" s="178"/>
      <c r="X239" s="213"/>
      <c r="Y239" s="170"/>
      <c r="Z239" s="170"/>
      <c r="AA239" s="170"/>
      <c r="AB239" s="170"/>
      <c r="AC239" s="170"/>
      <c r="AD239" s="170"/>
      <c r="AE239" s="170"/>
      <c r="AF239" s="170"/>
      <c r="AG239" s="426">
        <f>IF(H239&gt;0,IF(C239=C234,SUM(S239:S243)+AG234,SUM(S239:S243)),0)</f>
        <v>0</v>
      </c>
      <c r="AH239" s="426">
        <f>IF(H239&gt;0,G239/H239,0)</f>
        <v>0</v>
      </c>
      <c r="AI239" s="422">
        <f>IF(AH239&gt;0,AG239/AH239,0)</f>
        <v>0</v>
      </c>
    </row>
    <row r="240" spans="1:35" ht="36" customHeight="1">
      <c r="A240" s="414"/>
      <c r="B240" s="420"/>
      <c r="C240" s="411"/>
      <c r="D240" s="417"/>
      <c r="E240" s="394"/>
      <c r="F240" s="394"/>
      <c r="G240" s="391"/>
      <c r="H240" s="391"/>
      <c r="I240" s="212"/>
      <c r="J240" s="210"/>
      <c r="K240" s="210"/>
      <c r="L240" s="212"/>
      <c r="M240" s="214"/>
      <c r="N240" s="285"/>
      <c r="O240" s="212"/>
      <c r="P240" s="194"/>
      <c r="Q240" s="398"/>
      <c r="R240" s="404"/>
      <c r="S240" s="7">
        <f>MAX(O240*R239,P240*R239/60)</f>
        <v>0</v>
      </c>
      <c r="T240" s="387"/>
      <c r="U240" s="246"/>
      <c r="V240" s="246"/>
      <c r="W240" s="178"/>
      <c r="X240" s="213"/>
      <c r="Y240" s="170"/>
      <c r="Z240" s="170"/>
      <c r="AA240" s="170"/>
      <c r="AB240" s="170"/>
      <c r="AC240" s="170"/>
      <c r="AD240" s="170"/>
      <c r="AE240" s="170"/>
      <c r="AF240" s="170"/>
      <c r="AG240" s="427" t="e">
        <f>#REF!/#REF!</f>
        <v>#REF!</v>
      </c>
      <c r="AH240" s="427"/>
      <c r="AI240" s="423"/>
    </row>
    <row r="241" spans="1:35" ht="36" customHeight="1">
      <c r="A241" s="414"/>
      <c r="B241" s="420"/>
      <c r="C241" s="411"/>
      <c r="D241" s="417"/>
      <c r="E241" s="394"/>
      <c r="F241" s="394"/>
      <c r="G241" s="391"/>
      <c r="H241" s="391"/>
      <c r="I241" s="212"/>
      <c r="J241" s="210"/>
      <c r="K241" s="215"/>
      <c r="L241" s="212"/>
      <c r="M241" s="214"/>
      <c r="N241" s="285"/>
      <c r="O241" s="212"/>
      <c r="P241" s="194"/>
      <c r="Q241" s="398"/>
      <c r="R241" s="405"/>
      <c r="S241" s="7">
        <f>MAX(O241*R239,P241*R239/60)</f>
        <v>0</v>
      </c>
      <c r="T241" s="388"/>
      <c r="U241" s="246"/>
      <c r="V241" s="246"/>
      <c r="W241" s="179"/>
      <c r="X241" s="213"/>
      <c r="Y241" s="170"/>
      <c r="Z241" s="170"/>
      <c r="AA241" s="170"/>
      <c r="AB241" s="170"/>
      <c r="AC241" s="170"/>
      <c r="AD241" s="170"/>
      <c r="AE241" s="170"/>
      <c r="AF241" s="170"/>
      <c r="AG241" s="428" t="e">
        <f>#REF!/#REF!</f>
        <v>#REF!</v>
      </c>
      <c r="AH241" s="428"/>
      <c r="AI241" s="424"/>
    </row>
    <row r="242" spans="1:35" ht="36" customHeight="1">
      <c r="A242" s="414"/>
      <c r="B242" s="420"/>
      <c r="C242" s="411"/>
      <c r="D242" s="417"/>
      <c r="E242" s="394"/>
      <c r="F242" s="394"/>
      <c r="G242" s="391"/>
      <c r="H242" s="391"/>
      <c r="I242" s="216"/>
      <c r="J242" s="217"/>
      <c r="K242" s="218"/>
      <c r="L242" s="216"/>
      <c r="M242" s="214"/>
      <c r="N242" s="286"/>
      <c r="O242" s="212"/>
      <c r="P242" s="194"/>
      <c r="Q242" s="398"/>
      <c r="R242" s="401" t="str">
        <f>IF(AND(AI239&lt;0.8,H239&gt;0)," SEÑALAR QUÉ ACTIVIDADES REALIZA EL "&amp;ROUND(100*(1-T239/AH239),0)&amp;" % de la JORNADA","")</f>
        <v/>
      </c>
      <c r="S242" s="7">
        <f>MAX(O242*R239,P242*R239/60)</f>
        <v>0</v>
      </c>
      <c r="T242" s="388"/>
      <c r="U242" s="246"/>
      <c r="V242" s="246"/>
      <c r="W242" s="179"/>
      <c r="X242" s="213"/>
      <c r="Y242" s="170"/>
      <c r="Z242" s="170"/>
      <c r="AA242" s="170"/>
      <c r="AB242" s="170"/>
      <c r="AC242" s="170"/>
      <c r="AD242" s="170"/>
      <c r="AE242" s="170"/>
      <c r="AF242" s="170"/>
      <c r="AG242" s="428" t="e">
        <f>#REF!/#REF!</f>
        <v>#REF!</v>
      </c>
      <c r="AH242" s="428"/>
      <c r="AI242" s="424"/>
    </row>
    <row r="243" spans="1:35" ht="36" customHeight="1" thickBot="1">
      <c r="A243" s="415"/>
      <c r="B243" s="421"/>
      <c r="C243" s="412"/>
      <c r="D243" s="418"/>
      <c r="E243" s="395"/>
      <c r="F243" s="395"/>
      <c r="G243" s="392"/>
      <c r="H243" s="392"/>
      <c r="I243" s="219"/>
      <c r="J243" s="220"/>
      <c r="K243" s="221"/>
      <c r="L243" s="219"/>
      <c r="M243" s="219"/>
      <c r="N243" s="287"/>
      <c r="O243" s="224"/>
      <c r="P243" s="195"/>
      <c r="Q243" s="407"/>
      <c r="R243" s="402"/>
      <c r="S243" s="222">
        <f>MAX(O243*R239,P243*R239/60)</f>
        <v>0</v>
      </c>
      <c r="T243" s="389"/>
      <c r="U243" s="250"/>
      <c r="V243" s="250"/>
      <c r="W243" s="88"/>
      <c r="X243" s="223"/>
      <c r="Y243" s="170"/>
      <c r="Z243" s="170"/>
      <c r="AA243" s="170"/>
      <c r="AB243" s="170"/>
      <c r="AC243" s="170"/>
      <c r="AD243" s="170"/>
      <c r="AE243" s="170"/>
      <c r="AF243" s="170"/>
      <c r="AG243" s="429" t="e">
        <f>#REF!/#REF!</f>
        <v>#REF!</v>
      </c>
      <c r="AH243" s="429"/>
      <c r="AI243" s="425"/>
    </row>
    <row r="244" spans="1:35" ht="36" customHeight="1">
      <c r="A244" s="413">
        <f>IF(AND(C239=C244),A239,A239+1)</f>
        <v>14</v>
      </c>
      <c r="B244" s="419"/>
      <c r="C244" s="410"/>
      <c r="D244" s="416"/>
      <c r="E244" s="393"/>
      <c r="F244" s="393"/>
      <c r="G244" s="390"/>
      <c r="H244" s="390"/>
      <c r="I244" s="209"/>
      <c r="J244" s="210"/>
      <c r="K244" s="211"/>
      <c r="L244" s="209"/>
      <c r="M244" s="209"/>
      <c r="N244" s="284"/>
      <c r="O244" s="209"/>
      <c r="P244" s="193"/>
      <c r="Q244" s="406">
        <f>SUM(O244:O248)+SUM(P244:P248)/60</f>
        <v>0</v>
      </c>
      <c r="R244" s="403"/>
      <c r="S244" s="6">
        <f>MAX(O244*R244,P244*R244/60)</f>
        <v>0</v>
      </c>
      <c r="T244" s="386">
        <f>IF(AG244&gt;AH244,"EXCEDIÓ N° DE HORAS DE LA JORNADA ANTES DECLARADA",AG244)</f>
        <v>0</v>
      </c>
      <c r="U244" s="249"/>
      <c r="V244" s="246"/>
      <c r="W244" s="60"/>
      <c r="X244" s="213"/>
      <c r="Y244" s="170"/>
      <c r="Z244" s="170"/>
      <c r="AA244" s="170"/>
      <c r="AB244" s="170"/>
      <c r="AC244" s="170"/>
      <c r="AD244" s="170"/>
      <c r="AE244" s="170"/>
      <c r="AF244" s="170"/>
      <c r="AG244" s="426">
        <f>IF(H244&gt;0,IF(C244=C239,SUM(S244:S248)+AG239,SUM(S244:S248)),0)</f>
        <v>0</v>
      </c>
      <c r="AH244" s="426">
        <f>IF(H244&gt;0,G244/H244,0)</f>
        <v>0</v>
      </c>
      <c r="AI244" s="422">
        <f>IF(AH244&gt;0,AG244/AH244,0)</f>
        <v>0</v>
      </c>
    </row>
    <row r="245" spans="1:35" ht="36" customHeight="1">
      <c r="A245" s="414"/>
      <c r="B245" s="420"/>
      <c r="C245" s="411"/>
      <c r="D245" s="417"/>
      <c r="E245" s="394"/>
      <c r="F245" s="394"/>
      <c r="G245" s="391"/>
      <c r="H245" s="391"/>
      <c r="I245" s="212"/>
      <c r="J245" s="210"/>
      <c r="K245" s="210"/>
      <c r="L245" s="212"/>
      <c r="M245" s="214"/>
      <c r="N245" s="285"/>
      <c r="O245" s="212"/>
      <c r="P245" s="194"/>
      <c r="Q245" s="398"/>
      <c r="R245" s="404"/>
      <c r="S245" s="7">
        <f>MAX(O245*R244,P245*R244/60)</f>
        <v>0</v>
      </c>
      <c r="T245" s="387"/>
      <c r="U245" s="246"/>
      <c r="V245" s="246"/>
      <c r="W245" s="60"/>
      <c r="X245" s="213"/>
      <c r="Y245" s="170"/>
      <c r="Z245" s="170"/>
      <c r="AA245" s="170"/>
      <c r="AB245" s="170"/>
      <c r="AC245" s="170"/>
      <c r="AD245" s="170"/>
      <c r="AE245" s="170"/>
      <c r="AF245" s="170"/>
      <c r="AG245" s="427" t="e">
        <f>#REF!/#REF!</f>
        <v>#REF!</v>
      </c>
      <c r="AH245" s="427"/>
      <c r="AI245" s="423"/>
    </row>
    <row r="246" spans="1:35" ht="36" customHeight="1">
      <c r="A246" s="414"/>
      <c r="B246" s="420"/>
      <c r="C246" s="411"/>
      <c r="D246" s="417"/>
      <c r="E246" s="394"/>
      <c r="F246" s="394"/>
      <c r="G246" s="391"/>
      <c r="H246" s="391"/>
      <c r="I246" s="212"/>
      <c r="J246" s="210"/>
      <c r="K246" s="215"/>
      <c r="L246" s="212"/>
      <c r="M246" s="214"/>
      <c r="N246" s="285"/>
      <c r="O246" s="212"/>
      <c r="P246" s="194"/>
      <c r="Q246" s="398"/>
      <c r="R246" s="405"/>
      <c r="S246" s="7">
        <f>MAX(O246*R244,P246*R244/60)</f>
        <v>0</v>
      </c>
      <c r="T246" s="388"/>
      <c r="U246" s="246"/>
      <c r="V246" s="246"/>
      <c r="W246" s="61"/>
      <c r="X246" s="213"/>
      <c r="Y246" s="170"/>
      <c r="Z246" s="170"/>
      <c r="AA246" s="170"/>
      <c r="AB246" s="170"/>
      <c r="AC246" s="170"/>
      <c r="AD246" s="170"/>
      <c r="AE246" s="170"/>
      <c r="AF246" s="170"/>
      <c r="AG246" s="428" t="e">
        <f>#REF!/#REF!</f>
        <v>#REF!</v>
      </c>
      <c r="AH246" s="428"/>
      <c r="AI246" s="424"/>
    </row>
    <row r="247" spans="1:35" ht="36" customHeight="1">
      <c r="A247" s="414"/>
      <c r="B247" s="420"/>
      <c r="C247" s="411"/>
      <c r="D247" s="417"/>
      <c r="E247" s="394"/>
      <c r="F247" s="394"/>
      <c r="G247" s="391"/>
      <c r="H247" s="391"/>
      <c r="I247" s="216"/>
      <c r="J247" s="217"/>
      <c r="K247" s="218"/>
      <c r="L247" s="216"/>
      <c r="M247" s="214"/>
      <c r="N247" s="286"/>
      <c r="O247" s="212"/>
      <c r="P247" s="194"/>
      <c r="Q247" s="398"/>
      <c r="R247" s="401" t="str">
        <f>IF(AND(AI244&lt;0.8,H244&gt;0)," SEÑALAR QUÉ ACTIVIDADES REALIZA EL "&amp;ROUND(100*(1-T244/AH244),0)&amp;" % de la JORNADA","")</f>
        <v/>
      </c>
      <c r="S247" s="7">
        <f>MAX(O247*R244,P247*R244/60)</f>
        <v>0</v>
      </c>
      <c r="T247" s="388"/>
      <c r="U247" s="246"/>
      <c r="V247" s="246"/>
      <c r="W247" s="61"/>
      <c r="X247" s="213"/>
      <c r="Y247" s="170"/>
      <c r="Z247" s="170"/>
      <c r="AA247" s="170"/>
      <c r="AB247" s="170"/>
      <c r="AC247" s="170"/>
      <c r="AD247" s="170"/>
      <c r="AE247" s="170"/>
      <c r="AF247" s="170"/>
      <c r="AG247" s="428" t="e">
        <f>#REF!/#REF!</f>
        <v>#REF!</v>
      </c>
      <c r="AH247" s="428"/>
      <c r="AI247" s="424"/>
    </row>
    <row r="248" spans="1:35" ht="36" customHeight="1" thickBot="1">
      <c r="A248" s="415"/>
      <c r="B248" s="421"/>
      <c r="C248" s="412"/>
      <c r="D248" s="418"/>
      <c r="E248" s="395"/>
      <c r="F248" s="395"/>
      <c r="G248" s="392"/>
      <c r="H248" s="392"/>
      <c r="I248" s="219"/>
      <c r="J248" s="220"/>
      <c r="K248" s="221"/>
      <c r="L248" s="219"/>
      <c r="M248" s="219"/>
      <c r="N248" s="287"/>
      <c r="O248" s="224"/>
      <c r="P248" s="195"/>
      <c r="Q248" s="407"/>
      <c r="R248" s="402"/>
      <c r="S248" s="222">
        <f>MAX(O248*R244,P248*R244/60)</f>
        <v>0</v>
      </c>
      <c r="T248" s="389"/>
      <c r="U248" s="250"/>
      <c r="V248" s="250"/>
      <c r="W248" s="62"/>
      <c r="X248" s="223"/>
      <c r="Y248" s="170"/>
      <c r="Z248" s="170"/>
      <c r="AA248" s="170"/>
      <c r="AB248" s="170"/>
      <c r="AC248" s="170"/>
      <c r="AD248" s="170"/>
      <c r="AE248" s="170"/>
      <c r="AF248" s="170"/>
      <c r="AG248" s="429" t="e">
        <f>#REF!/#REF!</f>
        <v>#REF!</v>
      </c>
      <c r="AH248" s="429"/>
      <c r="AI248" s="425"/>
    </row>
    <row r="249" spans="1:35" ht="36" customHeight="1">
      <c r="A249" s="413">
        <f>IF(AND(C244=C249),A244,A244+1)</f>
        <v>14</v>
      </c>
      <c r="B249" s="419"/>
      <c r="C249" s="410"/>
      <c r="D249" s="416"/>
      <c r="E249" s="393"/>
      <c r="F249" s="393"/>
      <c r="G249" s="390"/>
      <c r="H249" s="390"/>
      <c r="I249" s="209"/>
      <c r="J249" s="210"/>
      <c r="K249" s="211"/>
      <c r="L249" s="212"/>
      <c r="M249" s="214"/>
      <c r="N249" s="285"/>
      <c r="O249" s="209"/>
      <c r="P249" s="193"/>
      <c r="Q249" s="406">
        <f>SUM(O249:O253)+SUM(P249:P253)/60</f>
        <v>0</v>
      </c>
      <c r="R249" s="403"/>
      <c r="S249" s="6">
        <f>MAX(O249*R249,P249*R249/60)</f>
        <v>0</v>
      </c>
      <c r="T249" s="386">
        <f>IF(AG249&gt;AH249,"EXCEDIÓ N° DE HORAS DE LA JORNADA ANTES DECLARADA",AG249)</f>
        <v>0</v>
      </c>
      <c r="U249" s="249"/>
      <c r="V249" s="246"/>
      <c r="W249" s="60"/>
      <c r="X249" s="213"/>
      <c r="Y249" s="170"/>
      <c r="Z249" s="170"/>
      <c r="AA249" s="170"/>
      <c r="AB249" s="170"/>
      <c r="AC249" s="170"/>
      <c r="AD249" s="170"/>
      <c r="AE249" s="170"/>
      <c r="AF249" s="170"/>
      <c r="AG249" s="426">
        <f>IF(H249&gt;0,IF(C249=C244,SUM(S249:S253)+AG244,SUM(S249:S253)),0)</f>
        <v>0</v>
      </c>
      <c r="AH249" s="426">
        <f>IF(H249&gt;0,G249/H249,0)</f>
        <v>0</v>
      </c>
      <c r="AI249" s="422">
        <f>IF(AH249&gt;0,AG249/AH249,0)</f>
        <v>0</v>
      </c>
    </row>
    <row r="250" spans="1:35" ht="36" customHeight="1">
      <c r="A250" s="414"/>
      <c r="B250" s="420"/>
      <c r="C250" s="411"/>
      <c r="D250" s="417"/>
      <c r="E250" s="394"/>
      <c r="F250" s="394"/>
      <c r="G250" s="391"/>
      <c r="H250" s="391"/>
      <c r="I250" s="212"/>
      <c r="J250" s="210"/>
      <c r="K250" s="210"/>
      <c r="L250" s="212"/>
      <c r="M250" s="214"/>
      <c r="N250" s="285"/>
      <c r="O250" s="212"/>
      <c r="P250" s="194"/>
      <c r="Q250" s="398"/>
      <c r="R250" s="404"/>
      <c r="S250" s="7">
        <f>MAX(O250*R249,P250*R249/60)</f>
        <v>0</v>
      </c>
      <c r="T250" s="387"/>
      <c r="U250" s="246"/>
      <c r="V250" s="246"/>
      <c r="W250" s="60"/>
      <c r="X250" s="213"/>
      <c r="Y250" s="170"/>
      <c r="Z250" s="170"/>
      <c r="AA250" s="170"/>
      <c r="AB250" s="170"/>
      <c r="AC250" s="170"/>
      <c r="AD250" s="170"/>
      <c r="AE250" s="170"/>
      <c r="AF250" s="170"/>
      <c r="AG250" s="427" t="e">
        <f>#REF!/#REF!</f>
        <v>#REF!</v>
      </c>
      <c r="AH250" s="427"/>
      <c r="AI250" s="423"/>
    </row>
    <row r="251" spans="1:35" ht="36" customHeight="1">
      <c r="A251" s="414"/>
      <c r="B251" s="420"/>
      <c r="C251" s="411"/>
      <c r="D251" s="417"/>
      <c r="E251" s="394"/>
      <c r="F251" s="394"/>
      <c r="G251" s="391"/>
      <c r="H251" s="391"/>
      <c r="I251" s="212"/>
      <c r="J251" s="210"/>
      <c r="K251" s="215"/>
      <c r="L251" s="212"/>
      <c r="M251" s="214"/>
      <c r="N251" s="285"/>
      <c r="O251" s="212"/>
      <c r="P251" s="194"/>
      <c r="Q251" s="398"/>
      <c r="R251" s="405"/>
      <c r="S251" s="7">
        <f>MAX(O251*R249,P251*R249/60)</f>
        <v>0</v>
      </c>
      <c r="T251" s="388"/>
      <c r="U251" s="246"/>
      <c r="V251" s="246"/>
      <c r="W251" s="61"/>
      <c r="X251" s="213"/>
      <c r="Y251" s="170"/>
      <c r="Z251" s="170"/>
      <c r="AA251" s="170"/>
      <c r="AB251" s="170"/>
      <c r="AC251" s="170"/>
      <c r="AD251" s="170"/>
      <c r="AE251" s="170"/>
      <c r="AF251" s="170"/>
      <c r="AG251" s="428" t="e">
        <f>#REF!/#REF!</f>
        <v>#REF!</v>
      </c>
      <c r="AH251" s="428"/>
      <c r="AI251" s="424"/>
    </row>
    <row r="252" spans="1:35" ht="36" customHeight="1">
      <c r="A252" s="414"/>
      <c r="B252" s="420"/>
      <c r="C252" s="411"/>
      <c r="D252" s="417"/>
      <c r="E252" s="394"/>
      <c r="F252" s="394"/>
      <c r="G252" s="391"/>
      <c r="H252" s="391"/>
      <c r="I252" s="216"/>
      <c r="J252" s="217"/>
      <c r="K252" s="218"/>
      <c r="L252" s="212"/>
      <c r="M252" s="214"/>
      <c r="N252" s="285"/>
      <c r="O252" s="212"/>
      <c r="P252" s="194"/>
      <c r="Q252" s="398"/>
      <c r="R252" s="401" t="str">
        <f>IF(AND(AI249&lt;0.8,H249&gt;0)," SEÑALAR QUÉ ACTIVIDADES REALIZA EL "&amp;ROUND(100*(1-T249/AH249),0)&amp;" % de la JORNADA","")</f>
        <v/>
      </c>
      <c r="S252" s="7">
        <f>MAX(O252*R249,P252*R249/60)</f>
        <v>0</v>
      </c>
      <c r="T252" s="388"/>
      <c r="U252" s="246"/>
      <c r="V252" s="246"/>
      <c r="W252" s="61"/>
      <c r="X252" s="213"/>
      <c r="Y252" s="170"/>
      <c r="Z252" s="170"/>
      <c r="AA252" s="170"/>
      <c r="AB252" s="170"/>
      <c r="AC252" s="170"/>
      <c r="AD252" s="170"/>
      <c r="AE252" s="170"/>
      <c r="AF252" s="170"/>
      <c r="AG252" s="428" t="e">
        <f>#REF!/#REF!</f>
        <v>#REF!</v>
      </c>
      <c r="AH252" s="428"/>
      <c r="AI252" s="424"/>
    </row>
    <row r="253" spans="1:35" ht="36" customHeight="1" thickBot="1">
      <c r="A253" s="415"/>
      <c r="B253" s="421"/>
      <c r="C253" s="412"/>
      <c r="D253" s="418"/>
      <c r="E253" s="395"/>
      <c r="F253" s="395"/>
      <c r="G253" s="392"/>
      <c r="H253" s="392"/>
      <c r="I253" s="219"/>
      <c r="J253" s="220"/>
      <c r="K253" s="221"/>
      <c r="L253" s="219"/>
      <c r="M253" s="214"/>
      <c r="N253" s="287"/>
      <c r="O253" s="224"/>
      <c r="P253" s="195"/>
      <c r="Q253" s="407"/>
      <c r="R253" s="402"/>
      <c r="S253" s="222">
        <f>MAX(O253*R249,P253*R249/60)</f>
        <v>0</v>
      </c>
      <c r="T253" s="389"/>
      <c r="U253" s="250"/>
      <c r="V253" s="250"/>
      <c r="W253" s="62"/>
      <c r="X253" s="223"/>
      <c r="Y253" s="170"/>
      <c r="Z253" s="170"/>
      <c r="AA253" s="170"/>
      <c r="AB253" s="170"/>
      <c r="AC253" s="170"/>
      <c r="AD253" s="170"/>
      <c r="AE253" s="170"/>
      <c r="AF253" s="170"/>
      <c r="AG253" s="429" t="e">
        <f>#REF!/#REF!</f>
        <v>#REF!</v>
      </c>
      <c r="AH253" s="429"/>
      <c r="AI253" s="425"/>
    </row>
    <row r="254" spans="1:35" ht="36" customHeight="1">
      <c r="A254" s="413">
        <f>IF(AND(C249=C254),A249,A249+1)</f>
        <v>14</v>
      </c>
      <c r="B254" s="419"/>
      <c r="C254" s="410"/>
      <c r="D254" s="416"/>
      <c r="E254" s="393"/>
      <c r="F254" s="393"/>
      <c r="G254" s="390"/>
      <c r="H254" s="390"/>
      <c r="I254" s="209"/>
      <c r="J254" s="210"/>
      <c r="K254" s="211"/>
      <c r="L254" s="209"/>
      <c r="M254" s="209"/>
      <c r="N254" s="284"/>
      <c r="O254" s="209"/>
      <c r="P254" s="193"/>
      <c r="Q254" s="406">
        <f>SUM(O254:O258)+SUM(P254:P258)/60</f>
        <v>0</v>
      </c>
      <c r="R254" s="403"/>
      <c r="S254" s="6">
        <f>MAX(O254*R254,P254*R254/60)</f>
        <v>0</v>
      </c>
      <c r="T254" s="386">
        <f>IF(AG254&gt;AH254,"EXCEDIÓ N° DE HORAS DE LA JORNADA ANTES DECLARADA",AG254)</f>
        <v>0</v>
      </c>
      <c r="U254" s="249"/>
      <c r="V254" s="246"/>
      <c r="W254" s="60"/>
      <c r="X254" s="213"/>
      <c r="Y254" s="170"/>
      <c r="Z254" s="170"/>
      <c r="AA254" s="170"/>
      <c r="AB254" s="170"/>
      <c r="AC254" s="170"/>
      <c r="AD254" s="170"/>
      <c r="AE254" s="170"/>
      <c r="AF254" s="170"/>
      <c r="AG254" s="426">
        <f>IF(H254&gt;0,IF(C254=C249,SUM(S254:S258)+AG249,SUM(S254:S258)),0)</f>
        <v>0</v>
      </c>
      <c r="AH254" s="426">
        <f>IF(H254&gt;0,G254/H254,0)</f>
        <v>0</v>
      </c>
      <c r="AI254" s="422">
        <f>IF(AH254&gt;0,AG254/AH254,0)</f>
        <v>0</v>
      </c>
    </row>
    <row r="255" spans="1:35" ht="36" customHeight="1">
      <c r="A255" s="414"/>
      <c r="B255" s="420"/>
      <c r="C255" s="411"/>
      <c r="D255" s="417"/>
      <c r="E255" s="394"/>
      <c r="F255" s="394"/>
      <c r="G255" s="391"/>
      <c r="H255" s="391"/>
      <c r="I255" s="212"/>
      <c r="J255" s="210"/>
      <c r="K255" s="210"/>
      <c r="L255" s="212"/>
      <c r="M255" s="214"/>
      <c r="N255" s="285"/>
      <c r="O255" s="212"/>
      <c r="P255" s="194"/>
      <c r="Q255" s="398"/>
      <c r="R255" s="404"/>
      <c r="S255" s="7">
        <f>MAX(O255*R254,P255*R254/60)</f>
        <v>0</v>
      </c>
      <c r="T255" s="387"/>
      <c r="U255" s="246"/>
      <c r="V255" s="246"/>
      <c r="W255" s="60"/>
      <c r="X255" s="213"/>
      <c r="Y255" s="170"/>
      <c r="Z255" s="170"/>
      <c r="AA255" s="170"/>
      <c r="AB255" s="170"/>
      <c r="AC255" s="170"/>
      <c r="AD255" s="170"/>
      <c r="AE255" s="170"/>
      <c r="AF255" s="170"/>
      <c r="AG255" s="427" t="e">
        <f>#REF!/#REF!</f>
        <v>#REF!</v>
      </c>
      <c r="AH255" s="427"/>
      <c r="AI255" s="423"/>
    </row>
    <row r="256" spans="1:35" ht="36" customHeight="1">
      <c r="A256" s="414"/>
      <c r="B256" s="420"/>
      <c r="C256" s="411"/>
      <c r="D256" s="417"/>
      <c r="E256" s="394"/>
      <c r="F256" s="394"/>
      <c r="G256" s="391"/>
      <c r="H256" s="391"/>
      <c r="I256" s="212"/>
      <c r="J256" s="210"/>
      <c r="K256" s="215"/>
      <c r="L256" s="212"/>
      <c r="M256" s="214"/>
      <c r="N256" s="285"/>
      <c r="O256" s="212"/>
      <c r="P256" s="194"/>
      <c r="Q256" s="398"/>
      <c r="R256" s="405"/>
      <c r="S256" s="7">
        <f>MAX(O256*R254,P256*R254/60)</f>
        <v>0</v>
      </c>
      <c r="T256" s="388"/>
      <c r="U256" s="246"/>
      <c r="V256" s="246"/>
      <c r="W256" s="61"/>
      <c r="X256" s="213"/>
      <c r="Y256" s="170"/>
      <c r="Z256" s="170"/>
      <c r="AA256" s="170"/>
      <c r="AB256" s="170"/>
      <c r="AC256" s="170"/>
      <c r="AD256" s="170"/>
      <c r="AE256" s="170"/>
      <c r="AF256" s="170"/>
      <c r="AG256" s="428" t="e">
        <f>#REF!/#REF!</f>
        <v>#REF!</v>
      </c>
      <c r="AH256" s="428"/>
      <c r="AI256" s="424"/>
    </row>
    <row r="257" spans="1:35" ht="36" customHeight="1">
      <c r="A257" s="414"/>
      <c r="B257" s="420"/>
      <c r="C257" s="411"/>
      <c r="D257" s="417"/>
      <c r="E257" s="394"/>
      <c r="F257" s="394"/>
      <c r="G257" s="391"/>
      <c r="H257" s="391"/>
      <c r="I257" s="216"/>
      <c r="J257" s="217"/>
      <c r="K257" s="218"/>
      <c r="L257" s="212"/>
      <c r="M257" s="214"/>
      <c r="N257" s="285"/>
      <c r="O257" s="212"/>
      <c r="P257" s="194"/>
      <c r="Q257" s="398"/>
      <c r="R257" s="401" t="str">
        <f>IF(AND(AI254&lt;0.8,H254&gt;0)," SEÑALAR QUÉ ACTIVIDADES REALIZA EL "&amp;ROUND(100*(1-AG254/AH254),0)&amp;" % de la JORNADA","")</f>
        <v/>
      </c>
      <c r="S257" s="7">
        <f>MAX(O257*R254,P257*R254/60)</f>
        <v>0</v>
      </c>
      <c r="T257" s="388"/>
      <c r="U257" s="246"/>
      <c r="V257" s="246"/>
      <c r="W257" s="61"/>
      <c r="X257" s="213"/>
      <c r="Y257" s="170"/>
      <c r="Z257" s="170"/>
      <c r="AA257" s="170"/>
      <c r="AB257" s="170"/>
      <c r="AC257" s="170"/>
      <c r="AD257" s="170"/>
      <c r="AE257" s="170"/>
      <c r="AF257" s="170"/>
      <c r="AG257" s="428" t="e">
        <f>#REF!/#REF!</f>
        <v>#REF!</v>
      </c>
      <c r="AH257" s="428"/>
      <c r="AI257" s="424"/>
    </row>
    <row r="258" spans="1:35" ht="36" customHeight="1" thickBot="1">
      <c r="A258" s="415"/>
      <c r="B258" s="421"/>
      <c r="C258" s="412"/>
      <c r="D258" s="418"/>
      <c r="E258" s="395"/>
      <c r="F258" s="395"/>
      <c r="G258" s="392"/>
      <c r="H258" s="392"/>
      <c r="I258" s="219"/>
      <c r="J258" s="220"/>
      <c r="K258" s="221"/>
      <c r="L258" s="219"/>
      <c r="M258" s="219"/>
      <c r="N258" s="287"/>
      <c r="O258" s="224"/>
      <c r="P258" s="195"/>
      <c r="Q258" s="407"/>
      <c r="R258" s="402"/>
      <c r="S258" s="222">
        <f>MAX(O258*R254,P258*R254/60)</f>
        <v>0</v>
      </c>
      <c r="T258" s="389"/>
      <c r="U258" s="250"/>
      <c r="V258" s="250"/>
      <c r="W258" s="62"/>
      <c r="X258" s="223"/>
      <c r="Y258" s="170"/>
      <c r="Z258" s="170"/>
      <c r="AA258" s="170"/>
      <c r="AB258" s="170"/>
      <c r="AC258" s="170"/>
      <c r="AD258" s="170"/>
      <c r="AE258" s="170"/>
      <c r="AF258" s="170"/>
      <c r="AG258" s="429" t="e">
        <f>#REF!/#REF!</f>
        <v>#REF!</v>
      </c>
      <c r="AH258" s="429"/>
      <c r="AI258" s="425"/>
    </row>
    <row r="259" spans="1:35" ht="36" customHeight="1">
      <c r="A259" s="413">
        <f>IF(AND(C254=C259),A254,A254+1)</f>
        <v>14</v>
      </c>
      <c r="B259" s="419"/>
      <c r="C259" s="410"/>
      <c r="D259" s="416"/>
      <c r="E259" s="393"/>
      <c r="F259" s="393"/>
      <c r="G259" s="390"/>
      <c r="H259" s="390"/>
      <c r="I259" s="209"/>
      <c r="J259" s="210"/>
      <c r="K259" s="211"/>
      <c r="L259" s="209"/>
      <c r="M259" s="209"/>
      <c r="N259" s="284"/>
      <c r="O259" s="209"/>
      <c r="P259" s="193"/>
      <c r="Q259" s="406">
        <f>SUM(O259:O263)+SUM(P259:P263)/60</f>
        <v>0</v>
      </c>
      <c r="R259" s="403"/>
      <c r="S259" s="6">
        <f>MAX(O259*R259,P259*R259/60)</f>
        <v>0</v>
      </c>
      <c r="T259" s="386">
        <f>IF(AG259&gt;AH259,"EXCEDIÓ N° DE HORAS DE LA JORNADA ANTES DECLARADA",AG259)</f>
        <v>0</v>
      </c>
      <c r="U259" s="249"/>
      <c r="V259" s="246"/>
      <c r="W259" s="60"/>
      <c r="X259" s="213"/>
      <c r="Y259" s="170"/>
      <c r="Z259" s="170"/>
      <c r="AA259" s="170"/>
      <c r="AB259" s="170"/>
      <c r="AC259" s="170"/>
      <c r="AD259" s="170"/>
      <c r="AE259" s="170"/>
      <c r="AF259" s="170"/>
      <c r="AG259" s="426">
        <f>IF(H259&gt;0,IF(C259=C254,SUM(S259:S263)+AG254,SUM(S259:S263)),0)</f>
        <v>0</v>
      </c>
      <c r="AH259" s="426">
        <f>IF(H259&gt;0,G259/H259,0)</f>
        <v>0</v>
      </c>
      <c r="AI259" s="422">
        <f>IF(AH259&gt;0,AG259/AH259,0)</f>
        <v>0</v>
      </c>
    </row>
    <row r="260" spans="1:35" ht="36" customHeight="1">
      <c r="A260" s="414"/>
      <c r="B260" s="420"/>
      <c r="C260" s="411"/>
      <c r="D260" s="417"/>
      <c r="E260" s="394"/>
      <c r="F260" s="394"/>
      <c r="G260" s="391"/>
      <c r="H260" s="391"/>
      <c r="I260" s="212"/>
      <c r="J260" s="210"/>
      <c r="K260" s="210"/>
      <c r="L260" s="212"/>
      <c r="M260" s="214"/>
      <c r="N260" s="285"/>
      <c r="O260" s="212"/>
      <c r="P260" s="194"/>
      <c r="Q260" s="398"/>
      <c r="R260" s="404"/>
      <c r="S260" s="7">
        <f>MAX(O260*R259,P260*R259/60)</f>
        <v>0</v>
      </c>
      <c r="T260" s="387"/>
      <c r="U260" s="246"/>
      <c r="V260" s="246"/>
      <c r="W260" s="60"/>
      <c r="X260" s="213"/>
      <c r="Y260" s="170"/>
      <c r="Z260" s="170"/>
      <c r="AA260" s="170"/>
      <c r="AB260" s="170"/>
      <c r="AC260" s="170"/>
      <c r="AD260" s="170"/>
      <c r="AE260" s="170"/>
      <c r="AF260" s="170"/>
      <c r="AG260" s="427" t="e">
        <f>#REF!/#REF!</f>
        <v>#REF!</v>
      </c>
      <c r="AH260" s="427"/>
      <c r="AI260" s="423"/>
    </row>
    <row r="261" spans="1:35" ht="36" customHeight="1">
      <c r="A261" s="414"/>
      <c r="B261" s="420"/>
      <c r="C261" s="411"/>
      <c r="D261" s="417"/>
      <c r="E261" s="394"/>
      <c r="F261" s="394"/>
      <c r="G261" s="391"/>
      <c r="H261" s="391"/>
      <c r="I261" s="212"/>
      <c r="J261" s="210"/>
      <c r="K261" s="215"/>
      <c r="L261" s="212"/>
      <c r="M261" s="214"/>
      <c r="N261" s="285"/>
      <c r="O261" s="212"/>
      <c r="P261" s="194"/>
      <c r="Q261" s="398"/>
      <c r="R261" s="405"/>
      <c r="S261" s="7">
        <f>MAX(O261*R259,P261*R259/60)</f>
        <v>0</v>
      </c>
      <c r="T261" s="388"/>
      <c r="U261" s="246"/>
      <c r="V261" s="246"/>
      <c r="W261" s="61"/>
      <c r="X261" s="213"/>
      <c r="Y261" s="170"/>
      <c r="Z261" s="170"/>
      <c r="AA261" s="170"/>
      <c r="AB261" s="170"/>
      <c r="AC261" s="170"/>
      <c r="AD261" s="170"/>
      <c r="AE261" s="170"/>
      <c r="AF261" s="170"/>
      <c r="AG261" s="428" t="e">
        <f>#REF!/#REF!</f>
        <v>#REF!</v>
      </c>
      <c r="AH261" s="428"/>
      <c r="AI261" s="424"/>
    </row>
    <row r="262" spans="1:35" ht="36" customHeight="1">
      <c r="A262" s="414"/>
      <c r="B262" s="420"/>
      <c r="C262" s="411"/>
      <c r="D262" s="417"/>
      <c r="E262" s="394"/>
      <c r="F262" s="394"/>
      <c r="G262" s="391"/>
      <c r="H262" s="391"/>
      <c r="I262" s="216"/>
      <c r="J262" s="217"/>
      <c r="K262" s="218"/>
      <c r="L262" s="216"/>
      <c r="M262" s="214"/>
      <c r="N262" s="286"/>
      <c r="O262" s="212"/>
      <c r="P262" s="194"/>
      <c r="Q262" s="398"/>
      <c r="R262" s="401" t="str">
        <f>IF(AND(AI259&lt;0.8,H259&gt;0)," SEÑALAR QUÉ ACTIVIDADES REALIZA EL "&amp;ROUND(100*(1-T259/AH259),0)&amp;" % de la JORNADA","")</f>
        <v/>
      </c>
      <c r="S262" s="7">
        <f>MAX(O262*R259,P262*R259/60)</f>
        <v>0</v>
      </c>
      <c r="T262" s="388"/>
      <c r="U262" s="246"/>
      <c r="V262" s="246"/>
      <c r="W262" s="61"/>
      <c r="X262" s="213"/>
      <c r="Y262" s="170"/>
      <c r="Z262" s="170"/>
      <c r="AA262" s="170"/>
      <c r="AB262" s="170"/>
      <c r="AC262" s="170"/>
      <c r="AD262" s="170"/>
      <c r="AE262" s="170"/>
      <c r="AF262" s="170"/>
      <c r="AG262" s="428" t="e">
        <f>#REF!/#REF!</f>
        <v>#REF!</v>
      </c>
      <c r="AH262" s="428"/>
      <c r="AI262" s="424"/>
    </row>
    <row r="263" spans="1:35" ht="36" customHeight="1" thickBot="1">
      <c r="A263" s="415"/>
      <c r="B263" s="421"/>
      <c r="C263" s="412"/>
      <c r="D263" s="418"/>
      <c r="E263" s="395"/>
      <c r="F263" s="395"/>
      <c r="G263" s="392"/>
      <c r="H263" s="392"/>
      <c r="I263" s="219"/>
      <c r="J263" s="220"/>
      <c r="K263" s="221"/>
      <c r="L263" s="219"/>
      <c r="M263" s="219"/>
      <c r="N263" s="287"/>
      <c r="O263" s="224"/>
      <c r="P263" s="195"/>
      <c r="Q263" s="407"/>
      <c r="R263" s="402"/>
      <c r="S263" s="222">
        <f>MAX(O263*R259,P263*R259/60)</f>
        <v>0</v>
      </c>
      <c r="T263" s="389"/>
      <c r="U263" s="250"/>
      <c r="V263" s="250"/>
      <c r="W263" s="62"/>
      <c r="X263" s="223"/>
      <c r="Y263" s="170"/>
      <c r="Z263" s="170"/>
      <c r="AA263" s="170"/>
      <c r="AB263" s="170"/>
      <c r="AC263" s="170"/>
      <c r="AD263" s="170"/>
      <c r="AE263" s="170"/>
      <c r="AF263" s="170"/>
      <c r="AG263" s="429" t="e">
        <f>#REF!/#REF!</f>
        <v>#REF!</v>
      </c>
      <c r="AH263" s="429"/>
      <c r="AI263" s="425"/>
    </row>
    <row r="264" spans="1:35" ht="36" customHeight="1">
      <c r="A264" s="413">
        <f>IF(AND(C259=C264),A259,A259+1)</f>
        <v>14</v>
      </c>
      <c r="B264" s="419"/>
      <c r="C264" s="410"/>
      <c r="D264" s="416"/>
      <c r="E264" s="393"/>
      <c r="F264" s="393"/>
      <c r="G264" s="390"/>
      <c r="H264" s="390"/>
      <c r="I264" s="209"/>
      <c r="J264" s="210"/>
      <c r="K264" s="211"/>
      <c r="L264" s="209"/>
      <c r="M264" s="209"/>
      <c r="N264" s="284"/>
      <c r="O264" s="209"/>
      <c r="P264" s="193"/>
      <c r="Q264" s="406">
        <f>SUM(O264:O268)+SUM(P264:P268)/60</f>
        <v>0</v>
      </c>
      <c r="R264" s="403"/>
      <c r="S264" s="6">
        <f>MAX(O264*R264,P264*R264/60)</f>
        <v>0</v>
      </c>
      <c r="T264" s="386">
        <f>IF(AG264&gt;AH264,"EXCEDIÓ N° DE HORAS DE LA JORNADA ANTES DECLARADA",AG264)</f>
        <v>0</v>
      </c>
      <c r="U264" s="249"/>
      <c r="V264" s="246"/>
      <c r="W264" s="60"/>
      <c r="X264" s="213"/>
      <c r="Y264" s="170"/>
      <c r="Z264" s="170"/>
      <c r="AA264" s="170"/>
      <c r="AB264" s="170"/>
      <c r="AC264" s="170"/>
      <c r="AD264" s="170"/>
      <c r="AE264" s="170"/>
      <c r="AF264" s="170"/>
      <c r="AG264" s="426">
        <f>IF(H264&gt;0,IF(C264=C259,SUM(S264:S268)+AG259,SUM(S264:S268)),0)</f>
        <v>0</v>
      </c>
      <c r="AH264" s="426">
        <f>IF(H264&gt;0,G264/H264,0)</f>
        <v>0</v>
      </c>
      <c r="AI264" s="422">
        <f>IF(AH264&gt;0,AG264/AH264,0)</f>
        <v>0</v>
      </c>
    </row>
    <row r="265" spans="1:35" ht="36" customHeight="1">
      <c r="A265" s="414"/>
      <c r="B265" s="420"/>
      <c r="C265" s="411"/>
      <c r="D265" s="417"/>
      <c r="E265" s="394"/>
      <c r="F265" s="394"/>
      <c r="G265" s="391"/>
      <c r="H265" s="391"/>
      <c r="I265" s="212"/>
      <c r="J265" s="210"/>
      <c r="K265" s="210"/>
      <c r="L265" s="212"/>
      <c r="M265" s="214"/>
      <c r="N265" s="285"/>
      <c r="O265" s="212"/>
      <c r="P265" s="194"/>
      <c r="Q265" s="398"/>
      <c r="R265" s="404"/>
      <c r="S265" s="7">
        <f>MAX(O265*R264,P265*R264/60)</f>
        <v>0</v>
      </c>
      <c r="T265" s="398"/>
      <c r="U265" s="246"/>
      <c r="V265" s="246"/>
      <c r="W265" s="60"/>
      <c r="X265" s="213"/>
      <c r="Y265" s="170"/>
      <c r="Z265" s="170"/>
      <c r="AA265" s="170"/>
      <c r="AB265" s="170"/>
      <c r="AC265" s="170"/>
      <c r="AD265" s="170"/>
      <c r="AE265" s="170"/>
      <c r="AF265" s="170"/>
      <c r="AG265" s="427" t="e">
        <f>#REF!/#REF!</f>
        <v>#REF!</v>
      </c>
      <c r="AH265" s="427"/>
      <c r="AI265" s="423"/>
    </row>
    <row r="266" spans="1:35" ht="36" customHeight="1">
      <c r="A266" s="414"/>
      <c r="B266" s="420"/>
      <c r="C266" s="411"/>
      <c r="D266" s="417"/>
      <c r="E266" s="394"/>
      <c r="F266" s="394"/>
      <c r="G266" s="391"/>
      <c r="H266" s="391"/>
      <c r="I266" s="212"/>
      <c r="J266" s="210"/>
      <c r="K266" s="215"/>
      <c r="L266" s="212"/>
      <c r="M266" s="214"/>
      <c r="N266" s="285"/>
      <c r="O266" s="212"/>
      <c r="P266" s="194"/>
      <c r="Q266" s="398"/>
      <c r="R266" s="405"/>
      <c r="S266" s="7">
        <f>MAX(O266*R264,P266*R264/60)</f>
        <v>0</v>
      </c>
      <c r="T266" s="399"/>
      <c r="U266" s="246"/>
      <c r="V266" s="246"/>
      <c r="W266" s="61"/>
      <c r="X266" s="213"/>
      <c r="Y266" s="170"/>
      <c r="Z266" s="170"/>
      <c r="AA266" s="170"/>
      <c r="AB266" s="170"/>
      <c r="AC266" s="170"/>
      <c r="AD266" s="170"/>
      <c r="AE266" s="170"/>
      <c r="AF266" s="170"/>
      <c r="AG266" s="428" t="e">
        <f>#REF!/#REF!</f>
        <v>#REF!</v>
      </c>
      <c r="AH266" s="428"/>
      <c r="AI266" s="424"/>
    </row>
    <row r="267" spans="1:35" ht="36" customHeight="1">
      <c r="A267" s="414"/>
      <c r="B267" s="420"/>
      <c r="C267" s="411"/>
      <c r="D267" s="417"/>
      <c r="E267" s="394"/>
      <c r="F267" s="394"/>
      <c r="G267" s="391"/>
      <c r="H267" s="391"/>
      <c r="I267" s="216"/>
      <c r="J267" s="217"/>
      <c r="K267" s="218"/>
      <c r="L267" s="216"/>
      <c r="M267" s="214"/>
      <c r="N267" s="286"/>
      <c r="O267" s="212"/>
      <c r="P267" s="194"/>
      <c r="Q267" s="398"/>
      <c r="R267" s="401" t="str">
        <f>IF(AND(AI264&lt;0.8,H264&gt;0)," SEÑALAR QUÉ ACTIVIDADES REALIZA EL "&amp;ROUND(100*(1-T264/AH264),0)&amp;" % de la JORNADA","")</f>
        <v/>
      </c>
      <c r="S267" s="7">
        <f>MAX(O267*R264,P267*R264/60)</f>
        <v>0</v>
      </c>
      <c r="T267" s="399"/>
      <c r="U267" s="246"/>
      <c r="V267" s="246"/>
      <c r="W267" s="61"/>
      <c r="X267" s="213"/>
      <c r="Y267" s="170"/>
      <c r="Z267" s="170"/>
      <c r="AA267" s="170"/>
      <c r="AB267" s="170"/>
      <c r="AC267" s="170"/>
      <c r="AD267" s="170"/>
      <c r="AE267" s="170"/>
      <c r="AF267" s="170"/>
      <c r="AG267" s="428" t="e">
        <f>#REF!/#REF!</f>
        <v>#REF!</v>
      </c>
      <c r="AH267" s="428"/>
      <c r="AI267" s="424"/>
    </row>
    <row r="268" spans="1:35" ht="36" customHeight="1" thickBot="1">
      <c r="A268" s="415"/>
      <c r="B268" s="421"/>
      <c r="C268" s="412"/>
      <c r="D268" s="418"/>
      <c r="E268" s="395"/>
      <c r="F268" s="395"/>
      <c r="G268" s="392"/>
      <c r="H268" s="392"/>
      <c r="I268" s="219"/>
      <c r="J268" s="220"/>
      <c r="K268" s="221"/>
      <c r="L268" s="219"/>
      <c r="M268" s="219"/>
      <c r="N268" s="287"/>
      <c r="O268" s="224"/>
      <c r="P268" s="195"/>
      <c r="Q268" s="407"/>
      <c r="R268" s="402"/>
      <c r="S268" s="222">
        <f>MAX(O268*R264,P268*R264/60)</f>
        <v>0</v>
      </c>
      <c r="T268" s="400"/>
      <c r="U268" s="250"/>
      <c r="V268" s="250"/>
      <c r="W268" s="62"/>
      <c r="X268" s="223"/>
      <c r="Y268" s="170"/>
      <c r="Z268" s="170"/>
      <c r="AA268" s="170"/>
      <c r="AB268" s="170"/>
      <c r="AC268" s="170"/>
      <c r="AD268" s="170"/>
      <c r="AE268" s="170"/>
      <c r="AF268" s="170"/>
      <c r="AG268" s="429" t="e">
        <f>#REF!/#REF!</f>
        <v>#REF!</v>
      </c>
      <c r="AH268" s="429"/>
      <c r="AI268" s="425"/>
    </row>
    <row r="269" spans="1:35" ht="36" customHeight="1">
      <c r="A269" s="413">
        <f>IF(AND(C264=C269),A264,A264+1)</f>
        <v>14</v>
      </c>
      <c r="B269" s="419"/>
      <c r="C269" s="410"/>
      <c r="D269" s="416"/>
      <c r="E269" s="393"/>
      <c r="F269" s="393"/>
      <c r="G269" s="390"/>
      <c r="H269" s="390"/>
      <c r="I269" s="209"/>
      <c r="J269" s="210"/>
      <c r="K269" s="211"/>
      <c r="L269" s="209"/>
      <c r="M269" s="209"/>
      <c r="N269" s="284"/>
      <c r="O269" s="209"/>
      <c r="P269" s="193"/>
      <c r="Q269" s="406">
        <f>SUM(O269:O273)+SUM(P269:P273)/60</f>
        <v>0</v>
      </c>
      <c r="R269" s="403"/>
      <c r="S269" s="6">
        <f>MAX(O269*R269,P269*R269/60)</f>
        <v>0</v>
      </c>
      <c r="T269" s="386">
        <f>IF(AG269&gt;AH269,"EXCEDIÓ N° DE HORAS DE LA JORNADA ANTES DECLARADA",AG269)</f>
        <v>0</v>
      </c>
      <c r="U269" s="249"/>
      <c r="V269" s="246"/>
      <c r="W269" s="60"/>
      <c r="X269" s="213"/>
      <c r="Y269" s="170"/>
      <c r="Z269" s="170"/>
      <c r="AA269" s="170"/>
      <c r="AB269" s="170"/>
      <c r="AC269" s="170"/>
      <c r="AD269" s="170"/>
      <c r="AE269" s="170"/>
      <c r="AF269" s="170"/>
      <c r="AG269" s="426">
        <f>IF(H269&gt;0,IF(C269=C264,SUM(S269:S273)+AG264,SUM(S269:S273)),0)</f>
        <v>0</v>
      </c>
      <c r="AH269" s="426">
        <f>IF(H269&gt;0,G269/H269,0)</f>
        <v>0</v>
      </c>
      <c r="AI269" s="422">
        <f>IF(AH269&gt;0,AG269/AH269,0)</f>
        <v>0</v>
      </c>
    </row>
    <row r="270" spans="1:35" ht="36" customHeight="1">
      <c r="A270" s="414"/>
      <c r="B270" s="420"/>
      <c r="C270" s="411"/>
      <c r="D270" s="417"/>
      <c r="E270" s="394"/>
      <c r="F270" s="394"/>
      <c r="G270" s="391"/>
      <c r="H270" s="391"/>
      <c r="I270" s="212"/>
      <c r="J270" s="210"/>
      <c r="K270" s="210"/>
      <c r="L270" s="212"/>
      <c r="M270" s="214"/>
      <c r="N270" s="285"/>
      <c r="O270" s="212"/>
      <c r="P270" s="194"/>
      <c r="Q270" s="398"/>
      <c r="R270" s="404"/>
      <c r="S270" s="7">
        <f>MAX(O270*R269,P270*R269/60)</f>
        <v>0</v>
      </c>
      <c r="T270" s="387"/>
      <c r="U270" s="246"/>
      <c r="V270" s="246"/>
      <c r="W270" s="60"/>
      <c r="X270" s="213"/>
      <c r="Y270" s="170"/>
      <c r="Z270" s="170"/>
      <c r="AA270" s="170"/>
      <c r="AB270" s="170"/>
      <c r="AC270" s="170"/>
      <c r="AD270" s="170"/>
      <c r="AE270" s="170"/>
      <c r="AF270" s="170"/>
      <c r="AG270" s="427" t="e">
        <f>#REF!/#REF!</f>
        <v>#REF!</v>
      </c>
      <c r="AH270" s="427"/>
      <c r="AI270" s="423"/>
    </row>
    <row r="271" spans="1:35" ht="36" customHeight="1">
      <c r="A271" s="414"/>
      <c r="B271" s="420"/>
      <c r="C271" s="411"/>
      <c r="D271" s="417"/>
      <c r="E271" s="394"/>
      <c r="F271" s="394"/>
      <c r="G271" s="391"/>
      <c r="H271" s="391"/>
      <c r="I271" s="212"/>
      <c r="J271" s="210"/>
      <c r="K271" s="215"/>
      <c r="L271" s="212"/>
      <c r="M271" s="214"/>
      <c r="N271" s="285"/>
      <c r="O271" s="212"/>
      <c r="P271" s="194"/>
      <c r="Q271" s="398"/>
      <c r="R271" s="405"/>
      <c r="S271" s="7">
        <f>MAX(O271*R269,P271*R269/60)</f>
        <v>0</v>
      </c>
      <c r="T271" s="388"/>
      <c r="U271" s="246"/>
      <c r="V271" s="246"/>
      <c r="W271" s="61"/>
      <c r="X271" s="213"/>
      <c r="Y271" s="170"/>
      <c r="Z271" s="170"/>
      <c r="AA271" s="170"/>
      <c r="AB271" s="170"/>
      <c r="AC271" s="170"/>
      <c r="AD271" s="170"/>
      <c r="AE271" s="170"/>
      <c r="AF271" s="170"/>
      <c r="AG271" s="428" t="e">
        <f>#REF!/#REF!</f>
        <v>#REF!</v>
      </c>
      <c r="AH271" s="428"/>
      <c r="AI271" s="424"/>
    </row>
    <row r="272" spans="1:35" ht="36" customHeight="1">
      <c r="A272" s="414"/>
      <c r="B272" s="420"/>
      <c r="C272" s="411"/>
      <c r="D272" s="417"/>
      <c r="E272" s="394"/>
      <c r="F272" s="394"/>
      <c r="G272" s="391"/>
      <c r="H272" s="391"/>
      <c r="I272" s="216"/>
      <c r="J272" s="217"/>
      <c r="K272" s="218"/>
      <c r="L272" s="216"/>
      <c r="M272" s="214"/>
      <c r="N272" s="286"/>
      <c r="O272" s="212"/>
      <c r="P272" s="194"/>
      <c r="Q272" s="398"/>
      <c r="R272" s="401" t="str">
        <f>IF(AND(AI269&lt;0.8,H269&gt;0)," SEÑALAR QUÉ ACTIVIDADES REALIZA EL "&amp;ROUND(100*(1-T269/AH269),0)&amp;" % de la JORNADA","")</f>
        <v/>
      </c>
      <c r="S272" s="7">
        <f>MAX(O272*R269,P272*R269/60)</f>
        <v>0</v>
      </c>
      <c r="T272" s="388"/>
      <c r="U272" s="246"/>
      <c r="V272" s="246"/>
      <c r="W272" s="61"/>
      <c r="X272" s="213"/>
      <c r="Y272" s="170"/>
      <c r="Z272" s="170"/>
      <c r="AA272" s="170"/>
      <c r="AB272" s="170"/>
      <c r="AC272" s="170"/>
      <c r="AD272" s="170"/>
      <c r="AE272" s="170"/>
      <c r="AF272" s="170"/>
      <c r="AG272" s="428" t="e">
        <f>#REF!/#REF!</f>
        <v>#REF!</v>
      </c>
      <c r="AH272" s="428"/>
      <c r="AI272" s="424"/>
    </row>
    <row r="273" spans="1:35" ht="36" customHeight="1" thickBot="1">
      <c r="A273" s="415"/>
      <c r="B273" s="421"/>
      <c r="C273" s="412"/>
      <c r="D273" s="418"/>
      <c r="E273" s="395"/>
      <c r="F273" s="395"/>
      <c r="G273" s="392"/>
      <c r="H273" s="392"/>
      <c r="I273" s="219"/>
      <c r="J273" s="220"/>
      <c r="K273" s="221"/>
      <c r="L273" s="219"/>
      <c r="M273" s="219"/>
      <c r="N273" s="287"/>
      <c r="O273" s="224"/>
      <c r="P273" s="195"/>
      <c r="Q273" s="407"/>
      <c r="R273" s="402"/>
      <c r="S273" s="222">
        <f>MAX(O273*R269,P273*R269/60)</f>
        <v>0</v>
      </c>
      <c r="T273" s="389"/>
      <c r="U273" s="250"/>
      <c r="V273" s="250"/>
      <c r="W273" s="62"/>
      <c r="X273" s="223"/>
      <c r="Y273" s="170"/>
      <c r="Z273" s="170"/>
      <c r="AA273" s="170"/>
      <c r="AB273" s="170"/>
      <c r="AC273" s="170"/>
      <c r="AD273" s="170"/>
      <c r="AE273" s="170"/>
      <c r="AF273" s="170"/>
      <c r="AG273" s="429" t="e">
        <f>#REF!/#REF!</f>
        <v>#REF!</v>
      </c>
      <c r="AH273" s="429"/>
      <c r="AI273" s="425"/>
    </row>
    <row r="274" spans="1:35" ht="36" customHeight="1">
      <c r="A274" s="413">
        <f>IF(AND(C269=C274),A269,A269+1)</f>
        <v>14</v>
      </c>
      <c r="B274" s="419"/>
      <c r="C274" s="410"/>
      <c r="D274" s="416"/>
      <c r="E274" s="393"/>
      <c r="F274" s="393"/>
      <c r="G274" s="390"/>
      <c r="H274" s="390"/>
      <c r="I274" s="209"/>
      <c r="J274" s="210"/>
      <c r="K274" s="211"/>
      <c r="L274" s="209"/>
      <c r="M274" s="209"/>
      <c r="N274" s="284"/>
      <c r="O274" s="209"/>
      <c r="P274" s="193"/>
      <c r="Q274" s="406">
        <f>SUM(O274:O278)+SUM(P274:P278)/60</f>
        <v>0</v>
      </c>
      <c r="R274" s="403"/>
      <c r="S274" s="6">
        <f>MAX(O274*R274,P274*R274/60)</f>
        <v>0</v>
      </c>
      <c r="T274" s="386">
        <f>IF(AG274&gt;AH274,"EXCEDIÓ N° DE HORAS DE LA JORNADA ANTES DECLARADA",AG274)</f>
        <v>0</v>
      </c>
      <c r="U274" s="249"/>
      <c r="V274" s="246"/>
      <c r="W274" s="60"/>
      <c r="X274" s="213"/>
      <c r="Y274" s="170"/>
      <c r="Z274" s="170"/>
      <c r="AA274" s="170"/>
      <c r="AB274" s="170"/>
      <c r="AC274" s="170"/>
      <c r="AD274" s="170"/>
      <c r="AE274" s="170"/>
      <c r="AF274" s="170"/>
      <c r="AG274" s="426">
        <f>IF(H274&gt;0,IF(C274=C269,SUM(S274:S278)+AG269,SUM(S274:S278)),0)</f>
        <v>0</v>
      </c>
      <c r="AH274" s="426">
        <f>IF(H274&gt;0,G274/H274,0)</f>
        <v>0</v>
      </c>
      <c r="AI274" s="422">
        <f>IF(AH274&gt;0,AG274/AH274,0)</f>
        <v>0</v>
      </c>
    </row>
    <row r="275" spans="1:35" ht="36" customHeight="1">
      <c r="A275" s="414"/>
      <c r="B275" s="420"/>
      <c r="C275" s="411"/>
      <c r="D275" s="417"/>
      <c r="E275" s="394"/>
      <c r="F275" s="394"/>
      <c r="G275" s="391"/>
      <c r="H275" s="391"/>
      <c r="I275" s="212"/>
      <c r="J275" s="210"/>
      <c r="K275" s="210"/>
      <c r="L275" s="212"/>
      <c r="M275" s="214"/>
      <c r="N275" s="285"/>
      <c r="O275" s="212"/>
      <c r="P275" s="194"/>
      <c r="Q275" s="398"/>
      <c r="R275" s="404"/>
      <c r="S275" s="7">
        <f>MAX(O275*R274,P275*R274/60)</f>
        <v>0</v>
      </c>
      <c r="T275" s="387"/>
      <c r="U275" s="246"/>
      <c r="V275" s="246"/>
      <c r="W275" s="60"/>
      <c r="X275" s="213"/>
      <c r="Y275" s="170"/>
      <c r="Z275" s="170"/>
      <c r="AA275" s="170"/>
      <c r="AB275" s="170"/>
      <c r="AC275" s="170"/>
      <c r="AD275" s="170"/>
      <c r="AE275" s="170"/>
      <c r="AF275" s="170"/>
      <c r="AG275" s="427" t="e">
        <f>#REF!/#REF!</f>
        <v>#REF!</v>
      </c>
      <c r="AH275" s="427"/>
      <c r="AI275" s="423"/>
    </row>
    <row r="276" spans="1:35" ht="36" customHeight="1">
      <c r="A276" s="414"/>
      <c r="B276" s="420"/>
      <c r="C276" s="411"/>
      <c r="D276" s="417"/>
      <c r="E276" s="394"/>
      <c r="F276" s="394"/>
      <c r="G276" s="391"/>
      <c r="H276" s="391"/>
      <c r="I276" s="212"/>
      <c r="J276" s="210"/>
      <c r="K276" s="215"/>
      <c r="L276" s="212"/>
      <c r="M276" s="214"/>
      <c r="N276" s="285"/>
      <c r="O276" s="212"/>
      <c r="P276" s="194"/>
      <c r="Q276" s="398"/>
      <c r="R276" s="405"/>
      <c r="S276" s="7">
        <f>MAX(O276*R274,P276*R274/60)</f>
        <v>0</v>
      </c>
      <c r="T276" s="388"/>
      <c r="U276" s="246"/>
      <c r="V276" s="246"/>
      <c r="W276" s="61"/>
      <c r="X276" s="213"/>
      <c r="Y276" s="170"/>
      <c r="Z276" s="170"/>
      <c r="AA276" s="170"/>
      <c r="AB276" s="170"/>
      <c r="AC276" s="170"/>
      <c r="AD276" s="170"/>
      <c r="AE276" s="170"/>
      <c r="AF276" s="170"/>
      <c r="AG276" s="428" t="e">
        <f>#REF!/#REF!</f>
        <v>#REF!</v>
      </c>
      <c r="AH276" s="428"/>
      <c r="AI276" s="424"/>
    </row>
    <row r="277" spans="1:35" ht="36" customHeight="1">
      <c r="A277" s="414"/>
      <c r="B277" s="420"/>
      <c r="C277" s="411"/>
      <c r="D277" s="417"/>
      <c r="E277" s="394"/>
      <c r="F277" s="394"/>
      <c r="G277" s="391"/>
      <c r="H277" s="391"/>
      <c r="I277" s="216"/>
      <c r="J277" s="217"/>
      <c r="K277" s="218"/>
      <c r="L277" s="216"/>
      <c r="M277" s="214"/>
      <c r="N277" s="286"/>
      <c r="O277" s="212"/>
      <c r="P277" s="194"/>
      <c r="Q277" s="398"/>
      <c r="R277" s="401" t="str">
        <f>IF(AND(AI274&lt;0.8,H274&gt;0)," SEÑALAR QUÉ ACTIVIDADES REALIZA EL "&amp;ROUND(100*(1-T274/AH274),0)&amp;" % de la JORNADA","")</f>
        <v/>
      </c>
      <c r="S277" s="7">
        <f>MAX(O277*R274,P277*R274/60)</f>
        <v>0</v>
      </c>
      <c r="T277" s="388"/>
      <c r="U277" s="246"/>
      <c r="V277" s="246"/>
      <c r="W277" s="61"/>
      <c r="X277" s="213"/>
      <c r="Y277" s="170"/>
      <c r="Z277" s="170"/>
      <c r="AA277" s="170"/>
      <c r="AB277" s="170"/>
      <c r="AC277" s="170"/>
      <c r="AD277" s="170"/>
      <c r="AE277" s="170"/>
      <c r="AF277" s="170"/>
      <c r="AG277" s="428" t="e">
        <f>#REF!/#REF!</f>
        <v>#REF!</v>
      </c>
      <c r="AH277" s="428"/>
      <c r="AI277" s="424"/>
    </row>
    <row r="278" spans="1:35" ht="36" customHeight="1" thickBot="1">
      <c r="A278" s="415"/>
      <c r="B278" s="421"/>
      <c r="C278" s="412"/>
      <c r="D278" s="418"/>
      <c r="E278" s="395"/>
      <c r="F278" s="395"/>
      <c r="G278" s="392"/>
      <c r="H278" s="392"/>
      <c r="I278" s="219"/>
      <c r="J278" s="220"/>
      <c r="K278" s="221"/>
      <c r="L278" s="219"/>
      <c r="M278" s="219"/>
      <c r="N278" s="287"/>
      <c r="O278" s="224"/>
      <c r="P278" s="195"/>
      <c r="Q278" s="407"/>
      <c r="R278" s="402"/>
      <c r="S278" s="222">
        <f>MAX(O278*R274,P278*R274/60)</f>
        <v>0</v>
      </c>
      <c r="T278" s="389"/>
      <c r="U278" s="250"/>
      <c r="V278" s="250"/>
      <c r="W278" s="62"/>
      <c r="X278" s="223"/>
      <c r="Y278" s="170"/>
      <c r="Z278" s="170"/>
      <c r="AA278" s="170"/>
      <c r="AB278" s="170"/>
      <c r="AC278" s="170"/>
      <c r="AD278" s="170"/>
      <c r="AE278" s="170"/>
      <c r="AF278" s="170"/>
      <c r="AG278" s="429" t="e">
        <f>#REF!/#REF!</f>
        <v>#REF!</v>
      </c>
      <c r="AH278" s="429"/>
      <c r="AI278" s="425"/>
    </row>
    <row r="279" spans="1:35" ht="36" customHeight="1">
      <c r="A279" s="413">
        <f>IF(AND(C274=C279),A274,A274+1)</f>
        <v>14</v>
      </c>
      <c r="B279" s="419"/>
      <c r="C279" s="410"/>
      <c r="D279" s="416"/>
      <c r="E279" s="393"/>
      <c r="F279" s="393"/>
      <c r="G279" s="390"/>
      <c r="H279" s="390"/>
      <c r="I279" s="209"/>
      <c r="J279" s="210"/>
      <c r="K279" s="211"/>
      <c r="L279" s="209"/>
      <c r="M279" s="209"/>
      <c r="N279" s="284"/>
      <c r="O279" s="209"/>
      <c r="P279" s="193"/>
      <c r="Q279" s="406">
        <f>SUM(O279:O283)+SUM(P279:P283)/60</f>
        <v>0</v>
      </c>
      <c r="R279" s="403"/>
      <c r="S279" s="6">
        <f>MAX(O279*R279,P279*R279/60)</f>
        <v>0</v>
      </c>
      <c r="T279" s="386">
        <f>IF(AG279&gt;AH279,"EXCEDIÓ N° DE HORAS DE LA JORNADA ANTES DECLARADA",AG279)</f>
        <v>0</v>
      </c>
      <c r="U279" s="249"/>
      <c r="V279" s="246"/>
      <c r="W279" s="60"/>
      <c r="X279" s="213"/>
      <c r="Y279" s="170"/>
      <c r="Z279" s="170"/>
      <c r="AA279" s="170"/>
      <c r="AB279" s="170"/>
      <c r="AC279" s="170"/>
      <c r="AD279" s="170"/>
      <c r="AE279" s="170"/>
      <c r="AF279" s="170"/>
      <c r="AG279" s="426">
        <f>IF(H279&gt;0,IF(C279=C274,SUM(S279:S283)+AG274,SUM(S279:S283)),0)</f>
        <v>0</v>
      </c>
      <c r="AH279" s="426">
        <f>IF(H279&gt;0,G279/H279,0)</f>
        <v>0</v>
      </c>
      <c r="AI279" s="422">
        <f>IF(AH279&gt;0,AG279/AH279,0)</f>
        <v>0</v>
      </c>
    </row>
    <row r="280" spans="1:35" ht="36" customHeight="1">
      <c r="A280" s="414"/>
      <c r="B280" s="420"/>
      <c r="C280" s="411"/>
      <c r="D280" s="417"/>
      <c r="E280" s="394"/>
      <c r="F280" s="394"/>
      <c r="G280" s="391"/>
      <c r="H280" s="391"/>
      <c r="I280" s="212"/>
      <c r="J280" s="210"/>
      <c r="K280" s="210"/>
      <c r="L280" s="212"/>
      <c r="M280" s="214"/>
      <c r="N280" s="285"/>
      <c r="O280" s="212"/>
      <c r="P280" s="194"/>
      <c r="Q280" s="398"/>
      <c r="R280" s="404"/>
      <c r="S280" s="7">
        <f>MAX(O280*R279,P280*R279/60)</f>
        <v>0</v>
      </c>
      <c r="T280" s="387"/>
      <c r="U280" s="246"/>
      <c r="V280" s="246"/>
      <c r="W280" s="60"/>
      <c r="X280" s="213"/>
      <c r="Y280" s="170"/>
      <c r="Z280" s="170"/>
      <c r="AA280" s="170"/>
      <c r="AB280" s="170"/>
      <c r="AC280" s="170"/>
      <c r="AD280" s="170"/>
      <c r="AE280" s="170"/>
      <c r="AF280" s="170"/>
      <c r="AG280" s="427" t="e">
        <f>#REF!/#REF!</f>
        <v>#REF!</v>
      </c>
      <c r="AH280" s="427"/>
      <c r="AI280" s="423"/>
    </row>
    <row r="281" spans="1:35" ht="36" customHeight="1">
      <c r="A281" s="414"/>
      <c r="B281" s="420"/>
      <c r="C281" s="411"/>
      <c r="D281" s="417"/>
      <c r="E281" s="394"/>
      <c r="F281" s="394"/>
      <c r="G281" s="391"/>
      <c r="H281" s="391"/>
      <c r="I281" s="212"/>
      <c r="J281" s="210"/>
      <c r="K281" s="215"/>
      <c r="L281" s="212"/>
      <c r="M281" s="214"/>
      <c r="N281" s="285"/>
      <c r="O281" s="212"/>
      <c r="P281" s="194"/>
      <c r="Q281" s="398"/>
      <c r="R281" s="405"/>
      <c r="S281" s="7">
        <f>MAX(O281*R279,P281*R279/60)</f>
        <v>0</v>
      </c>
      <c r="T281" s="388"/>
      <c r="U281" s="246"/>
      <c r="V281" s="246"/>
      <c r="W281" s="61"/>
      <c r="X281" s="213"/>
      <c r="Y281" s="170"/>
      <c r="Z281" s="170"/>
      <c r="AA281" s="170"/>
      <c r="AB281" s="170"/>
      <c r="AC281" s="170"/>
      <c r="AD281" s="170"/>
      <c r="AE281" s="170"/>
      <c r="AF281" s="170"/>
      <c r="AG281" s="428" t="e">
        <f>#REF!/#REF!</f>
        <v>#REF!</v>
      </c>
      <c r="AH281" s="428"/>
      <c r="AI281" s="424"/>
    </row>
    <row r="282" spans="1:35" ht="36" customHeight="1">
      <c r="A282" s="414"/>
      <c r="B282" s="420"/>
      <c r="C282" s="411"/>
      <c r="D282" s="417"/>
      <c r="E282" s="394"/>
      <c r="F282" s="394"/>
      <c r="G282" s="391"/>
      <c r="H282" s="391"/>
      <c r="I282" s="216"/>
      <c r="J282" s="217"/>
      <c r="K282" s="218"/>
      <c r="L282" s="216"/>
      <c r="M282" s="214"/>
      <c r="N282" s="286"/>
      <c r="O282" s="212"/>
      <c r="P282" s="194"/>
      <c r="Q282" s="398"/>
      <c r="R282" s="401" t="str">
        <f>IF(AND(AI279&lt;0.8,H279&gt;0)," SEÑALAR QUÉ ACTIVIDADES REALIZA EL "&amp;ROUND(100*(1-T279/AH279),0)&amp;" % de la JORNADA","")</f>
        <v/>
      </c>
      <c r="S282" s="7">
        <f>MAX(O282*R279,P282*R279/60)</f>
        <v>0</v>
      </c>
      <c r="T282" s="388"/>
      <c r="U282" s="246"/>
      <c r="V282" s="246"/>
      <c r="W282" s="61"/>
      <c r="X282" s="213"/>
      <c r="Y282" s="170"/>
      <c r="Z282" s="170"/>
      <c r="AA282" s="170"/>
      <c r="AB282" s="170"/>
      <c r="AC282" s="170"/>
      <c r="AD282" s="170"/>
      <c r="AE282" s="170"/>
      <c r="AF282" s="170"/>
      <c r="AG282" s="428" t="e">
        <f>#REF!/#REF!</f>
        <v>#REF!</v>
      </c>
      <c r="AH282" s="428"/>
      <c r="AI282" s="424"/>
    </row>
    <row r="283" spans="1:35" ht="36" customHeight="1" thickBot="1">
      <c r="A283" s="415"/>
      <c r="B283" s="421"/>
      <c r="C283" s="412"/>
      <c r="D283" s="418"/>
      <c r="E283" s="395"/>
      <c r="F283" s="395"/>
      <c r="G283" s="392"/>
      <c r="H283" s="392"/>
      <c r="I283" s="219"/>
      <c r="J283" s="220"/>
      <c r="K283" s="221"/>
      <c r="L283" s="219"/>
      <c r="M283" s="219"/>
      <c r="N283" s="287"/>
      <c r="O283" s="224"/>
      <c r="P283" s="195"/>
      <c r="Q283" s="407"/>
      <c r="R283" s="402"/>
      <c r="S283" s="222">
        <f>MAX(O283*R279,P283*R279/60)</f>
        <v>0</v>
      </c>
      <c r="T283" s="389"/>
      <c r="U283" s="250"/>
      <c r="V283" s="250"/>
      <c r="W283" s="62"/>
      <c r="X283" s="223"/>
      <c r="Y283" s="170"/>
      <c r="Z283" s="170"/>
      <c r="AA283" s="170"/>
      <c r="AB283" s="170"/>
      <c r="AC283" s="170"/>
      <c r="AD283" s="170"/>
      <c r="AE283" s="170"/>
      <c r="AF283" s="170"/>
      <c r="AG283" s="429" t="e">
        <f>#REF!/#REF!</f>
        <v>#REF!</v>
      </c>
      <c r="AH283" s="429"/>
      <c r="AI283" s="425"/>
    </row>
    <row r="284" spans="1:35" ht="36" customHeight="1">
      <c r="A284" s="413">
        <f>IF(AND(C279=C284),A279,A279+1)</f>
        <v>14</v>
      </c>
      <c r="B284" s="419"/>
      <c r="C284" s="410"/>
      <c r="D284" s="416"/>
      <c r="E284" s="393"/>
      <c r="F284" s="393"/>
      <c r="G284" s="390"/>
      <c r="H284" s="390"/>
      <c r="I284" s="209"/>
      <c r="J284" s="210"/>
      <c r="K284" s="211"/>
      <c r="L284" s="209"/>
      <c r="M284" s="209"/>
      <c r="N284" s="284"/>
      <c r="O284" s="209"/>
      <c r="P284" s="193"/>
      <c r="Q284" s="406">
        <f>SUM(O284:O288)+SUM(P284:P288)/60</f>
        <v>0</v>
      </c>
      <c r="R284" s="403"/>
      <c r="S284" s="6">
        <f>MAX(O284*R284,P284*R284/60)</f>
        <v>0</v>
      </c>
      <c r="T284" s="386">
        <f>IF(AG284&gt;AH284,"EXCEDIÓ N° DE HORAS DE LA JORNADA ANTES DECLARADA",AG284)</f>
        <v>0</v>
      </c>
      <c r="U284" s="249"/>
      <c r="V284" s="246"/>
      <c r="W284" s="60"/>
      <c r="X284" s="213"/>
      <c r="Y284" s="170"/>
      <c r="Z284" s="170"/>
      <c r="AA284" s="170"/>
      <c r="AB284" s="170"/>
      <c r="AC284" s="170"/>
      <c r="AD284" s="170"/>
      <c r="AE284" s="170"/>
      <c r="AF284" s="170"/>
      <c r="AG284" s="426">
        <f>IF(H284&gt;0,IF(C284=C279,SUM(S284:S288)+AG279,SUM(S284:S288)),0)</f>
        <v>0</v>
      </c>
      <c r="AH284" s="426">
        <f>IF(H284&gt;0,G284/H284,0)</f>
        <v>0</v>
      </c>
      <c r="AI284" s="422">
        <f>IF(AH284&gt;0,AG284/AH284,0)</f>
        <v>0</v>
      </c>
    </row>
    <row r="285" spans="1:35" ht="36" customHeight="1">
      <c r="A285" s="414"/>
      <c r="B285" s="420"/>
      <c r="C285" s="411"/>
      <c r="D285" s="417"/>
      <c r="E285" s="394"/>
      <c r="F285" s="394"/>
      <c r="G285" s="391"/>
      <c r="H285" s="391"/>
      <c r="I285" s="212"/>
      <c r="J285" s="210"/>
      <c r="K285" s="210"/>
      <c r="L285" s="212"/>
      <c r="M285" s="214"/>
      <c r="N285" s="285"/>
      <c r="O285" s="212"/>
      <c r="P285" s="194"/>
      <c r="Q285" s="398"/>
      <c r="R285" s="404"/>
      <c r="S285" s="7">
        <f>MAX(O285*R284,P285*R284/60)</f>
        <v>0</v>
      </c>
      <c r="T285" s="387"/>
      <c r="U285" s="246"/>
      <c r="V285" s="246"/>
      <c r="W285" s="60"/>
      <c r="X285" s="213"/>
      <c r="Y285" s="170"/>
      <c r="Z285" s="170"/>
      <c r="AA285" s="170"/>
      <c r="AB285" s="170"/>
      <c r="AC285" s="170"/>
      <c r="AD285" s="170"/>
      <c r="AE285" s="170"/>
      <c r="AF285" s="170"/>
      <c r="AG285" s="427" t="e">
        <f>#REF!/#REF!</f>
        <v>#REF!</v>
      </c>
      <c r="AH285" s="427"/>
      <c r="AI285" s="423"/>
    </row>
    <row r="286" spans="1:35" ht="36" customHeight="1">
      <c r="A286" s="414"/>
      <c r="B286" s="420"/>
      <c r="C286" s="411"/>
      <c r="D286" s="417"/>
      <c r="E286" s="394"/>
      <c r="F286" s="394"/>
      <c r="G286" s="391"/>
      <c r="H286" s="391"/>
      <c r="I286" s="212"/>
      <c r="J286" s="210"/>
      <c r="K286" s="215"/>
      <c r="L286" s="212"/>
      <c r="M286" s="214"/>
      <c r="N286" s="285"/>
      <c r="O286" s="212"/>
      <c r="P286" s="194"/>
      <c r="Q286" s="398"/>
      <c r="R286" s="405"/>
      <c r="S286" s="7">
        <f>MAX(O286*R284,P286*R284/60)</f>
        <v>0</v>
      </c>
      <c r="T286" s="388"/>
      <c r="U286" s="246"/>
      <c r="V286" s="246"/>
      <c r="W286" s="61"/>
      <c r="X286" s="213"/>
      <c r="Y286" s="170"/>
      <c r="Z286" s="170"/>
      <c r="AA286" s="170"/>
      <c r="AB286" s="170"/>
      <c r="AC286" s="170"/>
      <c r="AD286" s="170"/>
      <c r="AE286" s="170"/>
      <c r="AF286" s="170"/>
      <c r="AG286" s="428" t="e">
        <f>#REF!/#REF!</f>
        <v>#REF!</v>
      </c>
      <c r="AH286" s="428"/>
      <c r="AI286" s="424"/>
    </row>
    <row r="287" spans="1:35" ht="36" customHeight="1">
      <c r="A287" s="414"/>
      <c r="B287" s="420"/>
      <c r="C287" s="411"/>
      <c r="D287" s="417"/>
      <c r="E287" s="394"/>
      <c r="F287" s="394"/>
      <c r="G287" s="391"/>
      <c r="H287" s="391"/>
      <c r="I287" s="216"/>
      <c r="J287" s="217"/>
      <c r="K287" s="218"/>
      <c r="L287" s="216"/>
      <c r="M287" s="214"/>
      <c r="N287" s="286"/>
      <c r="O287" s="212"/>
      <c r="P287" s="194"/>
      <c r="Q287" s="398"/>
      <c r="R287" s="401" t="str">
        <f>IF(AND(AI284&lt;0.8,H284&gt;0)," SEÑALAR QUÉ ACTIVIDADES REALIZA EL "&amp;ROUND(100*(1-T284/AH284),0)&amp;" % de la JORNADA","")</f>
        <v/>
      </c>
      <c r="S287" s="7">
        <f>MAX(O287*R284,P287*R284/60)</f>
        <v>0</v>
      </c>
      <c r="T287" s="388"/>
      <c r="U287" s="246"/>
      <c r="V287" s="246"/>
      <c r="W287" s="61"/>
      <c r="X287" s="213"/>
      <c r="Y287" s="170"/>
      <c r="Z287" s="170"/>
      <c r="AA287" s="170"/>
      <c r="AB287" s="170"/>
      <c r="AC287" s="170"/>
      <c r="AD287" s="170"/>
      <c r="AE287" s="170"/>
      <c r="AF287" s="170"/>
      <c r="AG287" s="428" t="e">
        <f>#REF!/#REF!</f>
        <v>#REF!</v>
      </c>
      <c r="AH287" s="428"/>
      <c r="AI287" s="424"/>
    </row>
    <row r="288" spans="1:35" ht="36" customHeight="1" thickBot="1">
      <c r="A288" s="415"/>
      <c r="B288" s="421"/>
      <c r="C288" s="412"/>
      <c r="D288" s="418"/>
      <c r="E288" s="395"/>
      <c r="F288" s="395"/>
      <c r="G288" s="392"/>
      <c r="H288" s="392"/>
      <c r="I288" s="219"/>
      <c r="J288" s="220"/>
      <c r="K288" s="221"/>
      <c r="L288" s="219"/>
      <c r="M288" s="219"/>
      <c r="N288" s="287"/>
      <c r="O288" s="224"/>
      <c r="P288" s="195"/>
      <c r="Q288" s="407"/>
      <c r="R288" s="402"/>
      <c r="S288" s="222">
        <f>MAX(O288*R284,P288*R284/60)</f>
        <v>0</v>
      </c>
      <c r="T288" s="389"/>
      <c r="U288" s="250"/>
      <c r="V288" s="250"/>
      <c r="W288" s="62"/>
      <c r="X288" s="223"/>
      <c r="Y288" s="170"/>
      <c r="Z288" s="170"/>
      <c r="AA288" s="170"/>
      <c r="AB288" s="170"/>
      <c r="AC288" s="170"/>
      <c r="AD288" s="170"/>
      <c r="AE288" s="170"/>
      <c r="AF288" s="170"/>
      <c r="AG288" s="429" t="e">
        <f>#REF!/#REF!</f>
        <v>#REF!</v>
      </c>
      <c r="AH288" s="429"/>
      <c r="AI288" s="425"/>
    </row>
    <row r="289" spans="1:35" ht="36" customHeight="1">
      <c r="A289" s="413">
        <f>IF(AND(C284=C289),A284,A284+1)</f>
        <v>14</v>
      </c>
      <c r="B289" s="419"/>
      <c r="C289" s="410"/>
      <c r="D289" s="416"/>
      <c r="E289" s="393"/>
      <c r="F289" s="393"/>
      <c r="G289" s="390"/>
      <c r="H289" s="390"/>
      <c r="I289" s="209"/>
      <c r="J289" s="210"/>
      <c r="K289" s="211"/>
      <c r="L289" s="209"/>
      <c r="M289" s="209"/>
      <c r="N289" s="284"/>
      <c r="O289" s="209"/>
      <c r="P289" s="193"/>
      <c r="Q289" s="406">
        <f>SUM(O289:O293)+SUM(P289:P293)/60</f>
        <v>0</v>
      </c>
      <c r="R289" s="403"/>
      <c r="S289" s="6">
        <f>MAX(O289*R289,P289*R289/60)</f>
        <v>0</v>
      </c>
      <c r="T289" s="386">
        <f>IF(AG289&gt;AH289,"EXCEDIÓ N° DE HORAS DE LA JORNADA ANTES DECLARADA",AG289)</f>
        <v>0</v>
      </c>
      <c r="U289" s="249"/>
      <c r="V289" s="246"/>
      <c r="W289" s="60"/>
      <c r="X289" s="213"/>
      <c r="Y289" s="170"/>
      <c r="Z289" s="170"/>
      <c r="AA289" s="170"/>
      <c r="AB289" s="170"/>
      <c r="AC289" s="170"/>
      <c r="AD289" s="170"/>
      <c r="AE289" s="170"/>
      <c r="AF289" s="170"/>
      <c r="AG289" s="426">
        <f>IF(H289&gt;0,IF(C289=C284,SUM(S289:S293)+AG284,SUM(S289:S293)),0)</f>
        <v>0</v>
      </c>
      <c r="AH289" s="426">
        <f>IF(H289&gt;0,G289/H289,0)</f>
        <v>0</v>
      </c>
      <c r="AI289" s="422">
        <f>IF(AH289&gt;0,AG289/AH289,0)</f>
        <v>0</v>
      </c>
    </row>
    <row r="290" spans="1:35" ht="36" customHeight="1">
      <c r="A290" s="414"/>
      <c r="B290" s="420"/>
      <c r="C290" s="411"/>
      <c r="D290" s="417"/>
      <c r="E290" s="394"/>
      <c r="F290" s="394"/>
      <c r="G290" s="391"/>
      <c r="H290" s="391"/>
      <c r="I290" s="212"/>
      <c r="J290" s="210"/>
      <c r="K290" s="210"/>
      <c r="L290" s="212"/>
      <c r="M290" s="214"/>
      <c r="N290" s="285"/>
      <c r="O290" s="212"/>
      <c r="P290" s="194"/>
      <c r="Q290" s="398"/>
      <c r="R290" s="404"/>
      <c r="S290" s="7">
        <f>MAX(O290*R289,P290*R289/60)</f>
        <v>0</v>
      </c>
      <c r="T290" s="387"/>
      <c r="U290" s="246"/>
      <c r="V290" s="246"/>
      <c r="W290" s="60"/>
      <c r="X290" s="213"/>
      <c r="Y290" s="170"/>
      <c r="Z290" s="170"/>
      <c r="AA290" s="170"/>
      <c r="AB290" s="170"/>
      <c r="AC290" s="170"/>
      <c r="AD290" s="170"/>
      <c r="AE290" s="170"/>
      <c r="AF290" s="170"/>
      <c r="AG290" s="427" t="e">
        <f>#REF!/#REF!</f>
        <v>#REF!</v>
      </c>
      <c r="AH290" s="427"/>
      <c r="AI290" s="423"/>
    </row>
    <row r="291" spans="1:35" ht="36" customHeight="1">
      <c r="A291" s="414"/>
      <c r="B291" s="420"/>
      <c r="C291" s="411"/>
      <c r="D291" s="417"/>
      <c r="E291" s="394"/>
      <c r="F291" s="394"/>
      <c r="G291" s="391"/>
      <c r="H291" s="391"/>
      <c r="I291" s="212"/>
      <c r="J291" s="210"/>
      <c r="K291" s="215"/>
      <c r="L291" s="212"/>
      <c r="M291" s="214"/>
      <c r="N291" s="285"/>
      <c r="O291" s="212"/>
      <c r="P291" s="194"/>
      <c r="Q291" s="398"/>
      <c r="R291" s="405"/>
      <c r="S291" s="7">
        <f>MAX(O291*R289,P291*R289/60)</f>
        <v>0</v>
      </c>
      <c r="T291" s="388"/>
      <c r="U291" s="246"/>
      <c r="V291" s="246"/>
      <c r="W291" s="61"/>
      <c r="X291" s="213"/>
      <c r="Y291" s="170"/>
      <c r="Z291" s="170"/>
      <c r="AA291" s="170"/>
      <c r="AB291" s="170"/>
      <c r="AC291" s="170"/>
      <c r="AD291" s="170"/>
      <c r="AE291" s="170"/>
      <c r="AF291" s="170"/>
      <c r="AG291" s="428" t="e">
        <f>#REF!/#REF!</f>
        <v>#REF!</v>
      </c>
      <c r="AH291" s="428"/>
      <c r="AI291" s="424"/>
    </row>
    <row r="292" spans="1:35" ht="36" customHeight="1">
      <c r="A292" s="414"/>
      <c r="B292" s="420"/>
      <c r="C292" s="411"/>
      <c r="D292" s="417"/>
      <c r="E292" s="394"/>
      <c r="F292" s="394"/>
      <c r="G292" s="391"/>
      <c r="H292" s="391"/>
      <c r="I292" s="216"/>
      <c r="J292" s="217"/>
      <c r="K292" s="218"/>
      <c r="L292" s="216"/>
      <c r="M292" s="214"/>
      <c r="N292" s="286"/>
      <c r="O292" s="212"/>
      <c r="P292" s="194"/>
      <c r="Q292" s="398"/>
      <c r="R292" s="401" t="str">
        <f>IF(AND(AI289&lt;0.8,H289&gt;0)," SEÑALAR QUÉ ACTIVIDADES REALIZA EL "&amp;ROUND(100*(1-AG289/AH289),0)&amp;" % de la JORNADA","")</f>
        <v/>
      </c>
      <c r="S292" s="7">
        <f>MAX(O292*R289,P292*R289/60)</f>
        <v>0</v>
      </c>
      <c r="T292" s="388"/>
      <c r="U292" s="246"/>
      <c r="V292" s="246"/>
      <c r="W292" s="61"/>
      <c r="X292" s="213"/>
      <c r="Y292" s="170"/>
      <c r="Z292" s="170"/>
      <c r="AA292" s="170"/>
      <c r="AB292" s="170"/>
      <c r="AC292" s="170"/>
      <c r="AD292" s="170"/>
      <c r="AE292" s="170"/>
      <c r="AF292" s="170"/>
      <c r="AG292" s="428" t="e">
        <f>#REF!/#REF!</f>
        <v>#REF!</v>
      </c>
      <c r="AH292" s="428"/>
      <c r="AI292" s="424"/>
    </row>
    <row r="293" spans="1:35" ht="36" customHeight="1" thickBot="1">
      <c r="A293" s="415"/>
      <c r="B293" s="421"/>
      <c r="C293" s="412"/>
      <c r="D293" s="418"/>
      <c r="E293" s="395"/>
      <c r="F293" s="395"/>
      <c r="G293" s="392"/>
      <c r="H293" s="392"/>
      <c r="I293" s="219"/>
      <c r="J293" s="220"/>
      <c r="K293" s="221"/>
      <c r="L293" s="219"/>
      <c r="M293" s="219"/>
      <c r="N293" s="287"/>
      <c r="O293" s="224"/>
      <c r="P293" s="195"/>
      <c r="Q293" s="407"/>
      <c r="R293" s="402"/>
      <c r="S293" s="222">
        <f>MAX(O293*R289,P293*R289/60)</f>
        <v>0</v>
      </c>
      <c r="T293" s="389"/>
      <c r="U293" s="250"/>
      <c r="V293" s="250"/>
      <c r="W293" s="62"/>
      <c r="X293" s="223"/>
      <c r="Y293" s="170"/>
      <c r="Z293" s="170"/>
      <c r="AA293" s="170"/>
      <c r="AB293" s="170"/>
      <c r="AC293" s="170"/>
      <c r="AD293" s="170"/>
      <c r="AE293" s="170"/>
      <c r="AF293" s="170"/>
      <c r="AG293" s="429" t="e">
        <f>#REF!/#REF!</f>
        <v>#REF!</v>
      </c>
      <c r="AH293" s="429"/>
      <c r="AI293" s="425"/>
    </row>
    <row r="294" spans="1:35" ht="36" customHeight="1">
      <c r="A294" s="413">
        <f>IF(AND(C289=C294),A289,A289+1)</f>
        <v>14</v>
      </c>
      <c r="B294" s="419"/>
      <c r="C294" s="410"/>
      <c r="D294" s="416"/>
      <c r="E294" s="393"/>
      <c r="F294" s="393"/>
      <c r="G294" s="390"/>
      <c r="H294" s="390"/>
      <c r="I294" s="209"/>
      <c r="J294" s="210"/>
      <c r="K294" s="211"/>
      <c r="L294" s="209"/>
      <c r="M294" s="209"/>
      <c r="N294" s="284"/>
      <c r="O294" s="209"/>
      <c r="P294" s="193"/>
      <c r="Q294" s="406">
        <f>SUM(O294:O298)+SUM(P294:P298)/60</f>
        <v>0</v>
      </c>
      <c r="R294" s="403"/>
      <c r="S294" s="6">
        <f>MAX(O294*R294,P294*R294/60)</f>
        <v>0</v>
      </c>
      <c r="T294" s="386">
        <f>IF(AG294&gt;AH294,"EXCEDIÓ N° DE HORAS DE LA JORNADA ANTES DECLARADA",AG294)</f>
        <v>0</v>
      </c>
      <c r="U294" s="249"/>
      <c r="V294" s="246"/>
      <c r="W294" s="60"/>
      <c r="X294" s="213"/>
      <c r="Y294" s="170"/>
      <c r="Z294" s="170"/>
      <c r="AA294" s="170"/>
      <c r="AB294" s="170"/>
      <c r="AC294" s="170"/>
      <c r="AD294" s="170"/>
      <c r="AE294" s="170"/>
      <c r="AF294" s="170"/>
      <c r="AG294" s="426">
        <f>IF(H294&gt;0,IF(C294=C289,SUM(S294:S298)+AG289,SUM(S294:S298)),0)</f>
        <v>0</v>
      </c>
      <c r="AH294" s="426">
        <f>IF(H294&gt;0,G294/H294,0)</f>
        <v>0</v>
      </c>
      <c r="AI294" s="422">
        <f>IF(AH294&gt;0,AG294/AH294,0)</f>
        <v>0</v>
      </c>
    </row>
    <row r="295" spans="1:35" ht="36" customHeight="1">
      <c r="A295" s="414"/>
      <c r="B295" s="420"/>
      <c r="C295" s="411"/>
      <c r="D295" s="417"/>
      <c r="E295" s="394"/>
      <c r="F295" s="394"/>
      <c r="G295" s="391"/>
      <c r="H295" s="391"/>
      <c r="I295" s="212"/>
      <c r="J295" s="210"/>
      <c r="K295" s="210"/>
      <c r="L295" s="212"/>
      <c r="M295" s="214"/>
      <c r="N295" s="285"/>
      <c r="O295" s="212"/>
      <c r="P295" s="194"/>
      <c r="Q295" s="398"/>
      <c r="R295" s="404"/>
      <c r="S295" s="7">
        <f>MAX(O295*R294,P295*R294/60)</f>
        <v>0</v>
      </c>
      <c r="T295" s="398"/>
      <c r="U295" s="246"/>
      <c r="V295" s="246"/>
      <c r="W295" s="60"/>
      <c r="X295" s="213"/>
      <c r="Y295" s="170"/>
      <c r="Z295" s="170"/>
      <c r="AA295" s="170"/>
      <c r="AB295" s="170"/>
      <c r="AC295" s="170"/>
      <c r="AD295" s="170"/>
      <c r="AE295" s="170"/>
      <c r="AF295" s="170"/>
      <c r="AG295" s="427" t="e">
        <f>#REF!/#REF!</f>
        <v>#REF!</v>
      </c>
      <c r="AH295" s="427"/>
      <c r="AI295" s="423"/>
    </row>
    <row r="296" spans="1:35" ht="36" customHeight="1">
      <c r="A296" s="414"/>
      <c r="B296" s="420"/>
      <c r="C296" s="411"/>
      <c r="D296" s="417"/>
      <c r="E296" s="394"/>
      <c r="F296" s="394"/>
      <c r="G296" s="391"/>
      <c r="H296" s="391"/>
      <c r="I296" s="212"/>
      <c r="J296" s="210"/>
      <c r="K296" s="215"/>
      <c r="L296" s="212"/>
      <c r="M296" s="214"/>
      <c r="N296" s="285"/>
      <c r="O296" s="212"/>
      <c r="P296" s="194"/>
      <c r="Q296" s="398"/>
      <c r="R296" s="405"/>
      <c r="S296" s="7">
        <f>MAX(O296*R294,P296*R294/60)</f>
        <v>0</v>
      </c>
      <c r="T296" s="399"/>
      <c r="U296" s="246"/>
      <c r="V296" s="246"/>
      <c r="W296" s="61"/>
      <c r="X296" s="213"/>
      <c r="Y296" s="170"/>
      <c r="Z296" s="170"/>
      <c r="AA296" s="170"/>
      <c r="AB296" s="170"/>
      <c r="AC296" s="170"/>
      <c r="AD296" s="170"/>
      <c r="AE296" s="170"/>
      <c r="AF296" s="170"/>
      <c r="AG296" s="428" t="e">
        <f>#REF!/#REF!</f>
        <v>#REF!</v>
      </c>
      <c r="AH296" s="428"/>
      <c r="AI296" s="424"/>
    </row>
    <row r="297" spans="1:35" ht="36" customHeight="1">
      <c r="A297" s="414"/>
      <c r="B297" s="420"/>
      <c r="C297" s="411"/>
      <c r="D297" s="417"/>
      <c r="E297" s="394"/>
      <c r="F297" s="394"/>
      <c r="G297" s="391"/>
      <c r="H297" s="391"/>
      <c r="I297" s="216"/>
      <c r="J297" s="217"/>
      <c r="K297" s="218"/>
      <c r="L297" s="216"/>
      <c r="M297" s="214"/>
      <c r="N297" s="286"/>
      <c r="O297" s="212"/>
      <c r="P297" s="194"/>
      <c r="Q297" s="398"/>
      <c r="R297" s="401" t="str">
        <f>IF(AND(AI294&lt;0.8,H294&gt;0)," SEÑALAR QUÉ ACTIVIDADES REALIZA EL "&amp;ROUND(100*(1-T294/AH294),0)&amp;" % de la JORNADA","")</f>
        <v/>
      </c>
      <c r="S297" s="7">
        <f>MAX(O297*R294,P297*R294/60)</f>
        <v>0</v>
      </c>
      <c r="T297" s="399"/>
      <c r="U297" s="246"/>
      <c r="V297" s="246"/>
      <c r="W297" s="61"/>
      <c r="X297" s="213"/>
      <c r="Y297" s="170"/>
      <c r="Z297" s="170"/>
      <c r="AA297" s="170"/>
      <c r="AB297" s="170"/>
      <c r="AC297" s="170"/>
      <c r="AD297" s="170"/>
      <c r="AE297" s="170"/>
      <c r="AF297" s="170"/>
      <c r="AG297" s="428" t="e">
        <f>#REF!/#REF!</f>
        <v>#REF!</v>
      </c>
      <c r="AH297" s="428"/>
      <c r="AI297" s="424"/>
    </row>
    <row r="298" spans="1:35" ht="36" customHeight="1" thickBot="1">
      <c r="A298" s="415"/>
      <c r="B298" s="421"/>
      <c r="C298" s="412"/>
      <c r="D298" s="418"/>
      <c r="E298" s="395"/>
      <c r="F298" s="395"/>
      <c r="G298" s="392"/>
      <c r="H298" s="392"/>
      <c r="I298" s="219"/>
      <c r="J298" s="220"/>
      <c r="K298" s="221"/>
      <c r="L298" s="219"/>
      <c r="M298" s="219"/>
      <c r="N298" s="287"/>
      <c r="O298" s="224"/>
      <c r="P298" s="195"/>
      <c r="Q298" s="407"/>
      <c r="R298" s="402"/>
      <c r="S298" s="222">
        <f>MAX(O298*R294,P298*R294/60)</f>
        <v>0</v>
      </c>
      <c r="T298" s="400"/>
      <c r="U298" s="250"/>
      <c r="V298" s="250"/>
      <c r="W298" s="62"/>
      <c r="X298" s="223"/>
      <c r="Y298" s="170"/>
      <c r="Z298" s="170"/>
      <c r="AA298" s="170"/>
      <c r="AB298" s="170"/>
      <c r="AC298" s="170"/>
      <c r="AD298" s="170"/>
      <c r="AE298" s="170"/>
      <c r="AF298" s="170"/>
      <c r="AG298" s="429" t="e">
        <f>#REF!/#REF!</f>
        <v>#REF!</v>
      </c>
      <c r="AH298" s="429"/>
      <c r="AI298" s="425"/>
    </row>
    <row r="299" spans="1:35" ht="36" customHeight="1">
      <c r="A299" s="413">
        <f>IF(AND(C294=C299),A294,A294+1)</f>
        <v>14</v>
      </c>
      <c r="B299" s="419"/>
      <c r="C299" s="410"/>
      <c r="D299" s="416"/>
      <c r="E299" s="393"/>
      <c r="F299" s="393"/>
      <c r="G299" s="390"/>
      <c r="H299" s="390"/>
      <c r="I299" s="209"/>
      <c r="J299" s="210"/>
      <c r="K299" s="211"/>
      <c r="L299" s="209"/>
      <c r="M299" s="209"/>
      <c r="N299" s="284"/>
      <c r="O299" s="209"/>
      <c r="P299" s="193"/>
      <c r="Q299" s="406">
        <f>SUM(O299:O303)+SUM(P299:P303)/60</f>
        <v>0</v>
      </c>
      <c r="R299" s="403"/>
      <c r="S299" s="6">
        <f>MAX(O299*R299,P299*R299/60)</f>
        <v>0</v>
      </c>
      <c r="T299" s="386">
        <f>IF(AG299&gt;AH299,"EXCEDIÓ N° DE HORAS DE LA JORNADA ANTES DECLARADA",AG299)</f>
        <v>0</v>
      </c>
      <c r="U299" s="249"/>
      <c r="V299" s="246"/>
      <c r="W299" s="60"/>
      <c r="X299" s="213"/>
      <c r="Y299" s="170"/>
      <c r="Z299" s="170"/>
      <c r="AA299" s="170"/>
      <c r="AB299" s="170"/>
      <c r="AC299" s="170"/>
      <c r="AD299" s="170"/>
      <c r="AE299" s="170"/>
      <c r="AF299" s="170"/>
      <c r="AG299" s="426">
        <f>IF(H299&gt;0,IF(C299=C294,SUM(S299:S303)+AG294,SUM(S299:S303)),0)</f>
        <v>0</v>
      </c>
      <c r="AH299" s="426">
        <f>IF(H299&gt;0,G299/H299,0)</f>
        <v>0</v>
      </c>
      <c r="AI299" s="422">
        <f>IF(AH299&gt;0,AG299/AH299,0)</f>
        <v>0</v>
      </c>
    </row>
    <row r="300" spans="1:35" ht="36" customHeight="1">
      <c r="A300" s="414"/>
      <c r="B300" s="420"/>
      <c r="C300" s="411"/>
      <c r="D300" s="417"/>
      <c r="E300" s="394"/>
      <c r="F300" s="394"/>
      <c r="G300" s="391"/>
      <c r="H300" s="391"/>
      <c r="I300" s="212"/>
      <c r="J300" s="210"/>
      <c r="K300" s="210"/>
      <c r="L300" s="212"/>
      <c r="M300" s="214"/>
      <c r="N300" s="285"/>
      <c r="O300" s="212"/>
      <c r="P300" s="194"/>
      <c r="Q300" s="398"/>
      <c r="R300" s="404"/>
      <c r="S300" s="7">
        <f>MAX(O300*R299,P300*R299/60)</f>
        <v>0</v>
      </c>
      <c r="T300" s="387"/>
      <c r="U300" s="246"/>
      <c r="V300" s="246"/>
      <c r="W300" s="60"/>
      <c r="X300" s="213"/>
      <c r="Y300" s="170"/>
      <c r="Z300" s="170"/>
      <c r="AA300" s="170"/>
      <c r="AB300" s="170"/>
      <c r="AC300" s="170"/>
      <c r="AD300" s="170"/>
      <c r="AE300" s="170"/>
      <c r="AF300" s="170"/>
      <c r="AG300" s="427" t="e">
        <f>#REF!/#REF!</f>
        <v>#REF!</v>
      </c>
      <c r="AH300" s="427"/>
      <c r="AI300" s="423"/>
    </row>
    <row r="301" spans="1:35" ht="36" customHeight="1">
      <c r="A301" s="414"/>
      <c r="B301" s="420"/>
      <c r="C301" s="411"/>
      <c r="D301" s="417"/>
      <c r="E301" s="394"/>
      <c r="F301" s="394"/>
      <c r="G301" s="391"/>
      <c r="H301" s="391"/>
      <c r="I301" s="212"/>
      <c r="J301" s="210"/>
      <c r="K301" s="215"/>
      <c r="L301" s="212"/>
      <c r="M301" s="214"/>
      <c r="N301" s="285"/>
      <c r="O301" s="212"/>
      <c r="P301" s="194"/>
      <c r="Q301" s="398"/>
      <c r="R301" s="405"/>
      <c r="S301" s="7">
        <f>MAX(O301*R299,P301*R299/60)</f>
        <v>0</v>
      </c>
      <c r="T301" s="388"/>
      <c r="U301" s="246"/>
      <c r="V301" s="246"/>
      <c r="W301" s="61"/>
      <c r="X301" s="213"/>
      <c r="Y301" s="170"/>
      <c r="Z301" s="170"/>
      <c r="AA301" s="170"/>
      <c r="AB301" s="170"/>
      <c r="AC301" s="170"/>
      <c r="AD301" s="170"/>
      <c r="AE301" s="170"/>
      <c r="AF301" s="170"/>
      <c r="AG301" s="428" t="e">
        <f>#REF!/#REF!</f>
        <v>#REF!</v>
      </c>
      <c r="AH301" s="428"/>
      <c r="AI301" s="424"/>
    </row>
    <row r="302" spans="1:35" ht="36" customHeight="1">
      <c r="A302" s="414"/>
      <c r="B302" s="420"/>
      <c r="C302" s="411"/>
      <c r="D302" s="417"/>
      <c r="E302" s="394"/>
      <c r="F302" s="394"/>
      <c r="G302" s="391"/>
      <c r="H302" s="391"/>
      <c r="I302" s="216"/>
      <c r="J302" s="217"/>
      <c r="K302" s="218"/>
      <c r="L302" s="216"/>
      <c r="M302" s="214"/>
      <c r="N302" s="286"/>
      <c r="O302" s="212"/>
      <c r="P302" s="194"/>
      <c r="Q302" s="398"/>
      <c r="R302" s="401" t="str">
        <f>IF(AND(AI299&lt;0.8,H299&gt;0)," SEÑALAR QUÉ ACTIVIDADES REALIZA EL "&amp;ROUND(100*(1-T299/AH299),0)&amp;" % de la JORNADA","")</f>
        <v/>
      </c>
      <c r="S302" s="7">
        <f>MAX(O302*R299,P302*R299/60)</f>
        <v>0</v>
      </c>
      <c r="T302" s="388"/>
      <c r="U302" s="246"/>
      <c r="V302" s="246"/>
      <c r="W302" s="61"/>
      <c r="X302" s="213"/>
      <c r="Y302" s="170"/>
      <c r="Z302" s="170"/>
      <c r="AA302" s="170"/>
      <c r="AB302" s="170"/>
      <c r="AC302" s="170"/>
      <c r="AD302" s="170"/>
      <c r="AE302" s="170"/>
      <c r="AF302" s="170"/>
      <c r="AG302" s="428" t="e">
        <f>#REF!/#REF!</f>
        <v>#REF!</v>
      </c>
      <c r="AH302" s="428"/>
      <c r="AI302" s="424"/>
    </row>
    <row r="303" spans="1:35" ht="36" customHeight="1" thickBot="1">
      <c r="A303" s="415"/>
      <c r="B303" s="421"/>
      <c r="C303" s="412"/>
      <c r="D303" s="418"/>
      <c r="E303" s="395"/>
      <c r="F303" s="395"/>
      <c r="G303" s="392"/>
      <c r="H303" s="392"/>
      <c r="I303" s="219"/>
      <c r="J303" s="220"/>
      <c r="K303" s="221"/>
      <c r="L303" s="219"/>
      <c r="M303" s="219"/>
      <c r="N303" s="287"/>
      <c r="O303" s="224"/>
      <c r="P303" s="195"/>
      <c r="Q303" s="407"/>
      <c r="R303" s="402"/>
      <c r="S303" s="222">
        <f>MAX(O303*R299,P303*R299/60)</f>
        <v>0</v>
      </c>
      <c r="T303" s="389"/>
      <c r="U303" s="250"/>
      <c r="V303" s="250"/>
      <c r="W303" s="62"/>
      <c r="X303" s="223"/>
      <c r="Y303" s="170"/>
      <c r="Z303" s="170"/>
      <c r="AA303" s="170"/>
      <c r="AB303" s="170"/>
      <c r="AC303" s="170"/>
      <c r="AD303" s="170"/>
      <c r="AE303" s="170"/>
      <c r="AF303" s="170"/>
      <c r="AG303" s="429" t="e">
        <f>#REF!/#REF!</f>
        <v>#REF!</v>
      </c>
      <c r="AH303" s="429"/>
      <c r="AI303" s="425"/>
    </row>
    <row r="304" spans="1:35" ht="36" customHeight="1">
      <c r="A304" s="413">
        <f>IF(AND(C299=C304),A299,A299+1)</f>
        <v>14</v>
      </c>
      <c r="B304" s="419"/>
      <c r="C304" s="410"/>
      <c r="D304" s="416"/>
      <c r="E304" s="393"/>
      <c r="F304" s="393"/>
      <c r="G304" s="390"/>
      <c r="H304" s="390"/>
      <c r="I304" s="209"/>
      <c r="J304" s="210"/>
      <c r="K304" s="211"/>
      <c r="L304" s="209"/>
      <c r="M304" s="209"/>
      <c r="N304" s="284"/>
      <c r="O304" s="209"/>
      <c r="P304" s="193"/>
      <c r="Q304" s="406">
        <f>SUM(O304:O308)+SUM(P304:P308)/60</f>
        <v>0</v>
      </c>
      <c r="R304" s="403"/>
      <c r="S304" s="6">
        <f>MAX(O304*R304,P304*R304/60)</f>
        <v>0</v>
      </c>
      <c r="T304" s="386">
        <f>IF(AG304&gt;AH304,"EXCEDIÓ N° DE HORAS DE LA JORNADA ANTES DECLARADA",AG304)</f>
        <v>0</v>
      </c>
      <c r="U304" s="249"/>
      <c r="V304" s="246"/>
      <c r="W304" s="60"/>
      <c r="X304" s="213"/>
      <c r="Y304" s="170"/>
      <c r="Z304" s="170"/>
      <c r="AA304" s="170"/>
      <c r="AB304" s="170"/>
      <c r="AC304" s="170"/>
      <c r="AD304" s="170"/>
      <c r="AE304" s="170"/>
      <c r="AF304" s="170"/>
      <c r="AG304" s="426">
        <f>IF(H304&gt;0,IF(C304=C299,SUM(S304:S308)+AG299,SUM(S304:S308)),0)</f>
        <v>0</v>
      </c>
      <c r="AH304" s="426">
        <f>IF(H304&gt;0,G304/H304,0)</f>
        <v>0</v>
      </c>
      <c r="AI304" s="422">
        <f>IF(AH304&gt;0,AG304/AH304,0)</f>
        <v>0</v>
      </c>
    </row>
    <row r="305" spans="1:35" ht="36" customHeight="1">
      <c r="A305" s="414"/>
      <c r="B305" s="420"/>
      <c r="C305" s="411"/>
      <c r="D305" s="417"/>
      <c r="E305" s="394"/>
      <c r="F305" s="394"/>
      <c r="G305" s="391"/>
      <c r="H305" s="391"/>
      <c r="I305" s="212"/>
      <c r="J305" s="210"/>
      <c r="K305" s="210"/>
      <c r="L305" s="212"/>
      <c r="M305" s="214"/>
      <c r="N305" s="285"/>
      <c r="O305" s="212"/>
      <c r="P305" s="194"/>
      <c r="Q305" s="398"/>
      <c r="R305" s="404"/>
      <c r="S305" s="7">
        <f>MAX(O305*R304,P305*R304/60)</f>
        <v>0</v>
      </c>
      <c r="T305" s="387"/>
      <c r="U305" s="246"/>
      <c r="V305" s="246"/>
      <c r="W305" s="60"/>
      <c r="X305" s="213"/>
      <c r="Y305" s="170"/>
      <c r="Z305" s="170"/>
      <c r="AA305" s="170"/>
      <c r="AB305" s="170"/>
      <c r="AC305" s="170"/>
      <c r="AD305" s="170"/>
      <c r="AE305" s="170"/>
      <c r="AF305" s="170"/>
      <c r="AG305" s="427" t="e">
        <f>#REF!/#REF!</f>
        <v>#REF!</v>
      </c>
      <c r="AH305" s="427"/>
      <c r="AI305" s="423"/>
    </row>
    <row r="306" spans="1:35" ht="36" customHeight="1">
      <c r="A306" s="414"/>
      <c r="B306" s="420"/>
      <c r="C306" s="411"/>
      <c r="D306" s="417"/>
      <c r="E306" s="394"/>
      <c r="F306" s="394"/>
      <c r="G306" s="391"/>
      <c r="H306" s="391"/>
      <c r="I306" s="212"/>
      <c r="J306" s="210"/>
      <c r="K306" s="215"/>
      <c r="L306" s="212"/>
      <c r="M306" s="214"/>
      <c r="N306" s="285"/>
      <c r="O306" s="212"/>
      <c r="P306" s="194"/>
      <c r="Q306" s="398"/>
      <c r="R306" s="405"/>
      <c r="S306" s="7">
        <f>MAX(O306*R304,P306*R304/60)</f>
        <v>0</v>
      </c>
      <c r="T306" s="388"/>
      <c r="U306" s="246"/>
      <c r="V306" s="246"/>
      <c r="W306" s="61"/>
      <c r="X306" s="213"/>
      <c r="Y306" s="170"/>
      <c r="Z306" s="170"/>
      <c r="AA306" s="170"/>
      <c r="AB306" s="170"/>
      <c r="AC306" s="170"/>
      <c r="AD306" s="170"/>
      <c r="AE306" s="170"/>
      <c r="AF306" s="170"/>
      <c r="AG306" s="428" t="e">
        <f>#REF!/#REF!</f>
        <v>#REF!</v>
      </c>
      <c r="AH306" s="428"/>
      <c r="AI306" s="424"/>
    </row>
    <row r="307" spans="1:35" ht="36" customHeight="1">
      <c r="A307" s="414"/>
      <c r="B307" s="420"/>
      <c r="C307" s="411"/>
      <c r="D307" s="417"/>
      <c r="E307" s="394"/>
      <c r="F307" s="394"/>
      <c r="G307" s="391"/>
      <c r="H307" s="391"/>
      <c r="I307" s="216"/>
      <c r="J307" s="217"/>
      <c r="K307" s="218"/>
      <c r="L307" s="216"/>
      <c r="M307" s="214"/>
      <c r="N307" s="286"/>
      <c r="O307" s="212"/>
      <c r="P307" s="194"/>
      <c r="Q307" s="398"/>
      <c r="R307" s="401" t="str">
        <f>IF(AND(AI304&lt;0.8,H304&gt;0)," SEÑALAR QUÉ ACTIVIDADES REALIZA EL "&amp;ROUND(100*(1-T304/AH304),0)&amp;" % de la JORNADA","")</f>
        <v/>
      </c>
      <c r="S307" s="7">
        <f>MAX(O307*R304,P307*R304/60)</f>
        <v>0</v>
      </c>
      <c r="T307" s="388"/>
      <c r="U307" s="246"/>
      <c r="V307" s="246"/>
      <c r="W307" s="61"/>
      <c r="X307" s="213"/>
      <c r="Y307" s="170"/>
      <c r="Z307" s="170"/>
      <c r="AA307" s="170"/>
      <c r="AB307" s="170"/>
      <c r="AC307" s="170"/>
      <c r="AD307" s="170"/>
      <c r="AE307" s="170"/>
      <c r="AF307" s="170"/>
      <c r="AG307" s="428" t="e">
        <f>#REF!/#REF!</f>
        <v>#REF!</v>
      </c>
      <c r="AH307" s="428"/>
      <c r="AI307" s="424"/>
    </row>
    <row r="308" spans="1:35" ht="36" customHeight="1" thickBot="1">
      <c r="A308" s="415"/>
      <c r="B308" s="421"/>
      <c r="C308" s="412"/>
      <c r="D308" s="418"/>
      <c r="E308" s="395"/>
      <c r="F308" s="395"/>
      <c r="G308" s="392"/>
      <c r="H308" s="392"/>
      <c r="I308" s="219"/>
      <c r="J308" s="220"/>
      <c r="K308" s="221"/>
      <c r="L308" s="219"/>
      <c r="M308" s="219"/>
      <c r="N308" s="287"/>
      <c r="O308" s="224"/>
      <c r="P308" s="195"/>
      <c r="Q308" s="407"/>
      <c r="R308" s="402"/>
      <c r="S308" s="222">
        <f>MAX(O308*R304,P308*R304/60)</f>
        <v>0</v>
      </c>
      <c r="T308" s="389"/>
      <c r="U308" s="250"/>
      <c r="V308" s="250"/>
      <c r="W308" s="62"/>
      <c r="X308" s="223"/>
      <c r="Y308" s="170"/>
      <c r="Z308" s="170"/>
      <c r="AA308" s="170"/>
      <c r="AB308" s="170"/>
      <c r="AC308" s="170"/>
      <c r="AD308" s="170"/>
      <c r="AE308" s="170"/>
      <c r="AF308" s="170"/>
      <c r="AG308" s="429" t="e">
        <f>#REF!/#REF!</f>
        <v>#REF!</v>
      </c>
      <c r="AH308" s="429"/>
      <c r="AI308" s="425"/>
    </row>
    <row r="309" spans="1:35" ht="36" customHeight="1">
      <c r="A309" s="413">
        <f>IF(AND(C304=C309),A304,A304+1)</f>
        <v>14</v>
      </c>
      <c r="B309" s="419"/>
      <c r="C309" s="410"/>
      <c r="D309" s="416"/>
      <c r="E309" s="393"/>
      <c r="F309" s="393"/>
      <c r="G309" s="390"/>
      <c r="H309" s="390"/>
      <c r="I309" s="209"/>
      <c r="J309" s="210"/>
      <c r="K309" s="211"/>
      <c r="L309" s="209"/>
      <c r="M309" s="209"/>
      <c r="N309" s="284"/>
      <c r="O309" s="209"/>
      <c r="P309" s="193"/>
      <c r="Q309" s="406">
        <f>SUM(O309:O313)+SUM(P309:P313)/60</f>
        <v>0</v>
      </c>
      <c r="R309" s="403"/>
      <c r="S309" s="6">
        <f>MAX(O309*R309,P309*R309/60)</f>
        <v>0</v>
      </c>
      <c r="T309" s="386">
        <f>IF(AG309&gt;AH309,"EXCEDIÓ N° DE HORAS DE LA JORNADA ANTES DECLARADA",AG309)</f>
        <v>0</v>
      </c>
      <c r="U309" s="249"/>
      <c r="V309" s="246"/>
      <c r="W309" s="60"/>
      <c r="X309" s="213"/>
      <c r="Y309" s="170"/>
      <c r="Z309" s="170"/>
      <c r="AA309" s="170"/>
      <c r="AB309" s="170"/>
      <c r="AC309" s="170"/>
      <c r="AD309" s="170"/>
      <c r="AE309" s="170"/>
      <c r="AF309" s="170"/>
      <c r="AG309" s="426">
        <f>IF(H309&gt;0,IF(C309=C304,SUM(S309:S313)+AG304,SUM(S309:S313)),0)</f>
        <v>0</v>
      </c>
      <c r="AH309" s="426">
        <f>IF(H309&gt;0,G309/H309,0)</f>
        <v>0</v>
      </c>
      <c r="AI309" s="422">
        <f>IF(AH309&gt;0,AG309/AH309,0)</f>
        <v>0</v>
      </c>
    </row>
    <row r="310" spans="1:35" ht="36" customHeight="1">
      <c r="A310" s="414"/>
      <c r="B310" s="420"/>
      <c r="C310" s="411"/>
      <c r="D310" s="417"/>
      <c r="E310" s="394"/>
      <c r="F310" s="394"/>
      <c r="G310" s="391"/>
      <c r="H310" s="391"/>
      <c r="I310" s="212"/>
      <c r="J310" s="210"/>
      <c r="K310" s="210"/>
      <c r="L310" s="212"/>
      <c r="M310" s="214"/>
      <c r="N310" s="285"/>
      <c r="O310" s="212"/>
      <c r="P310" s="194"/>
      <c r="Q310" s="398"/>
      <c r="R310" s="404"/>
      <c r="S310" s="7">
        <f>MAX(O310*R309,P310*R309/60)</f>
        <v>0</v>
      </c>
      <c r="T310" s="387"/>
      <c r="U310" s="246"/>
      <c r="V310" s="246"/>
      <c r="W310" s="60"/>
      <c r="X310" s="213"/>
      <c r="Y310" s="170"/>
      <c r="Z310" s="170"/>
      <c r="AA310" s="170"/>
      <c r="AB310" s="170"/>
      <c r="AC310" s="170"/>
      <c r="AD310" s="170"/>
      <c r="AE310" s="170"/>
      <c r="AF310" s="170"/>
      <c r="AG310" s="427" t="e">
        <f>#REF!/#REF!</f>
        <v>#REF!</v>
      </c>
      <c r="AH310" s="427"/>
      <c r="AI310" s="423"/>
    </row>
    <row r="311" spans="1:35" ht="36" customHeight="1">
      <c r="A311" s="414"/>
      <c r="B311" s="420"/>
      <c r="C311" s="411"/>
      <c r="D311" s="417"/>
      <c r="E311" s="394"/>
      <c r="F311" s="394"/>
      <c r="G311" s="391"/>
      <c r="H311" s="391"/>
      <c r="I311" s="212"/>
      <c r="J311" s="210"/>
      <c r="K311" s="215"/>
      <c r="L311" s="212"/>
      <c r="M311" s="214"/>
      <c r="N311" s="285"/>
      <c r="O311" s="212"/>
      <c r="P311" s="194"/>
      <c r="Q311" s="398"/>
      <c r="R311" s="405"/>
      <c r="S311" s="7">
        <f>MAX(O311*R309,P311*R309/60)</f>
        <v>0</v>
      </c>
      <c r="T311" s="388"/>
      <c r="U311" s="246"/>
      <c r="V311" s="246"/>
      <c r="W311" s="61"/>
      <c r="X311" s="213"/>
      <c r="Y311" s="170"/>
      <c r="Z311" s="170"/>
      <c r="AA311" s="170"/>
      <c r="AB311" s="170"/>
      <c r="AC311" s="170"/>
      <c r="AD311" s="170"/>
      <c r="AE311" s="170"/>
      <c r="AF311" s="170"/>
      <c r="AG311" s="428" t="e">
        <f>#REF!/#REF!</f>
        <v>#REF!</v>
      </c>
      <c r="AH311" s="428"/>
      <c r="AI311" s="424"/>
    </row>
    <row r="312" spans="1:35" ht="36" customHeight="1">
      <c r="A312" s="414"/>
      <c r="B312" s="420"/>
      <c r="C312" s="411"/>
      <c r="D312" s="417"/>
      <c r="E312" s="394"/>
      <c r="F312" s="394"/>
      <c r="G312" s="391"/>
      <c r="H312" s="391"/>
      <c r="I312" s="216"/>
      <c r="J312" s="217"/>
      <c r="K312" s="218"/>
      <c r="L312" s="216"/>
      <c r="M312" s="214"/>
      <c r="N312" s="286"/>
      <c r="O312" s="212"/>
      <c r="P312" s="194"/>
      <c r="Q312" s="398"/>
      <c r="R312" s="401" t="str">
        <f>IF(AND(AI309&lt;0.8,H309&gt;0)," SEÑALAR QUÉ ACTIVIDADES REALIZA EL "&amp;ROUND(100*(1-T309/AH309),0)&amp;" % de la JORNADA","")</f>
        <v/>
      </c>
      <c r="S312" s="7">
        <f>MAX(O312*R309,P312*R309/60)</f>
        <v>0</v>
      </c>
      <c r="T312" s="388"/>
      <c r="U312" s="246"/>
      <c r="V312" s="246"/>
      <c r="W312" s="61"/>
      <c r="X312" s="213"/>
      <c r="Y312" s="170"/>
      <c r="Z312" s="170"/>
      <c r="AA312" s="170"/>
      <c r="AB312" s="170"/>
      <c r="AC312" s="170"/>
      <c r="AD312" s="170"/>
      <c r="AE312" s="170"/>
      <c r="AF312" s="170"/>
      <c r="AG312" s="428" t="e">
        <f>#REF!/#REF!</f>
        <v>#REF!</v>
      </c>
      <c r="AH312" s="428"/>
      <c r="AI312" s="424"/>
    </row>
    <row r="313" spans="1:35" ht="36" customHeight="1" thickBot="1">
      <c r="A313" s="415"/>
      <c r="B313" s="421"/>
      <c r="C313" s="412"/>
      <c r="D313" s="418"/>
      <c r="E313" s="395"/>
      <c r="F313" s="395"/>
      <c r="G313" s="392"/>
      <c r="H313" s="392"/>
      <c r="I313" s="219"/>
      <c r="J313" s="220"/>
      <c r="K313" s="221"/>
      <c r="L313" s="219"/>
      <c r="M313" s="219"/>
      <c r="N313" s="287"/>
      <c r="O313" s="224"/>
      <c r="P313" s="195"/>
      <c r="Q313" s="407"/>
      <c r="R313" s="402"/>
      <c r="S313" s="222">
        <f>MAX(O313*R309,P313*R309/60)</f>
        <v>0</v>
      </c>
      <c r="T313" s="389"/>
      <c r="U313" s="250"/>
      <c r="V313" s="250"/>
      <c r="W313" s="62"/>
      <c r="X313" s="223"/>
      <c r="Y313" s="170"/>
      <c r="Z313" s="170"/>
      <c r="AA313" s="170"/>
      <c r="AB313" s="170"/>
      <c r="AC313" s="170"/>
      <c r="AD313" s="170"/>
      <c r="AE313" s="170"/>
      <c r="AF313" s="170"/>
      <c r="AG313" s="429" t="e">
        <f>#REF!/#REF!</f>
        <v>#REF!</v>
      </c>
      <c r="AH313" s="429"/>
      <c r="AI313" s="425"/>
    </row>
    <row r="314" spans="1:35" ht="36" customHeight="1">
      <c r="A314" s="413">
        <f>IF(AND(C309=C314),A309,A309+1)</f>
        <v>14</v>
      </c>
      <c r="B314" s="419"/>
      <c r="C314" s="410"/>
      <c r="D314" s="416"/>
      <c r="E314" s="393"/>
      <c r="F314" s="393"/>
      <c r="G314" s="390"/>
      <c r="H314" s="390"/>
      <c r="I314" s="209"/>
      <c r="J314" s="210"/>
      <c r="K314" s="211"/>
      <c r="L314" s="209"/>
      <c r="M314" s="209"/>
      <c r="N314" s="284"/>
      <c r="O314" s="209"/>
      <c r="P314" s="193"/>
      <c r="Q314" s="406">
        <f>SUM(O314:O318)+SUM(P314:P318)/60</f>
        <v>0</v>
      </c>
      <c r="R314" s="403"/>
      <c r="S314" s="6">
        <f>MAX(O314*R314,P314*R314/60)</f>
        <v>0</v>
      </c>
      <c r="T314" s="386">
        <f>IF(AG314&gt;AH314,"EXCEDIÓ N° DE HORAS DE LA JORNADA ANTES DECLARADA",AG314)</f>
        <v>0</v>
      </c>
      <c r="U314" s="249"/>
      <c r="V314" s="246"/>
      <c r="W314" s="60"/>
      <c r="X314" s="213"/>
      <c r="Y314" s="170"/>
      <c r="Z314" s="170"/>
      <c r="AA314" s="170"/>
      <c r="AB314" s="170"/>
      <c r="AC314" s="170"/>
      <c r="AD314" s="170"/>
      <c r="AE314" s="170"/>
      <c r="AF314" s="170"/>
      <c r="AG314" s="426">
        <f>IF(H314&gt;0,IF(C314=C309,SUM(S314:S318)+AG309,SUM(S314:S318)),0)</f>
        <v>0</v>
      </c>
      <c r="AH314" s="426">
        <f>IF(H314&gt;0,G314/H314,0)</f>
        <v>0</v>
      </c>
      <c r="AI314" s="422">
        <f>IF(AH314&gt;0,AG314/AH314,0)</f>
        <v>0</v>
      </c>
    </row>
    <row r="315" spans="1:35" ht="36" customHeight="1">
      <c r="A315" s="414"/>
      <c r="B315" s="420"/>
      <c r="C315" s="411"/>
      <c r="D315" s="417"/>
      <c r="E315" s="394"/>
      <c r="F315" s="394"/>
      <c r="G315" s="391"/>
      <c r="H315" s="391"/>
      <c r="I315" s="212"/>
      <c r="J315" s="210"/>
      <c r="K315" s="210"/>
      <c r="L315" s="212"/>
      <c r="M315" s="214"/>
      <c r="N315" s="285"/>
      <c r="O315" s="212"/>
      <c r="P315" s="194"/>
      <c r="Q315" s="398"/>
      <c r="R315" s="404"/>
      <c r="S315" s="7">
        <f>MAX(O315*R314,P315*R314/60)</f>
        <v>0</v>
      </c>
      <c r="T315" s="387"/>
      <c r="U315" s="246"/>
      <c r="V315" s="246"/>
      <c r="W315" s="60"/>
      <c r="X315" s="213"/>
      <c r="Y315" s="170"/>
      <c r="Z315" s="170"/>
      <c r="AA315" s="170"/>
      <c r="AB315" s="170"/>
      <c r="AC315" s="170"/>
      <c r="AD315" s="170"/>
      <c r="AE315" s="170"/>
      <c r="AF315" s="170"/>
      <c r="AG315" s="427" t="e">
        <f>#REF!/#REF!</f>
        <v>#REF!</v>
      </c>
      <c r="AH315" s="427"/>
      <c r="AI315" s="423"/>
    </row>
    <row r="316" spans="1:35" ht="36" customHeight="1">
      <c r="A316" s="414"/>
      <c r="B316" s="420"/>
      <c r="C316" s="411"/>
      <c r="D316" s="417"/>
      <c r="E316" s="394"/>
      <c r="F316" s="394"/>
      <c r="G316" s="391"/>
      <c r="H316" s="391"/>
      <c r="I316" s="212"/>
      <c r="J316" s="210"/>
      <c r="K316" s="215"/>
      <c r="L316" s="212"/>
      <c r="M316" s="214"/>
      <c r="N316" s="285"/>
      <c r="O316" s="212"/>
      <c r="P316" s="194"/>
      <c r="Q316" s="398"/>
      <c r="R316" s="405"/>
      <c r="S316" s="7">
        <f>MAX(O316*R314,P316*R314/60)</f>
        <v>0</v>
      </c>
      <c r="T316" s="388"/>
      <c r="U316" s="246"/>
      <c r="V316" s="246"/>
      <c r="W316" s="61"/>
      <c r="X316" s="213"/>
      <c r="Y316" s="170"/>
      <c r="Z316" s="170"/>
      <c r="AA316" s="170"/>
      <c r="AB316" s="170"/>
      <c r="AC316" s="170"/>
      <c r="AD316" s="170"/>
      <c r="AE316" s="170"/>
      <c r="AF316" s="170"/>
      <c r="AG316" s="428" t="e">
        <f>#REF!/#REF!</f>
        <v>#REF!</v>
      </c>
      <c r="AH316" s="428"/>
      <c r="AI316" s="424"/>
    </row>
    <row r="317" spans="1:35" ht="36" customHeight="1">
      <c r="A317" s="414"/>
      <c r="B317" s="420"/>
      <c r="C317" s="411"/>
      <c r="D317" s="417"/>
      <c r="E317" s="394"/>
      <c r="F317" s="394"/>
      <c r="G317" s="391"/>
      <c r="H317" s="391"/>
      <c r="I317" s="216"/>
      <c r="J317" s="217"/>
      <c r="K317" s="218"/>
      <c r="L317" s="216"/>
      <c r="M317" s="214"/>
      <c r="N317" s="286"/>
      <c r="O317" s="212"/>
      <c r="P317" s="194"/>
      <c r="Q317" s="398"/>
      <c r="R317" s="401" t="str">
        <f>IF(AND(AI314&lt;0.8,H314&gt;0)," SEÑALAR QUÉ ACTIVIDADES REALIZA EL "&amp;ROUND(100*(1-AG314/AH314),0)&amp;" % de la JORNADA","")</f>
        <v/>
      </c>
      <c r="S317" s="7">
        <f>MAX(O317*R314,P317*R314/60)</f>
        <v>0</v>
      </c>
      <c r="T317" s="388"/>
      <c r="U317" s="246"/>
      <c r="V317" s="246"/>
      <c r="W317" s="61"/>
      <c r="X317" s="213"/>
      <c r="Y317" s="170"/>
      <c r="Z317" s="170"/>
      <c r="AA317" s="170"/>
      <c r="AB317" s="170"/>
      <c r="AC317" s="170"/>
      <c r="AD317" s="170"/>
      <c r="AE317" s="170"/>
      <c r="AF317" s="170"/>
      <c r="AG317" s="428" t="e">
        <f>#REF!/#REF!</f>
        <v>#REF!</v>
      </c>
      <c r="AH317" s="428"/>
      <c r="AI317" s="424"/>
    </row>
    <row r="318" spans="1:35" ht="36" customHeight="1" thickBot="1">
      <c r="A318" s="415"/>
      <c r="B318" s="421"/>
      <c r="C318" s="412"/>
      <c r="D318" s="418"/>
      <c r="E318" s="395"/>
      <c r="F318" s="395"/>
      <c r="G318" s="392"/>
      <c r="H318" s="392"/>
      <c r="I318" s="219"/>
      <c r="J318" s="220"/>
      <c r="K318" s="221"/>
      <c r="L318" s="219"/>
      <c r="M318" s="219"/>
      <c r="N318" s="287"/>
      <c r="O318" s="224"/>
      <c r="P318" s="195"/>
      <c r="Q318" s="407"/>
      <c r="R318" s="402"/>
      <c r="S318" s="222">
        <f>MAX(O318*R314,P318*R314/60)</f>
        <v>0</v>
      </c>
      <c r="T318" s="389"/>
      <c r="U318" s="250"/>
      <c r="V318" s="250"/>
      <c r="W318" s="62"/>
      <c r="X318" s="223"/>
      <c r="Y318" s="170"/>
      <c r="Z318" s="170"/>
      <c r="AA318" s="170"/>
      <c r="AB318" s="170"/>
      <c r="AC318" s="170"/>
      <c r="AD318" s="170"/>
      <c r="AE318" s="170"/>
      <c r="AF318" s="170"/>
      <c r="AG318" s="429" t="e">
        <f>#REF!/#REF!</f>
        <v>#REF!</v>
      </c>
      <c r="AH318" s="429"/>
      <c r="AI318" s="425"/>
    </row>
    <row r="319" spans="1:35" ht="36" customHeight="1">
      <c r="A319" s="413">
        <f>IF(AND(C314=C319),A314,A314+1)</f>
        <v>14</v>
      </c>
      <c r="B319" s="419"/>
      <c r="C319" s="410"/>
      <c r="D319" s="416"/>
      <c r="E319" s="393"/>
      <c r="F319" s="393"/>
      <c r="G319" s="390"/>
      <c r="H319" s="390"/>
      <c r="I319" s="209"/>
      <c r="J319" s="210"/>
      <c r="K319" s="211"/>
      <c r="L319" s="209"/>
      <c r="M319" s="209"/>
      <c r="N319" s="284"/>
      <c r="O319" s="209"/>
      <c r="P319" s="193"/>
      <c r="Q319" s="406">
        <f>SUM(O319:O323)+SUM(P319:P323)/60</f>
        <v>0</v>
      </c>
      <c r="R319" s="403"/>
      <c r="S319" s="6">
        <f>MAX(O319*R319,P319*R319/60)</f>
        <v>0</v>
      </c>
      <c r="T319" s="386">
        <f>IF(AG319&gt;AH319,"EXCEDIÓ N° DE HORAS DE LA JORNADA ANTES DECLARADA",AG319)</f>
        <v>0</v>
      </c>
      <c r="U319" s="249"/>
      <c r="V319" s="246"/>
      <c r="W319" s="60"/>
      <c r="X319" s="213"/>
      <c r="Y319" s="170"/>
      <c r="Z319" s="170"/>
      <c r="AA319" s="170"/>
      <c r="AB319" s="170"/>
      <c r="AC319" s="170"/>
      <c r="AD319" s="170"/>
      <c r="AE319" s="170"/>
      <c r="AF319" s="170"/>
      <c r="AG319" s="426">
        <f>IF(H319&gt;0,IF(C319=C314,SUM(S319:S323)+AG314,SUM(S319:S323)),0)</f>
        <v>0</v>
      </c>
      <c r="AH319" s="426">
        <f>IF(H319&gt;0,G319/H319,0)</f>
        <v>0</v>
      </c>
      <c r="AI319" s="422">
        <f>IF(AH319&gt;0,AG319/AH319,0)</f>
        <v>0</v>
      </c>
    </row>
    <row r="320" spans="1:35" ht="36" customHeight="1">
      <c r="A320" s="414"/>
      <c r="B320" s="420"/>
      <c r="C320" s="411"/>
      <c r="D320" s="417"/>
      <c r="E320" s="394"/>
      <c r="F320" s="394"/>
      <c r="G320" s="391"/>
      <c r="H320" s="391"/>
      <c r="I320" s="212"/>
      <c r="J320" s="210"/>
      <c r="K320" s="210"/>
      <c r="L320" s="212"/>
      <c r="M320" s="214"/>
      <c r="N320" s="285"/>
      <c r="O320" s="212"/>
      <c r="P320" s="194"/>
      <c r="Q320" s="398"/>
      <c r="R320" s="404"/>
      <c r="S320" s="7">
        <f>MAX(O320*R319,P320*R319/60)</f>
        <v>0</v>
      </c>
      <c r="T320" s="387"/>
      <c r="U320" s="246"/>
      <c r="V320" s="246"/>
      <c r="W320" s="60"/>
      <c r="X320" s="213"/>
      <c r="Y320" s="170"/>
      <c r="Z320" s="170"/>
      <c r="AA320" s="170"/>
      <c r="AB320" s="170"/>
      <c r="AC320" s="170"/>
      <c r="AD320" s="170"/>
      <c r="AE320" s="170"/>
      <c r="AF320" s="170"/>
      <c r="AG320" s="427" t="e">
        <f>#REF!/#REF!</f>
        <v>#REF!</v>
      </c>
      <c r="AH320" s="427"/>
      <c r="AI320" s="423"/>
    </row>
    <row r="321" spans="1:35" ht="36" customHeight="1">
      <c r="A321" s="414"/>
      <c r="B321" s="420"/>
      <c r="C321" s="411"/>
      <c r="D321" s="417"/>
      <c r="E321" s="394"/>
      <c r="F321" s="394"/>
      <c r="G321" s="391"/>
      <c r="H321" s="391"/>
      <c r="I321" s="212"/>
      <c r="J321" s="210"/>
      <c r="K321" s="215"/>
      <c r="L321" s="212"/>
      <c r="M321" s="214"/>
      <c r="N321" s="285"/>
      <c r="O321" s="212"/>
      <c r="P321" s="194"/>
      <c r="Q321" s="398"/>
      <c r="R321" s="405"/>
      <c r="S321" s="7">
        <f>MAX(O321*R319,P321*R319/60)</f>
        <v>0</v>
      </c>
      <c r="T321" s="388"/>
      <c r="U321" s="246"/>
      <c r="V321" s="246"/>
      <c r="W321" s="61"/>
      <c r="X321" s="213"/>
      <c r="Y321" s="170"/>
      <c r="Z321" s="170"/>
      <c r="AA321" s="170"/>
      <c r="AB321" s="170"/>
      <c r="AC321" s="170"/>
      <c r="AD321" s="170"/>
      <c r="AE321" s="170"/>
      <c r="AF321" s="170"/>
      <c r="AG321" s="428" t="e">
        <f>#REF!/#REF!</f>
        <v>#REF!</v>
      </c>
      <c r="AH321" s="428"/>
      <c r="AI321" s="424"/>
    </row>
    <row r="322" spans="1:35" ht="36" customHeight="1">
      <c r="A322" s="414"/>
      <c r="B322" s="420"/>
      <c r="C322" s="411"/>
      <c r="D322" s="417"/>
      <c r="E322" s="394"/>
      <c r="F322" s="394"/>
      <c r="G322" s="391"/>
      <c r="H322" s="391"/>
      <c r="I322" s="216"/>
      <c r="J322" s="217"/>
      <c r="K322" s="218"/>
      <c r="L322" s="216"/>
      <c r="M322" s="214"/>
      <c r="N322" s="286"/>
      <c r="O322" s="212"/>
      <c r="P322" s="194"/>
      <c r="Q322" s="398"/>
      <c r="R322" s="401" t="str">
        <f>IF(AND(AI319&lt;0.8,H319&gt;0)," SEÑALAR QUÉ ACTIVIDADES REALIZA EL "&amp;ROUND(100*(1-T319/AH319),0)&amp;" % de la JORNADA","")</f>
        <v/>
      </c>
      <c r="S322" s="7">
        <f>MAX(O322*R319,P322*R319/60)</f>
        <v>0</v>
      </c>
      <c r="T322" s="388"/>
      <c r="U322" s="246"/>
      <c r="V322" s="246"/>
      <c r="W322" s="61"/>
      <c r="X322" s="213"/>
      <c r="Y322" s="170"/>
      <c r="Z322" s="170"/>
      <c r="AA322" s="170"/>
      <c r="AB322" s="170"/>
      <c r="AC322" s="170"/>
      <c r="AD322" s="170"/>
      <c r="AE322" s="170"/>
      <c r="AF322" s="170"/>
      <c r="AG322" s="428" t="e">
        <f>#REF!/#REF!</f>
        <v>#REF!</v>
      </c>
      <c r="AH322" s="428"/>
      <c r="AI322" s="424"/>
    </row>
    <row r="323" spans="1:35" ht="36" customHeight="1" thickBot="1">
      <c r="A323" s="415"/>
      <c r="B323" s="421"/>
      <c r="C323" s="412"/>
      <c r="D323" s="418"/>
      <c r="E323" s="395"/>
      <c r="F323" s="395"/>
      <c r="G323" s="392"/>
      <c r="H323" s="392"/>
      <c r="I323" s="219"/>
      <c r="J323" s="220"/>
      <c r="K323" s="221"/>
      <c r="L323" s="219"/>
      <c r="M323" s="219"/>
      <c r="N323" s="287"/>
      <c r="O323" s="224"/>
      <c r="P323" s="195"/>
      <c r="Q323" s="407"/>
      <c r="R323" s="402"/>
      <c r="S323" s="222">
        <f>MAX(O323*R319,P323*R319/60)</f>
        <v>0</v>
      </c>
      <c r="T323" s="389"/>
      <c r="U323" s="250"/>
      <c r="V323" s="250"/>
      <c r="W323" s="62"/>
      <c r="X323" s="223"/>
      <c r="Y323" s="170"/>
      <c r="Z323" s="170"/>
      <c r="AA323" s="170"/>
      <c r="AB323" s="170"/>
      <c r="AC323" s="170"/>
      <c r="AD323" s="170"/>
      <c r="AE323" s="170"/>
      <c r="AF323" s="170"/>
      <c r="AG323" s="429" t="e">
        <f>#REF!/#REF!</f>
        <v>#REF!</v>
      </c>
      <c r="AH323" s="429"/>
      <c r="AI323" s="425"/>
    </row>
    <row r="324" spans="1:35" ht="36" customHeight="1">
      <c r="A324" s="413">
        <f>IF(AND(C319=C324),A319,A319+1)</f>
        <v>14</v>
      </c>
      <c r="B324" s="419"/>
      <c r="C324" s="410"/>
      <c r="D324" s="416"/>
      <c r="E324" s="393"/>
      <c r="F324" s="393"/>
      <c r="G324" s="390"/>
      <c r="H324" s="390"/>
      <c r="I324" s="209"/>
      <c r="J324" s="210"/>
      <c r="K324" s="211"/>
      <c r="L324" s="209"/>
      <c r="M324" s="209"/>
      <c r="N324" s="284"/>
      <c r="O324" s="209"/>
      <c r="P324" s="193"/>
      <c r="Q324" s="406">
        <f>SUM(O324:O328)+SUM(P324:P328)/60</f>
        <v>0</v>
      </c>
      <c r="R324" s="403"/>
      <c r="S324" s="6">
        <f>MAX(O324*R324,P324*R324/60)</f>
        <v>0</v>
      </c>
      <c r="T324" s="386">
        <f>IF(AG324&gt;AH324,"EXCEDIÓ N° DE HORAS DE LA JORNADA ANTES DECLARADA",AG324)</f>
        <v>0</v>
      </c>
      <c r="U324" s="249"/>
      <c r="V324" s="246"/>
      <c r="W324" s="60"/>
      <c r="X324" s="213"/>
      <c r="Y324" s="170"/>
      <c r="Z324" s="170"/>
      <c r="AA324" s="170"/>
      <c r="AB324" s="170"/>
      <c r="AC324" s="170"/>
      <c r="AD324" s="170"/>
      <c r="AE324" s="170"/>
      <c r="AF324" s="170"/>
      <c r="AG324" s="426">
        <f>IF(H324&gt;0,IF(C324=C319,SUM(S324:S328)+AG319,SUM(S324:S328)),0)</f>
        <v>0</v>
      </c>
      <c r="AH324" s="426">
        <f>IF(H324&gt;0,G324/H324,0)</f>
        <v>0</v>
      </c>
      <c r="AI324" s="422">
        <f>IF(AH324&gt;0,AG324/AH324,0)</f>
        <v>0</v>
      </c>
    </row>
    <row r="325" spans="1:35" ht="36" customHeight="1">
      <c r="A325" s="414"/>
      <c r="B325" s="420"/>
      <c r="C325" s="411"/>
      <c r="D325" s="417"/>
      <c r="E325" s="394"/>
      <c r="F325" s="394"/>
      <c r="G325" s="391"/>
      <c r="H325" s="391"/>
      <c r="I325" s="212"/>
      <c r="J325" s="210"/>
      <c r="K325" s="210"/>
      <c r="L325" s="212"/>
      <c r="M325" s="214"/>
      <c r="N325" s="285"/>
      <c r="O325" s="212"/>
      <c r="P325" s="194"/>
      <c r="Q325" s="398"/>
      <c r="R325" s="404"/>
      <c r="S325" s="7">
        <f>MAX(O325*R324,P325*R324/60)</f>
        <v>0</v>
      </c>
      <c r="T325" s="398"/>
      <c r="U325" s="246"/>
      <c r="V325" s="246"/>
      <c r="W325" s="60"/>
      <c r="X325" s="213"/>
      <c r="Y325" s="170"/>
      <c r="Z325" s="170"/>
      <c r="AA325" s="170"/>
      <c r="AB325" s="170"/>
      <c r="AC325" s="170"/>
      <c r="AD325" s="170"/>
      <c r="AE325" s="170"/>
      <c r="AF325" s="170"/>
      <c r="AG325" s="427" t="e">
        <f>#REF!/#REF!</f>
        <v>#REF!</v>
      </c>
      <c r="AH325" s="427"/>
      <c r="AI325" s="423"/>
    </row>
    <row r="326" spans="1:35" ht="36" customHeight="1">
      <c r="A326" s="414"/>
      <c r="B326" s="420"/>
      <c r="C326" s="411"/>
      <c r="D326" s="417"/>
      <c r="E326" s="394"/>
      <c r="F326" s="394"/>
      <c r="G326" s="391"/>
      <c r="H326" s="391"/>
      <c r="I326" s="212"/>
      <c r="J326" s="210"/>
      <c r="K326" s="215"/>
      <c r="L326" s="212"/>
      <c r="M326" s="214"/>
      <c r="N326" s="285"/>
      <c r="O326" s="212"/>
      <c r="P326" s="194"/>
      <c r="Q326" s="398"/>
      <c r="R326" s="405"/>
      <c r="S326" s="7">
        <f>MAX(O326*R324,P326*R324/60)</f>
        <v>0</v>
      </c>
      <c r="T326" s="399"/>
      <c r="U326" s="246"/>
      <c r="V326" s="246"/>
      <c r="W326" s="61"/>
      <c r="X326" s="213"/>
      <c r="Y326" s="170"/>
      <c r="Z326" s="170"/>
      <c r="AA326" s="170"/>
      <c r="AB326" s="170"/>
      <c r="AC326" s="170"/>
      <c r="AD326" s="170"/>
      <c r="AE326" s="170"/>
      <c r="AF326" s="170"/>
      <c r="AG326" s="428" t="e">
        <f>#REF!/#REF!</f>
        <v>#REF!</v>
      </c>
      <c r="AH326" s="428"/>
      <c r="AI326" s="424"/>
    </row>
    <row r="327" spans="1:35" ht="36" customHeight="1">
      <c r="A327" s="414"/>
      <c r="B327" s="420"/>
      <c r="C327" s="411"/>
      <c r="D327" s="417"/>
      <c r="E327" s="394"/>
      <c r="F327" s="394"/>
      <c r="G327" s="391"/>
      <c r="H327" s="391"/>
      <c r="I327" s="216"/>
      <c r="J327" s="217"/>
      <c r="K327" s="218"/>
      <c r="L327" s="216"/>
      <c r="M327" s="214"/>
      <c r="N327" s="286"/>
      <c r="O327" s="212"/>
      <c r="P327" s="194"/>
      <c r="Q327" s="398"/>
      <c r="R327" s="401" t="str">
        <f>IF(AND(AI324&lt;0.8,H324&gt;0)," SEÑALAR QUÉ ACTIVIDADES REALIZA EL "&amp;ROUND(100*(1-T324/AH324),0)&amp;" % de la JORNADA","")</f>
        <v/>
      </c>
      <c r="S327" s="7">
        <f>MAX(O327*R324,P327*R324/60)</f>
        <v>0</v>
      </c>
      <c r="T327" s="399"/>
      <c r="U327" s="246"/>
      <c r="V327" s="246"/>
      <c r="W327" s="61"/>
      <c r="X327" s="213"/>
      <c r="Y327" s="170"/>
      <c r="Z327" s="170"/>
      <c r="AA327" s="170"/>
      <c r="AB327" s="170"/>
      <c r="AC327" s="170"/>
      <c r="AD327" s="170"/>
      <c r="AE327" s="170"/>
      <c r="AF327" s="170"/>
      <c r="AG327" s="428" t="e">
        <f>#REF!/#REF!</f>
        <v>#REF!</v>
      </c>
      <c r="AH327" s="428"/>
      <c r="AI327" s="424"/>
    </row>
    <row r="328" spans="1:35" ht="36" customHeight="1" thickBot="1">
      <c r="A328" s="415"/>
      <c r="B328" s="421"/>
      <c r="C328" s="412"/>
      <c r="D328" s="418"/>
      <c r="E328" s="395"/>
      <c r="F328" s="395"/>
      <c r="G328" s="392"/>
      <c r="H328" s="392"/>
      <c r="I328" s="219"/>
      <c r="J328" s="220"/>
      <c r="K328" s="221"/>
      <c r="L328" s="219"/>
      <c r="M328" s="219"/>
      <c r="N328" s="287"/>
      <c r="O328" s="224"/>
      <c r="P328" s="195"/>
      <c r="Q328" s="407"/>
      <c r="R328" s="402"/>
      <c r="S328" s="222">
        <f>MAX(O328*R324,P328*R324/60)</f>
        <v>0</v>
      </c>
      <c r="T328" s="400"/>
      <c r="U328" s="250"/>
      <c r="V328" s="250"/>
      <c r="W328" s="62"/>
      <c r="X328" s="223"/>
      <c r="Y328" s="170"/>
      <c r="Z328" s="170"/>
      <c r="AA328" s="170"/>
      <c r="AB328" s="170"/>
      <c r="AC328" s="170"/>
      <c r="AD328" s="170"/>
      <c r="AE328" s="170"/>
      <c r="AF328" s="170"/>
      <c r="AG328" s="429" t="e">
        <f>#REF!/#REF!</f>
        <v>#REF!</v>
      </c>
      <c r="AH328" s="429"/>
      <c r="AI328" s="425"/>
    </row>
    <row r="329" spans="1:35" ht="36" customHeight="1">
      <c r="A329" s="413">
        <f>IF(AND(C324=C329),A324,A324+1)</f>
        <v>14</v>
      </c>
      <c r="B329" s="419"/>
      <c r="C329" s="410"/>
      <c r="D329" s="416"/>
      <c r="E329" s="393"/>
      <c r="F329" s="393"/>
      <c r="G329" s="390"/>
      <c r="H329" s="390"/>
      <c r="I329" s="209"/>
      <c r="J329" s="210"/>
      <c r="K329" s="211"/>
      <c r="L329" s="209"/>
      <c r="M329" s="209"/>
      <c r="N329" s="284"/>
      <c r="O329" s="209"/>
      <c r="P329" s="193"/>
      <c r="Q329" s="406">
        <f>SUM(O329:O333)+SUM(P329:P333)/60</f>
        <v>0</v>
      </c>
      <c r="R329" s="403"/>
      <c r="S329" s="6">
        <f>MAX(O329*R329,P329*R329/60)</f>
        <v>0</v>
      </c>
      <c r="T329" s="386">
        <f>IF(AG329&gt;AH329,"EXCEDIÓ N° DE HORAS DE LA JORNADA ANTES DECLARADA",AG329)</f>
        <v>0</v>
      </c>
      <c r="U329" s="249"/>
      <c r="V329" s="246"/>
      <c r="W329" s="60"/>
      <c r="X329" s="213"/>
      <c r="Y329" s="170"/>
      <c r="Z329" s="170"/>
      <c r="AA329" s="170"/>
      <c r="AB329" s="170"/>
      <c r="AC329" s="170"/>
      <c r="AD329" s="170"/>
      <c r="AE329" s="170"/>
      <c r="AF329" s="170"/>
      <c r="AG329" s="426">
        <f>IF(H329&gt;0,IF(C329=C324,SUM(S329:S333)+AG324,SUM(S329:S333)),0)</f>
        <v>0</v>
      </c>
      <c r="AH329" s="426">
        <f>IF(H329&gt;0,G329/H329,0)</f>
        <v>0</v>
      </c>
      <c r="AI329" s="422">
        <f>IF(AH329&gt;0,AG329/AH329,0)</f>
        <v>0</v>
      </c>
    </row>
    <row r="330" spans="1:35" ht="36" customHeight="1">
      <c r="A330" s="414"/>
      <c r="B330" s="420"/>
      <c r="C330" s="411"/>
      <c r="D330" s="417"/>
      <c r="E330" s="394"/>
      <c r="F330" s="394"/>
      <c r="G330" s="391"/>
      <c r="H330" s="391"/>
      <c r="I330" s="212"/>
      <c r="J330" s="210"/>
      <c r="K330" s="210"/>
      <c r="L330" s="212"/>
      <c r="M330" s="214"/>
      <c r="N330" s="285"/>
      <c r="O330" s="212"/>
      <c r="P330" s="194"/>
      <c r="Q330" s="398"/>
      <c r="R330" s="404"/>
      <c r="S330" s="7">
        <f>MAX(O330*R329,P330*R329/60)</f>
        <v>0</v>
      </c>
      <c r="T330" s="387"/>
      <c r="U330" s="246"/>
      <c r="V330" s="246"/>
      <c r="W330" s="60"/>
      <c r="X330" s="213"/>
      <c r="Y330" s="170"/>
      <c r="Z330" s="170"/>
      <c r="AA330" s="170"/>
      <c r="AB330" s="170"/>
      <c r="AC330" s="170"/>
      <c r="AD330" s="170"/>
      <c r="AE330" s="170"/>
      <c r="AF330" s="170"/>
      <c r="AG330" s="427" t="e">
        <f>#REF!/#REF!</f>
        <v>#REF!</v>
      </c>
      <c r="AH330" s="427"/>
      <c r="AI330" s="423"/>
    </row>
    <row r="331" spans="1:35" ht="36" customHeight="1">
      <c r="A331" s="414"/>
      <c r="B331" s="420"/>
      <c r="C331" s="411"/>
      <c r="D331" s="417"/>
      <c r="E331" s="394"/>
      <c r="F331" s="394"/>
      <c r="G331" s="391"/>
      <c r="H331" s="391"/>
      <c r="I331" s="212"/>
      <c r="J331" s="210"/>
      <c r="K331" s="215"/>
      <c r="L331" s="212"/>
      <c r="M331" s="214"/>
      <c r="N331" s="285"/>
      <c r="O331" s="212"/>
      <c r="P331" s="194"/>
      <c r="Q331" s="398"/>
      <c r="R331" s="405"/>
      <c r="S331" s="7">
        <f>MAX(O331*R329,P331*R329/60)</f>
        <v>0</v>
      </c>
      <c r="T331" s="388"/>
      <c r="U331" s="246"/>
      <c r="V331" s="246"/>
      <c r="W331" s="61"/>
      <c r="X331" s="213"/>
      <c r="Y331" s="170"/>
      <c r="Z331" s="170"/>
      <c r="AA331" s="170"/>
      <c r="AB331" s="170"/>
      <c r="AC331" s="170"/>
      <c r="AD331" s="170"/>
      <c r="AE331" s="170"/>
      <c r="AF331" s="170"/>
      <c r="AG331" s="428" t="e">
        <f>#REF!/#REF!</f>
        <v>#REF!</v>
      </c>
      <c r="AH331" s="428"/>
      <c r="AI331" s="424"/>
    </row>
    <row r="332" spans="1:35" ht="36" customHeight="1">
      <c r="A332" s="414"/>
      <c r="B332" s="420"/>
      <c r="C332" s="411"/>
      <c r="D332" s="417"/>
      <c r="E332" s="394"/>
      <c r="F332" s="394"/>
      <c r="G332" s="391"/>
      <c r="H332" s="391"/>
      <c r="I332" s="216"/>
      <c r="J332" s="217"/>
      <c r="K332" s="218"/>
      <c r="L332" s="216"/>
      <c r="M332" s="214"/>
      <c r="N332" s="286"/>
      <c r="O332" s="212"/>
      <c r="P332" s="194"/>
      <c r="Q332" s="398"/>
      <c r="R332" s="401" t="str">
        <f>IF(AND(AI329&lt;0.8,H329&gt;0)," SEÑALAR QUÉ ACTIVIDADES REALIZA EL "&amp;ROUND(100*(1-T329/AH329),0)&amp;" % de la JORNADA","")</f>
        <v/>
      </c>
      <c r="S332" s="7">
        <f>MAX(O332*R329,P332*R329/60)</f>
        <v>0</v>
      </c>
      <c r="T332" s="388"/>
      <c r="U332" s="246"/>
      <c r="V332" s="246"/>
      <c r="W332" s="61"/>
      <c r="X332" s="213"/>
      <c r="Y332" s="170"/>
      <c r="Z332" s="170"/>
      <c r="AA332" s="170"/>
      <c r="AB332" s="170"/>
      <c r="AC332" s="170"/>
      <c r="AD332" s="170"/>
      <c r="AE332" s="170"/>
      <c r="AF332" s="170"/>
      <c r="AG332" s="428" t="e">
        <f>#REF!/#REF!</f>
        <v>#REF!</v>
      </c>
      <c r="AH332" s="428"/>
      <c r="AI332" s="424"/>
    </row>
    <row r="333" spans="1:35" ht="36" customHeight="1" thickBot="1">
      <c r="A333" s="415"/>
      <c r="B333" s="421"/>
      <c r="C333" s="412"/>
      <c r="D333" s="418"/>
      <c r="E333" s="395"/>
      <c r="F333" s="395"/>
      <c r="G333" s="392"/>
      <c r="H333" s="392"/>
      <c r="I333" s="219"/>
      <c r="J333" s="220"/>
      <c r="K333" s="221"/>
      <c r="L333" s="219"/>
      <c r="M333" s="219"/>
      <c r="N333" s="287"/>
      <c r="O333" s="224"/>
      <c r="P333" s="195"/>
      <c r="Q333" s="407"/>
      <c r="R333" s="402"/>
      <c r="S333" s="222">
        <f>MAX(O333*R329,P333*R329/60)</f>
        <v>0</v>
      </c>
      <c r="T333" s="389"/>
      <c r="U333" s="250"/>
      <c r="V333" s="250"/>
      <c r="W333" s="62"/>
      <c r="X333" s="223"/>
      <c r="Y333" s="170"/>
      <c r="Z333" s="170"/>
      <c r="AA333" s="170"/>
      <c r="AB333" s="170"/>
      <c r="AC333" s="170"/>
      <c r="AD333" s="170"/>
      <c r="AE333" s="170"/>
      <c r="AF333" s="170"/>
      <c r="AG333" s="429" t="e">
        <f>#REF!/#REF!</f>
        <v>#REF!</v>
      </c>
      <c r="AH333" s="429"/>
      <c r="AI333" s="425"/>
    </row>
    <row r="334" spans="1:35" ht="36" customHeight="1">
      <c r="A334" s="413">
        <f>IF(AND(C329=C334),A329,A329+1)</f>
        <v>14</v>
      </c>
      <c r="B334" s="419"/>
      <c r="C334" s="410"/>
      <c r="D334" s="416"/>
      <c r="E334" s="393"/>
      <c r="F334" s="393"/>
      <c r="G334" s="390"/>
      <c r="H334" s="390"/>
      <c r="I334" s="209"/>
      <c r="J334" s="210"/>
      <c r="K334" s="211"/>
      <c r="L334" s="209"/>
      <c r="M334" s="209"/>
      <c r="N334" s="284"/>
      <c r="O334" s="209"/>
      <c r="P334" s="193"/>
      <c r="Q334" s="406">
        <f>SUM(O334:O338)+SUM(P334:P338)/60</f>
        <v>0</v>
      </c>
      <c r="R334" s="403"/>
      <c r="S334" s="6">
        <f>MAX(O334*R334,P334*R334/60)</f>
        <v>0</v>
      </c>
      <c r="T334" s="386">
        <f>IF(AG334&gt;AH334,"EXCEDIÓ N° DE HORAS DE LA JORNADA ANTES DECLARADA",AG334)</f>
        <v>0</v>
      </c>
      <c r="U334" s="249"/>
      <c r="V334" s="246"/>
      <c r="W334" s="60"/>
      <c r="X334" s="213"/>
      <c r="Y334" s="170"/>
      <c r="Z334" s="170"/>
      <c r="AA334" s="170"/>
      <c r="AB334" s="170"/>
      <c r="AC334" s="170"/>
      <c r="AD334" s="170"/>
      <c r="AE334" s="170"/>
      <c r="AF334" s="170"/>
      <c r="AG334" s="426">
        <f>IF(H334&gt;0,IF(C334=C329,SUM(S334:S338)+AG329,SUM(S334:S338)),0)</f>
        <v>0</v>
      </c>
      <c r="AH334" s="426">
        <f>IF(H334&gt;0,G334/H334,0)</f>
        <v>0</v>
      </c>
      <c r="AI334" s="422">
        <f>IF(AH334&gt;0,AG334/AH334,0)</f>
        <v>0</v>
      </c>
    </row>
    <row r="335" spans="1:35" ht="36" customHeight="1">
      <c r="A335" s="414"/>
      <c r="B335" s="420"/>
      <c r="C335" s="411"/>
      <c r="D335" s="417"/>
      <c r="E335" s="394"/>
      <c r="F335" s="394"/>
      <c r="G335" s="391"/>
      <c r="H335" s="391"/>
      <c r="I335" s="212"/>
      <c r="J335" s="210"/>
      <c r="K335" s="210"/>
      <c r="L335" s="212"/>
      <c r="M335" s="214"/>
      <c r="N335" s="285"/>
      <c r="O335" s="212"/>
      <c r="P335" s="194"/>
      <c r="Q335" s="398"/>
      <c r="R335" s="404"/>
      <c r="S335" s="7">
        <f>MAX(O335*R334,P335*R334/60)</f>
        <v>0</v>
      </c>
      <c r="T335" s="387"/>
      <c r="U335" s="246"/>
      <c r="V335" s="246"/>
      <c r="W335" s="60"/>
      <c r="X335" s="213"/>
      <c r="Y335" s="170"/>
      <c r="Z335" s="170"/>
      <c r="AA335" s="170"/>
      <c r="AB335" s="170"/>
      <c r="AC335" s="170"/>
      <c r="AD335" s="170"/>
      <c r="AE335" s="170"/>
      <c r="AF335" s="170"/>
      <c r="AG335" s="427" t="e">
        <f>#REF!/#REF!</f>
        <v>#REF!</v>
      </c>
      <c r="AH335" s="427"/>
      <c r="AI335" s="423"/>
    </row>
    <row r="336" spans="1:35" ht="36" customHeight="1">
      <c r="A336" s="414"/>
      <c r="B336" s="420"/>
      <c r="C336" s="411"/>
      <c r="D336" s="417"/>
      <c r="E336" s="394"/>
      <c r="F336" s="394"/>
      <c r="G336" s="391"/>
      <c r="H336" s="391"/>
      <c r="I336" s="212"/>
      <c r="J336" s="210"/>
      <c r="K336" s="215"/>
      <c r="L336" s="212"/>
      <c r="M336" s="214"/>
      <c r="N336" s="285"/>
      <c r="O336" s="212"/>
      <c r="P336" s="194"/>
      <c r="Q336" s="398"/>
      <c r="R336" s="405"/>
      <c r="S336" s="7">
        <f>MAX(O336*R334,P336*R334/60)</f>
        <v>0</v>
      </c>
      <c r="T336" s="388"/>
      <c r="U336" s="246"/>
      <c r="V336" s="246"/>
      <c r="W336" s="61"/>
      <c r="X336" s="213"/>
      <c r="Y336" s="170"/>
      <c r="Z336" s="170"/>
      <c r="AA336" s="170"/>
      <c r="AB336" s="170"/>
      <c r="AC336" s="170"/>
      <c r="AD336" s="170"/>
      <c r="AE336" s="170"/>
      <c r="AF336" s="170"/>
      <c r="AG336" s="428" t="e">
        <f>#REF!/#REF!</f>
        <v>#REF!</v>
      </c>
      <c r="AH336" s="428"/>
      <c r="AI336" s="424"/>
    </row>
    <row r="337" spans="1:35" ht="36" customHeight="1">
      <c r="A337" s="414"/>
      <c r="B337" s="420"/>
      <c r="C337" s="411"/>
      <c r="D337" s="417"/>
      <c r="E337" s="394"/>
      <c r="F337" s="394"/>
      <c r="G337" s="391"/>
      <c r="H337" s="391"/>
      <c r="I337" s="216"/>
      <c r="J337" s="217"/>
      <c r="K337" s="218"/>
      <c r="L337" s="216"/>
      <c r="M337" s="214"/>
      <c r="N337" s="286"/>
      <c r="O337" s="212"/>
      <c r="P337" s="194"/>
      <c r="Q337" s="398"/>
      <c r="R337" s="401" t="str">
        <f>IF(AND(AI334&lt;0.8,H334&gt;0)," SEÑALAR QUÉ ACTIVIDADES REALIZA EL "&amp;ROUND(100*(1-T334/AH334),0)&amp;" % de la JORNADA","")</f>
        <v/>
      </c>
      <c r="S337" s="7">
        <f>MAX(O337*R334,P337*R334/60)</f>
        <v>0</v>
      </c>
      <c r="T337" s="388"/>
      <c r="U337" s="246"/>
      <c r="V337" s="246"/>
      <c r="W337" s="61"/>
      <c r="X337" s="213"/>
      <c r="Y337" s="170"/>
      <c r="Z337" s="170"/>
      <c r="AA337" s="170"/>
      <c r="AB337" s="170"/>
      <c r="AC337" s="170"/>
      <c r="AD337" s="170"/>
      <c r="AE337" s="170"/>
      <c r="AF337" s="170"/>
      <c r="AG337" s="428" t="e">
        <f>#REF!/#REF!</f>
        <v>#REF!</v>
      </c>
      <c r="AH337" s="428"/>
      <c r="AI337" s="424"/>
    </row>
    <row r="338" spans="1:35" ht="36" customHeight="1" thickBot="1">
      <c r="A338" s="415"/>
      <c r="B338" s="421"/>
      <c r="C338" s="412"/>
      <c r="D338" s="418"/>
      <c r="E338" s="395"/>
      <c r="F338" s="395"/>
      <c r="G338" s="392"/>
      <c r="H338" s="392"/>
      <c r="I338" s="219"/>
      <c r="J338" s="220"/>
      <c r="K338" s="221"/>
      <c r="L338" s="219"/>
      <c r="M338" s="219"/>
      <c r="N338" s="287"/>
      <c r="O338" s="224"/>
      <c r="P338" s="195"/>
      <c r="Q338" s="407"/>
      <c r="R338" s="402"/>
      <c r="S338" s="222">
        <f>MAX(O338*R334,P338*R334/60)</f>
        <v>0</v>
      </c>
      <c r="T338" s="389"/>
      <c r="U338" s="250"/>
      <c r="V338" s="250"/>
      <c r="W338" s="62"/>
      <c r="X338" s="223"/>
      <c r="Y338" s="170"/>
      <c r="Z338" s="170"/>
      <c r="AA338" s="170"/>
      <c r="AB338" s="170"/>
      <c r="AC338" s="170"/>
      <c r="AD338" s="170"/>
      <c r="AE338" s="170"/>
      <c r="AF338" s="170"/>
      <c r="AG338" s="429" t="e">
        <f>#REF!/#REF!</f>
        <v>#REF!</v>
      </c>
      <c r="AH338" s="429"/>
      <c r="AI338" s="425"/>
    </row>
    <row r="339" spans="1:35" ht="36" customHeight="1">
      <c r="A339" s="413">
        <f>IF(AND(C334=C339),A334,A334+1)</f>
        <v>14</v>
      </c>
      <c r="B339" s="419"/>
      <c r="C339" s="410"/>
      <c r="D339" s="416"/>
      <c r="E339" s="393"/>
      <c r="F339" s="393"/>
      <c r="G339" s="390"/>
      <c r="H339" s="390"/>
      <c r="I339" s="209"/>
      <c r="J339" s="210"/>
      <c r="K339" s="211"/>
      <c r="L339" s="209"/>
      <c r="M339" s="209"/>
      <c r="N339" s="284"/>
      <c r="O339" s="209"/>
      <c r="P339" s="193"/>
      <c r="Q339" s="406">
        <f>SUM(O339:O343)+SUM(P339:P343)/60</f>
        <v>0</v>
      </c>
      <c r="R339" s="403"/>
      <c r="S339" s="6">
        <f>MAX(O339*R339,P339*R339/60)</f>
        <v>0</v>
      </c>
      <c r="T339" s="386">
        <f>IF(AG339&gt;AH339,"EXCEDIÓ N° DE HORAS DE LA JORNADA ANTES DECLARADA",AG339)</f>
        <v>0</v>
      </c>
      <c r="U339" s="249"/>
      <c r="V339" s="246"/>
      <c r="W339" s="60"/>
      <c r="X339" s="213"/>
      <c r="Y339" s="170"/>
      <c r="Z339" s="170"/>
      <c r="AA339" s="170"/>
      <c r="AB339" s="170"/>
      <c r="AC339" s="170"/>
      <c r="AD339" s="170"/>
      <c r="AE339" s="170"/>
      <c r="AF339" s="170"/>
      <c r="AG339" s="426">
        <f>IF(H339&gt;0,IF(C339=C334,SUM(S339:S343)+AG334,SUM(S339:S343)),0)</f>
        <v>0</v>
      </c>
      <c r="AH339" s="426">
        <f>IF(H339&gt;0,G339/H339,0)</f>
        <v>0</v>
      </c>
      <c r="AI339" s="422">
        <f>IF(AH339&gt;0,AG339/AH339,0)</f>
        <v>0</v>
      </c>
    </row>
    <row r="340" spans="1:35" ht="36" customHeight="1">
      <c r="A340" s="414"/>
      <c r="B340" s="420"/>
      <c r="C340" s="411"/>
      <c r="D340" s="417"/>
      <c r="E340" s="394"/>
      <c r="F340" s="394"/>
      <c r="G340" s="391"/>
      <c r="H340" s="391"/>
      <c r="I340" s="212"/>
      <c r="J340" s="210"/>
      <c r="K340" s="210"/>
      <c r="L340" s="212"/>
      <c r="M340" s="214"/>
      <c r="N340" s="285"/>
      <c r="O340" s="212"/>
      <c r="P340" s="194"/>
      <c r="Q340" s="398"/>
      <c r="R340" s="404"/>
      <c r="S340" s="7">
        <f>MAX(O340*R339,P340*R339/60)</f>
        <v>0</v>
      </c>
      <c r="T340" s="387"/>
      <c r="U340" s="246"/>
      <c r="V340" s="246"/>
      <c r="W340" s="60"/>
      <c r="X340" s="213"/>
      <c r="Y340" s="170"/>
      <c r="Z340" s="170"/>
      <c r="AA340" s="170"/>
      <c r="AB340" s="170"/>
      <c r="AC340" s="170"/>
      <c r="AD340" s="170"/>
      <c r="AE340" s="170"/>
      <c r="AF340" s="170"/>
      <c r="AG340" s="427" t="e">
        <f>#REF!/#REF!</f>
        <v>#REF!</v>
      </c>
      <c r="AH340" s="427"/>
      <c r="AI340" s="423"/>
    </row>
    <row r="341" spans="1:35" ht="36" customHeight="1">
      <c r="A341" s="414"/>
      <c r="B341" s="420"/>
      <c r="C341" s="411"/>
      <c r="D341" s="417"/>
      <c r="E341" s="394"/>
      <c r="F341" s="394"/>
      <c r="G341" s="391"/>
      <c r="H341" s="391"/>
      <c r="I341" s="212"/>
      <c r="J341" s="210"/>
      <c r="K341" s="215"/>
      <c r="L341" s="212"/>
      <c r="M341" s="214"/>
      <c r="N341" s="285"/>
      <c r="O341" s="212"/>
      <c r="P341" s="194"/>
      <c r="Q341" s="398"/>
      <c r="R341" s="405"/>
      <c r="S341" s="7">
        <f>MAX(O341*R339,P341*R339/60)</f>
        <v>0</v>
      </c>
      <c r="T341" s="388"/>
      <c r="U341" s="246"/>
      <c r="V341" s="246"/>
      <c r="W341" s="61"/>
      <c r="X341" s="213"/>
      <c r="Y341" s="170"/>
      <c r="Z341" s="170"/>
      <c r="AA341" s="170"/>
      <c r="AB341" s="170"/>
      <c r="AC341" s="170"/>
      <c r="AD341" s="170"/>
      <c r="AE341" s="170"/>
      <c r="AF341" s="170"/>
      <c r="AG341" s="428" t="e">
        <f>#REF!/#REF!</f>
        <v>#REF!</v>
      </c>
      <c r="AH341" s="428"/>
      <c r="AI341" s="424"/>
    </row>
    <row r="342" spans="1:35" ht="36" customHeight="1">
      <c r="A342" s="414"/>
      <c r="B342" s="420"/>
      <c r="C342" s="411"/>
      <c r="D342" s="417"/>
      <c r="E342" s="394"/>
      <c r="F342" s="394"/>
      <c r="G342" s="391"/>
      <c r="H342" s="391"/>
      <c r="I342" s="216"/>
      <c r="J342" s="217"/>
      <c r="K342" s="218"/>
      <c r="L342" s="216"/>
      <c r="M342" s="214"/>
      <c r="N342" s="286"/>
      <c r="O342" s="212"/>
      <c r="P342" s="194"/>
      <c r="Q342" s="398"/>
      <c r="R342" s="401" t="str">
        <f>IF(AND(AI339&lt;0.8,H339&gt;0)," SEÑALAR QUÉ ACTIVIDADES REALIZA EL "&amp;ROUND(100*(1-AG339/AH339),0)&amp;" % de la JORNADA","")</f>
        <v/>
      </c>
      <c r="S342" s="7">
        <f>MAX(O342*R339,P342*R339/60)</f>
        <v>0</v>
      </c>
      <c r="T342" s="388"/>
      <c r="U342" s="246"/>
      <c r="V342" s="246"/>
      <c r="W342" s="61"/>
      <c r="X342" s="213"/>
      <c r="Y342" s="170"/>
      <c r="Z342" s="170"/>
      <c r="AA342" s="170"/>
      <c r="AB342" s="170"/>
      <c r="AC342" s="170"/>
      <c r="AD342" s="170"/>
      <c r="AE342" s="170"/>
      <c r="AF342" s="170"/>
      <c r="AG342" s="428" t="e">
        <f>#REF!/#REF!</f>
        <v>#REF!</v>
      </c>
      <c r="AH342" s="428"/>
      <c r="AI342" s="424"/>
    </row>
    <row r="343" spans="1:35" ht="36" customHeight="1" thickBot="1">
      <c r="A343" s="415"/>
      <c r="B343" s="421"/>
      <c r="C343" s="412"/>
      <c r="D343" s="418"/>
      <c r="E343" s="395"/>
      <c r="F343" s="395"/>
      <c r="G343" s="392"/>
      <c r="H343" s="392"/>
      <c r="I343" s="219"/>
      <c r="J343" s="220"/>
      <c r="K343" s="221"/>
      <c r="L343" s="219"/>
      <c r="M343" s="219"/>
      <c r="N343" s="287"/>
      <c r="O343" s="224"/>
      <c r="P343" s="195"/>
      <c r="Q343" s="407"/>
      <c r="R343" s="402"/>
      <c r="S343" s="222">
        <f>MAX(O343*R339,P343*R339/60)</f>
        <v>0</v>
      </c>
      <c r="T343" s="389"/>
      <c r="U343" s="250"/>
      <c r="V343" s="250"/>
      <c r="W343" s="62"/>
      <c r="X343" s="223"/>
      <c r="Y343" s="170"/>
      <c r="Z343" s="170"/>
      <c r="AA343" s="170"/>
      <c r="AB343" s="170"/>
      <c r="AC343" s="170"/>
      <c r="AD343" s="170"/>
      <c r="AE343" s="170"/>
      <c r="AF343" s="170"/>
      <c r="AG343" s="429" t="e">
        <f>#REF!/#REF!</f>
        <v>#REF!</v>
      </c>
      <c r="AH343" s="429"/>
      <c r="AI343" s="425"/>
    </row>
    <row r="344" spans="1:35" ht="36" customHeight="1">
      <c r="A344" s="413">
        <f>IF(AND(C339=C344),A339,A339+1)</f>
        <v>14</v>
      </c>
      <c r="B344" s="419"/>
      <c r="C344" s="410"/>
      <c r="D344" s="416"/>
      <c r="E344" s="393"/>
      <c r="F344" s="393"/>
      <c r="G344" s="390"/>
      <c r="H344" s="390"/>
      <c r="I344" s="209"/>
      <c r="J344" s="210"/>
      <c r="K344" s="211"/>
      <c r="L344" s="209"/>
      <c r="M344" s="209"/>
      <c r="N344" s="284"/>
      <c r="O344" s="209"/>
      <c r="P344" s="193"/>
      <c r="Q344" s="406">
        <f>SUM(O344:O348)+SUM(P344:P348)/60</f>
        <v>0</v>
      </c>
      <c r="R344" s="403"/>
      <c r="S344" s="6">
        <f>MAX(O344*R344,P344*R344/60)</f>
        <v>0</v>
      </c>
      <c r="T344" s="386">
        <f>IF(AG344&gt;AH344,"EXCEDIÓ N° DE HORAS DE LA JORNADA ANTES DECLARADA",AG344)</f>
        <v>0</v>
      </c>
      <c r="U344" s="255"/>
      <c r="V344" s="256"/>
      <c r="W344" s="11"/>
      <c r="X344" s="230"/>
      <c r="Y344" s="170"/>
      <c r="Z344" s="170"/>
      <c r="AA344" s="170"/>
      <c r="AB344" s="170"/>
      <c r="AC344" s="170"/>
      <c r="AD344" s="170"/>
      <c r="AE344" s="170"/>
      <c r="AF344" s="170"/>
      <c r="AG344" s="426">
        <f>IF(H344&gt;0,IF(C344=C339,SUM(S344:S348)+AG339,SUM(S344:S348)),0)</f>
        <v>0</v>
      </c>
      <c r="AH344" s="426">
        <f>IF(H344&gt;0,G344/H344,0)</f>
        <v>0</v>
      </c>
      <c r="AI344" s="422">
        <f>IF(AH344&gt;0,AG344/AH344,0)</f>
        <v>0</v>
      </c>
    </row>
    <row r="345" spans="1:35" ht="36" customHeight="1">
      <c r="A345" s="414"/>
      <c r="B345" s="420"/>
      <c r="C345" s="411"/>
      <c r="D345" s="417"/>
      <c r="E345" s="394"/>
      <c r="F345" s="394"/>
      <c r="G345" s="391"/>
      <c r="H345" s="391"/>
      <c r="I345" s="212"/>
      <c r="J345" s="210"/>
      <c r="K345" s="210"/>
      <c r="L345" s="212"/>
      <c r="M345" s="214"/>
      <c r="N345" s="285"/>
      <c r="O345" s="212"/>
      <c r="P345" s="194"/>
      <c r="Q345" s="398"/>
      <c r="R345" s="404"/>
      <c r="S345" s="7">
        <f>MAX(O345*R344,P345*R344/60)</f>
        <v>0</v>
      </c>
      <c r="T345" s="387"/>
      <c r="U345" s="256"/>
      <c r="V345" s="256"/>
      <c r="W345" s="11"/>
      <c r="X345" s="230"/>
      <c r="Y345" s="170"/>
      <c r="Z345" s="170"/>
      <c r="AA345" s="170"/>
      <c r="AB345" s="170"/>
      <c r="AC345" s="170"/>
      <c r="AD345" s="170"/>
      <c r="AE345" s="170"/>
      <c r="AF345" s="170"/>
      <c r="AG345" s="427" t="e">
        <f>#REF!/#REF!</f>
        <v>#REF!</v>
      </c>
      <c r="AH345" s="427"/>
      <c r="AI345" s="423"/>
    </row>
    <row r="346" spans="1:35" ht="36" customHeight="1">
      <c r="A346" s="414"/>
      <c r="B346" s="420"/>
      <c r="C346" s="411"/>
      <c r="D346" s="417"/>
      <c r="E346" s="394"/>
      <c r="F346" s="394"/>
      <c r="G346" s="391"/>
      <c r="H346" s="391"/>
      <c r="I346" s="212"/>
      <c r="J346" s="210"/>
      <c r="K346" s="215"/>
      <c r="L346" s="212"/>
      <c r="M346" s="214"/>
      <c r="N346" s="285"/>
      <c r="O346" s="212"/>
      <c r="P346" s="194"/>
      <c r="Q346" s="398"/>
      <c r="R346" s="405"/>
      <c r="S346" s="7">
        <f>MAX(O346*R344,P346*R344/60)</f>
        <v>0</v>
      </c>
      <c r="T346" s="388"/>
      <c r="U346" s="256"/>
      <c r="V346" s="256"/>
      <c r="W346" s="12"/>
      <c r="X346" s="230"/>
      <c r="Y346" s="170"/>
      <c r="Z346" s="170"/>
      <c r="AA346" s="170"/>
      <c r="AB346" s="170"/>
      <c r="AC346" s="170"/>
      <c r="AD346" s="170"/>
      <c r="AE346" s="170"/>
      <c r="AF346" s="170"/>
      <c r="AG346" s="428" t="e">
        <f>#REF!/#REF!</f>
        <v>#REF!</v>
      </c>
      <c r="AH346" s="428"/>
      <c r="AI346" s="424"/>
    </row>
    <row r="347" spans="1:35" ht="36" customHeight="1">
      <c r="A347" s="414"/>
      <c r="B347" s="420"/>
      <c r="C347" s="411"/>
      <c r="D347" s="417"/>
      <c r="E347" s="394"/>
      <c r="F347" s="394"/>
      <c r="G347" s="391"/>
      <c r="H347" s="391"/>
      <c r="I347" s="216"/>
      <c r="J347" s="217"/>
      <c r="K347" s="218"/>
      <c r="L347" s="216"/>
      <c r="M347" s="214"/>
      <c r="N347" s="286"/>
      <c r="O347" s="212"/>
      <c r="P347" s="194"/>
      <c r="Q347" s="398"/>
      <c r="R347" s="401" t="str">
        <f>IF(AND(AI344&lt;0.8,H344&gt;0)," SEÑALAR QUÉ ACTIVIDADES REALIZA EL "&amp;ROUND(100*(1-T344/AH344),0)&amp;" % de la JORNADA","")</f>
        <v/>
      </c>
      <c r="S347" s="7">
        <f>MAX(O347*R344,P347*R344/60)</f>
        <v>0</v>
      </c>
      <c r="T347" s="388"/>
      <c r="U347" s="256"/>
      <c r="V347" s="256"/>
      <c r="W347" s="12"/>
      <c r="X347" s="230"/>
      <c r="Y347" s="170"/>
      <c r="Z347" s="170"/>
      <c r="AA347" s="170"/>
      <c r="AB347" s="170"/>
      <c r="AC347" s="170"/>
      <c r="AD347" s="170"/>
      <c r="AE347" s="170"/>
      <c r="AF347" s="170"/>
      <c r="AG347" s="428" t="e">
        <f>#REF!/#REF!</f>
        <v>#REF!</v>
      </c>
      <c r="AH347" s="428"/>
      <c r="AI347" s="424"/>
    </row>
    <row r="348" spans="1:35" ht="36" customHeight="1" thickBot="1">
      <c r="A348" s="415"/>
      <c r="B348" s="421"/>
      <c r="C348" s="412"/>
      <c r="D348" s="418"/>
      <c r="E348" s="395"/>
      <c r="F348" s="395"/>
      <c r="G348" s="392"/>
      <c r="H348" s="392"/>
      <c r="I348" s="219"/>
      <c r="J348" s="220"/>
      <c r="K348" s="221"/>
      <c r="L348" s="219"/>
      <c r="M348" s="219"/>
      <c r="N348" s="287"/>
      <c r="O348" s="224"/>
      <c r="P348" s="195"/>
      <c r="Q348" s="407"/>
      <c r="R348" s="402"/>
      <c r="S348" s="222">
        <f>MAX(O348*R344,P348*R344/60)</f>
        <v>0</v>
      </c>
      <c r="T348" s="389"/>
      <c r="U348" s="257"/>
      <c r="V348" s="257"/>
      <c r="W348" s="13"/>
      <c r="X348" s="231"/>
      <c r="Y348" s="170"/>
      <c r="Z348" s="170"/>
      <c r="AA348" s="170"/>
      <c r="AB348" s="170"/>
      <c r="AC348" s="170"/>
      <c r="AD348" s="170"/>
      <c r="AE348" s="170"/>
      <c r="AF348" s="170"/>
      <c r="AG348" s="429" t="e">
        <f>#REF!/#REF!</f>
        <v>#REF!</v>
      </c>
      <c r="AH348" s="429"/>
      <c r="AI348" s="425"/>
    </row>
    <row r="349" spans="1:35" ht="36" customHeight="1">
      <c r="A349" s="413">
        <f>IF(AND(C344=C349),A344,A344+1)</f>
        <v>14</v>
      </c>
      <c r="B349" s="419"/>
      <c r="C349" s="410"/>
      <c r="D349" s="416"/>
      <c r="E349" s="393"/>
      <c r="F349" s="393"/>
      <c r="G349" s="390"/>
      <c r="H349" s="390"/>
      <c r="I349" s="209"/>
      <c r="J349" s="210"/>
      <c r="K349" s="211"/>
      <c r="L349" s="209"/>
      <c r="M349" s="209"/>
      <c r="N349" s="284"/>
      <c r="O349" s="209"/>
      <c r="P349" s="193"/>
      <c r="Q349" s="406">
        <f>SUM(O349:O353)+SUM(P349:P353)/60</f>
        <v>0</v>
      </c>
      <c r="R349" s="403"/>
      <c r="S349" s="6">
        <f>MAX(O349*R349,P349*R349/60)</f>
        <v>0</v>
      </c>
      <c r="T349" s="386">
        <f>IF(AG349&gt;AH349,"EXCEDIÓ N° DE HORAS DE LA JORNADA ANTES DECLARADA",AG349)</f>
        <v>0</v>
      </c>
      <c r="U349" s="255"/>
      <c r="V349" s="256"/>
      <c r="W349" s="11"/>
      <c r="X349" s="230"/>
      <c r="Y349" s="170"/>
      <c r="Z349" s="170"/>
      <c r="AA349" s="170"/>
      <c r="AB349" s="170"/>
      <c r="AC349" s="170"/>
      <c r="AD349" s="170"/>
      <c r="AE349" s="170"/>
      <c r="AF349" s="170"/>
      <c r="AG349" s="426">
        <f>IF(H349&gt;0,IF(C349=C344,SUM(S349:S353)+AG344,SUM(S349:S353)),0)</f>
        <v>0</v>
      </c>
      <c r="AH349" s="426">
        <f>IF(H349&gt;0,G349/H349,0)</f>
        <v>0</v>
      </c>
      <c r="AI349" s="422">
        <f>IF(AH349&gt;0,AG349/AH349,0)</f>
        <v>0</v>
      </c>
    </row>
    <row r="350" spans="1:35" ht="36" customHeight="1">
      <c r="A350" s="414"/>
      <c r="B350" s="420"/>
      <c r="C350" s="411"/>
      <c r="D350" s="417"/>
      <c r="E350" s="394"/>
      <c r="F350" s="394"/>
      <c r="G350" s="391"/>
      <c r="H350" s="391"/>
      <c r="I350" s="212"/>
      <c r="J350" s="210"/>
      <c r="K350" s="210"/>
      <c r="L350" s="212"/>
      <c r="M350" s="214"/>
      <c r="N350" s="285"/>
      <c r="O350" s="212"/>
      <c r="P350" s="194"/>
      <c r="Q350" s="398"/>
      <c r="R350" s="404"/>
      <c r="S350" s="7">
        <f>MAX(O350*R349,P350*R349/60)</f>
        <v>0</v>
      </c>
      <c r="T350" s="387"/>
      <c r="U350" s="256"/>
      <c r="V350" s="256"/>
      <c r="W350" s="11"/>
      <c r="X350" s="230"/>
      <c r="Y350" s="170"/>
      <c r="Z350" s="170"/>
      <c r="AA350" s="170"/>
      <c r="AB350" s="170"/>
      <c r="AC350" s="170"/>
      <c r="AD350" s="170"/>
      <c r="AE350" s="170"/>
      <c r="AF350" s="170"/>
      <c r="AG350" s="427" t="e">
        <f>#REF!/#REF!</f>
        <v>#REF!</v>
      </c>
      <c r="AH350" s="427"/>
      <c r="AI350" s="423"/>
    </row>
    <row r="351" spans="1:35" ht="36" customHeight="1">
      <c r="A351" s="414"/>
      <c r="B351" s="420"/>
      <c r="C351" s="411"/>
      <c r="D351" s="417"/>
      <c r="E351" s="394"/>
      <c r="F351" s="394"/>
      <c r="G351" s="391"/>
      <c r="H351" s="391"/>
      <c r="I351" s="212"/>
      <c r="J351" s="210"/>
      <c r="K351" s="215"/>
      <c r="L351" s="212"/>
      <c r="M351" s="214"/>
      <c r="N351" s="285"/>
      <c r="O351" s="212"/>
      <c r="P351" s="194"/>
      <c r="Q351" s="398"/>
      <c r="R351" s="405"/>
      <c r="S351" s="7">
        <f>MAX(O351*R349,P351*R349/60)</f>
        <v>0</v>
      </c>
      <c r="T351" s="388"/>
      <c r="U351" s="256"/>
      <c r="V351" s="256"/>
      <c r="W351" s="12"/>
      <c r="X351" s="230"/>
      <c r="Y351" s="170"/>
      <c r="Z351" s="170"/>
      <c r="AA351" s="170"/>
      <c r="AB351" s="170"/>
      <c r="AC351" s="170"/>
      <c r="AD351" s="170"/>
      <c r="AE351" s="170"/>
      <c r="AF351" s="170"/>
      <c r="AG351" s="428" t="e">
        <f>#REF!/#REF!</f>
        <v>#REF!</v>
      </c>
      <c r="AH351" s="428"/>
      <c r="AI351" s="424"/>
    </row>
    <row r="352" spans="1:35" ht="36" customHeight="1">
      <c r="A352" s="414"/>
      <c r="B352" s="420"/>
      <c r="C352" s="411"/>
      <c r="D352" s="417"/>
      <c r="E352" s="394"/>
      <c r="F352" s="394"/>
      <c r="G352" s="391"/>
      <c r="H352" s="391"/>
      <c r="I352" s="216"/>
      <c r="J352" s="217"/>
      <c r="K352" s="218"/>
      <c r="L352" s="216"/>
      <c r="M352" s="214"/>
      <c r="N352" s="286"/>
      <c r="O352" s="212"/>
      <c r="P352" s="194"/>
      <c r="Q352" s="398"/>
      <c r="R352" s="401" t="str">
        <f>IF(AND(AI349&lt;0.8,H349&gt;0)," SEÑALAR QUÉ ACTIVIDADES REALIZA EL "&amp;ROUND(100*(1-T349/AH349),0)&amp;" % de la JORNADA","")</f>
        <v/>
      </c>
      <c r="S352" s="7">
        <f>MAX(O352*R349,P352*R349/60)</f>
        <v>0</v>
      </c>
      <c r="T352" s="388"/>
      <c r="U352" s="256"/>
      <c r="V352" s="256"/>
      <c r="W352" s="12"/>
      <c r="X352" s="230"/>
      <c r="Y352" s="170"/>
      <c r="Z352" s="170"/>
      <c r="AA352" s="170"/>
      <c r="AB352" s="170"/>
      <c r="AC352" s="170"/>
      <c r="AD352" s="170"/>
      <c r="AE352" s="170"/>
      <c r="AF352" s="170"/>
      <c r="AG352" s="428" t="e">
        <f>#REF!/#REF!</f>
        <v>#REF!</v>
      </c>
      <c r="AH352" s="428"/>
      <c r="AI352" s="424"/>
    </row>
    <row r="353" spans="1:35" ht="36" customHeight="1" thickBot="1">
      <c r="A353" s="415"/>
      <c r="B353" s="421"/>
      <c r="C353" s="412"/>
      <c r="D353" s="418"/>
      <c r="E353" s="395"/>
      <c r="F353" s="395"/>
      <c r="G353" s="392"/>
      <c r="H353" s="392"/>
      <c r="I353" s="219"/>
      <c r="J353" s="220"/>
      <c r="K353" s="221"/>
      <c r="L353" s="219"/>
      <c r="M353" s="219"/>
      <c r="N353" s="287"/>
      <c r="O353" s="224"/>
      <c r="P353" s="195"/>
      <c r="Q353" s="407"/>
      <c r="R353" s="402"/>
      <c r="S353" s="222">
        <f>MAX(O353*R349,P353*R349/60)</f>
        <v>0</v>
      </c>
      <c r="T353" s="389"/>
      <c r="U353" s="257"/>
      <c r="V353" s="257"/>
      <c r="W353" s="13"/>
      <c r="X353" s="231"/>
      <c r="Y353" s="170"/>
      <c r="Z353" s="170"/>
      <c r="AA353" s="170"/>
      <c r="AB353" s="170"/>
      <c r="AC353" s="170"/>
      <c r="AD353" s="170"/>
      <c r="AE353" s="170"/>
      <c r="AF353" s="170"/>
      <c r="AG353" s="429" t="e">
        <f>#REF!/#REF!</f>
        <v>#REF!</v>
      </c>
      <c r="AH353" s="429"/>
      <c r="AI353" s="425"/>
    </row>
    <row r="354" spans="1:35" ht="36" customHeight="1">
      <c r="A354" s="413">
        <f>IF(AND(C349=C354),A349,A349+1)</f>
        <v>14</v>
      </c>
      <c r="B354" s="419"/>
      <c r="C354" s="410"/>
      <c r="D354" s="416"/>
      <c r="E354" s="393"/>
      <c r="F354" s="393"/>
      <c r="G354" s="390"/>
      <c r="H354" s="390"/>
      <c r="I354" s="209"/>
      <c r="J354" s="210"/>
      <c r="K354" s="211"/>
      <c r="L354" s="209"/>
      <c r="M354" s="209"/>
      <c r="N354" s="284"/>
      <c r="O354" s="209"/>
      <c r="P354" s="193"/>
      <c r="Q354" s="406">
        <f>SUM(O354:O358)+SUM(P354:P358)/60</f>
        <v>0</v>
      </c>
      <c r="R354" s="403"/>
      <c r="S354" s="6">
        <f>MAX(O354*R354,P354*R354/60)</f>
        <v>0</v>
      </c>
      <c r="T354" s="386">
        <f>IF(AG354&gt;AH354,"EXCEDIÓ N° DE HORAS DE LA JORNADA ANTES DECLARADA",AG354)</f>
        <v>0</v>
      </c>
      <c r="U354" s="255"/>
      <c r="V354" s="256"/>
      <c r="W354" s="11"/>
      <c r="X354" s="230"/>
      <c r="Y354" s="170"/>
      <c r="Z354" s="170"/>
      <c r="AA354" s="170"/>
      <c r="AB354" s="170"/>
      <c r="AC354" s="170"/>
      <c r="AD354" s="170"/>
      <c r="AE354" s="170"/>
      <c r="AF354" s="170"/>
      <c r="AG354" s="426">
        <f>IF(H354&gt;0,IF(C354=C349,SUM(S354:S358)+AG349,SUM(S354:S358)),0)</f>
        <v>0</v>
      </c>
      <c r="AH354" s="426">
        <f>IF(H354&gt;0,G354/H354,0)</f>
        <v>0</v>
      </c>
      <c r="AI354" s="422">
        <f>IF(AH354&gt;0,AG354/AH354,0)</f>
        <v>0</v>
      </c>
    </row>
    <row r="355" spans="1:35" ht="36" customHeight="1">
      <c r="A355" s="414"/>
      <c r="B355" s="420"/>
      <c r="C355" s="411"/>
      <c r="D355" s="417"/>
      <c r="E355" s="394"/>
      <c r="F355" s="394"/>
      <c r="G355" s="391"/>
      <c r="H355" s="391"/>
      <c r="I355" s="212"/>
      <c r="J355" s="210"/>
      <c r="K355" s="210"/>
      <c r="L355" s="212"/>
      <c r="M355" s="214"/>
      <c r="N355" s="285"/>
      <c r="O355" s="212"/>
      <c r="P355" s="194"/>
      <c r="Q355" s="398"/>
      <c r="R355" s="404"/>
      <c r="S355" s="7">
        <f>MAX(O355*R354,P355*R354/60)</f>
        <v>0</v>
      </c>
      <c r="T355" s="387"/>
      <c r="U355" s="256"/>
      <c r="V355" s="256"/>
      <c r="W355" s="11"/>
      <c r="X355" s="230"/>
      <c r="Y355" s="170"/>
      <c r="Z355" s="170"/>
      <c r="AA355" s="170"/>
      <c r="AB355" s="170"/>
      <c r="AC355" s="170"/>
      <c r="AD355" s="170"/>
      <c r="AE355" s="170"/>
      <c r="AF355" s="170"/>
      <c r="AG355" s="427" t="e">
        <f>#REF!/#REF!</f>
        <v>#REF!</v>
      </c>
      <c r="AH355" s="427"/>
      <c r="AI355" s="423"/>
    </row>
    <row r="356" spans="1:35" ht="36" customHeight="1">
      <c r="A356" s="414"/>
      <c r="B356" s="420"/>
      <c r="C356" s="411"/>
      <c r="D356" s="417"/>
      <c r="E356" s="394"/>
      <c r="F356" s="394"/>
      <c r="G356" s="391"/>
      <c r="H356" s="391"/>
      <c r="I356" s="212"/>
      <c r="J356" s="210"/>
      <c r="K356" s="215"/>
      <c r="L356" s="212"/>
      <c r="M356" s="214"/>
      <c r="N356" s="285"/>
      <c r="O356" s="212"/>
      <c r="P356" s="194"/>
      <c r="Q356" s="398"/>
      <c r="R356" s="405"/>
      <c r="S356" s="7">
        <f>MAX(O356*R354,P356*R354/60)</f>
        <v>0</v>
      </c>
      <c r="T356" s="388"/>
      <c r="U356" s="256"/>
      <c r="V356" s="256"/>
      <c r="W356" s="12"/>
      <c r="X356" s="230"/>
      <c r="Y356" s="170"/>
      <c r="Z356" s="170"/>
      <c r="AA356" s="170"/>
      <c r="AB356" s="170"/>
      <c r="AC356" s="170"/>
      <c r="AD356" s="170"/>
      <c r="AE356" s="170"/>
      <c r="AF356" s="170"/>
      <c r="AG356" s="428" t="e">
        <f>#REF!/#REF!</f>
        <v>#REF!</v>
      </c>
      <c r="AH356" s="428"/>
      <c r="AI356" s="424"/>
    </row>
    <row r="357" spans="1:35" ht="36" customHeight="1">
      <c r="A357" s="414"/>
      <c r="B357" s="420"/>
      <c r="C357" s="411"/>
      <c r="D357" s="417"/>
      <c r="E357" s="394"/>
      <c r="F357" s="394"/>
      <c r="G357" s="391"/>
      <c r="H357" s="391"/>
      <c r="I357" s="216"/>
      <c r="J357" s="217"/>
      <c r="K357" s="218"/>
      <c r="L357" s="216"/>
      <c r="M357" s="214"/>
      <c r="N357" s="286"/>
      <c r="O357" s="212"/>
      <c r="P357" s="194"/>
      <c r="Q357" s="398"/>
      <c r="R357" s="401" t="str">
        <f>IF(AND(AI354&lt;0.8,H354&gt;0)," SEÑALAR QUÉ ACTIVIDADES REALIZA EL "&amp;ROUND(100*(1-T354/AH354),0)&amp;" % de la JORNADA","")</f>
        <v/>
      </c>
      <c r="S357" s="7">
        <f>MAX(O357*R354,P357*R354/60)</f>
        <v>0</v>
      </c>
      <c r="T357" s="388"/>
      <c r="U357" s="256"/>
      <c r="V357" s="256"/>
      <c r="W357" s="12"/>
      <c r="X357" s="230"/>
      <c r="Y357" s="170"/>
      <c r="Z357" s="170"/>
      <c r="AA357" s="170"/>
      <c r="AB357" s="170"/>
      <c r="AC357" s="170"/>
      <c r="AD357" s="170"/>
      <c r="AE357" s="170"/>
      <c r="AF357" s="170"/>
      <c r="AG357" s="428" t="e">
        <f>#REF!/#REF!</f>
        <v>#REF!</v>
      </c>
      <c r="AH357" s="428"/>
      <c r="AI357" s="424"/>
    </row>
    <row r="358" spans="1:35" ht="36" customHeight="1" thickBot="1">
      <c r="A358" s="415"/>
      <c r="B358" s="421"/>
      <c r="C358" s="412"/>
      <c r="D358" s="418"/>
      <c r="E358" s="395"/>
      <c r="F358" s="395"/>
      <c r="G358" s="392"/>
      <c r="H358" s="392"/>
      <c r="I358" s="219"/>
      <c r="J358" s="220"/>
      <c r="K358" s="221"/>
      <c r="L358" s="219"/>
      <c r="M358" s="219"/>
      <c r="N358" s="287"/>
      <c r="O358" s="224"/>
      <c r="P358" s="195"/>
      <c r="Q358" s="407"/>
      <c r="R358" s="402"/>
      <c r="S358" s="222">
        <f>MAX(O358*R354,P358*R354/60)</f>
        <v>0</v>
      </c>
      <c r="T358" s="389"/>
      <c r="U358" s="257"/>
      <c r="V358" s="257"/>
      <c r="W358" s="13"/>
      <c r="X358" s="231"/>
      <c r="Y358" s="170"/>
      <c r="Z358" s="170"/>
      <c r="AA358" s="170"/>
      <c r="AB358" s="170"/>
      <c r="AC358" s="170"/>
      <c r="AD358" s="170"/>
      <c r="AE358" s="170"/>
      <c r="AF358" s="170"/>
      <c r="AG358" s="429" t="e">
        <f>#REF!/#REF!</f>
        <v>#REF!</v>
      </c>
      <c r="AH358" s="429"/>
      <c r="AI358" s="425"/>
    </row>
    <row r="359" spans="1:35" ht="36" customHeight="1">
      <c r="A359" s="413">
        <f>IF(AND(C354=C359),A354,A354+1)</f>
        <v>14</v>
      </c>
      <c r="B359" s="419"/>
      <c r="C359" s="410"/>
      <c r="D359" s="416"/>
      <c r="E359" s="393"/>
      <c r="F359" s="393"/>
      <c r="G359" s="390"/>
      <c r="H359" s="390"/>
      <c r="I359" s="209"/>
      <c r="J359" s="210"/>
      <c r="K359" s="211"/>
      <c r="L359" s="209"/>
      <c r="M359" s="209"/>
      <c r="N359" s="284"/>
      <c r="O359" s="209"/>
      <c r="P359" s="193"/>
      <c r="Q359" s="406">
        <f>SUM(O359:O363)+SUM(P359:P363)/60</f>
        <v>0</v>
      </c>
      <c r="R359" s="403"/>
      <c r="S359" s="6">
        <f>MAX(O359*R359,P359*R359/60)</f>
        <v>0</v>
      </c>
      <c r="T359" s="386">
        <f>IF(AG359&gt;AH359,"EXCEDIÓ N° DE HORAS DE LA JORNADA ANTES DECLARADA",AG359)</f>
        <v>0</v>
      </c>
      <c r="U359" s="255"/>
      <c r="V359" s="256"/>
      <c r="W359" s="11"/>
      <c r="X359" s="230"/>
      <c r="Y359" s="170"/>
      <c r="Z359" s="170"/>
      <c r="AA359" s="170"/>
      <c r="AB359" s="170"/>
      <c r="AC359" s="170"/>
      <c r="AD359" s="170"/>
      <c r="AE359" s="170"/>
      <c r="AF359" s="170"/>
      <c r="AG359" s="426">
        <f>IF(H359&gt;0,IF(C359=C354,SUM(S359:S363)+AG354,SUM(S359:S363)),0)</f>
        <v>0</v>
      </c>
      <c r="AH359" s="426">
        <f>IF(H359&gt;0,G359/H359,0)</f>
        <v>0</v>
      </c>
      <c r="AI359" s="422">
        <f>IF(AH359&gt;0,AG359/AH359,0)</f>
        <v>0</v>
      </c>
    </row>
    <row r="360" spans="1:35" ht="36" customHeight="1">
      <c r="A360" s="414"/>
      <c r="B360" s="420"/>
      <c r="C360" s="411"/>
      <c r="D360" s="417"/>
      <c r="E360" s="394"/>
      <c r="F360" s="394"/>
      <c r="G360" s="391"/>
      <c r="H360" s="391"/>
      <c r="I360" s="212"/>
      <c r="J360" s="210"/>
      <c r="K360" s="210"/>
      <c r="L360" s="212"/>
      <c r="M360" s="214"/>
      <c r="N360" s="285"/>
      <c r="O360" s="212"/>
      <c r="P360" s="194"/>
      <c r="Q360" s="398"/>
      <c r="R360" s="404"/>
      <c r="S360" s="7">
        <f>MAX(O360*R359,P360*R359/60)</f>
        <v>0</v>
      </c>
      <c r="T360" s="387"/>
      <c r="U360" s="256"/>
      <c r="V360" s="256"/>
      <c r="W360" s="11"/>
      <c r="X360" s="230"/>
      <c r="Y360" s="170"/>
      <c r="Z360" s="170"/>
      <c r="AA360" s="170"/>
      <c r="AB360" s="170"/>
      <c r="AC360" s="170"/>
      <c r="AD360" s="170"/>
      <c r="AE360" s="170"/>
      <c r="AF360" s="170"/>
      <c r="AG360" s="427" t="e">
        <f>#REF!/#REF!</f>
        <v>#REF!</v>
      </c>
      <c r="AH360" s="427"/>
      <c r="AI360" s="423"/>
    </row>
    <row r="361" spans="1:35" ht="36" customHeight="1">
      <c r="A361" s="414"/>
      <c r="B361" s="420"/>
      <c r="C361" s="411"/>
      <c r="D361" s="417"/>
      <c r="E361" s="394"/>
      <c r="F361" s="394"/>
      <c r="G361" s="391"/>
      <c r="H361" s="391"/>
      <c r="I361" s="212"/>
      <c r="J361" s="210"/>
      <c r="K361" s="215"/>
      <c r="L361" s="212"/>
      <c r="M361" s="214"/>
      <c r="N361" s="285"/>
      <c r="O361" s="212"/>
      <c r="P361" s="194"/>
      <c r="Q361" s="398"/>
      <c r="R361" s="405"/>
      <c r="S361" s="7">
        <f>MAX(O361*R359,P361*R359/60)</f>
        <v>0</v>
      </c>
      <c r="T361" s="388"/>
      <c r="U361" s="256"/>
      <c r="V361" s="256"/>
      <c r="W361" s="12"/>
      <c r="X361" s="230"/>
      <c r="Y361" s="170"/>
      <c r="Z361" s="170"/>
      <c r="AA361" s="170"/>
      <c r="AB361" s="170"/>
      <c r="AC361" s="170"/>
      <c r="AD361" s="170"/>
      <c r="AE361" s="170"/>
      <c r="AF361" s="170"/>
      <c r="AG361" s="428" t="e">
        <f>#REF!/#REF!</f>
        <v>#REF!</v>
      </c>
      <c r="AH361" s="428"/>
      <c r="AI361" s="424"/>
    </row>
    <row r="362" spans="1:35" ht="36" customHeight="1">
      <c r="A362" s="414"/>
      <c r="B362" s="420"/>
      <c r="C362" s="411"/>
      <c r="D362" s="417"/>
      <c r="E362" s="394"/>
      <c r="F362" s="394"/>
      <c r="G362" s="391"/>
      <c r="H362" s="391"/>
      <c r="I362" s="216"/>
      <c r="J362" s="217"/>
      <c r="K362" s="218"/>
      <c r="L362" s="216"/>
      <c r="M362" s="214"/>
      <c r="N362" s="286"/>
      <c r="O362" s="212"/>
      <c r="P362" s="194"/>
      <c r="Q362" s="398"/>
      <c r="R362" s="401" t="str">
        <f>IF(AND(AI359&lt;0.8,H359&gt;0)," SEÑALAR QUÉ ACTIVIDADES REALIZA EL "&amp;ROUND(100*(1-AG359/AH359),0)&amp;" % de la JORNADA","")</f>
        <v/>
      </c>
      <c r="S362" s="7">
        <f>MAX(O362*R359,P362*R359/60)</f>
        <v>0</v>
      </c>
      <c r="T362" s="388"/>
      <c r="U362" s="256"/>
      <c r="V362" s="256"/>
      <c r="W362" s="12"/>
      <c r="X362" s="230"/>
      <c r="Y362" s="170"/>
      <c r="Z362" s="170"/>
      <c r="AA362" s="170"/>
      <c r="AB362" s="170"/>
      <c r="AC362" s="170"/>
      <c r="AD362" s="170"/>
      <c r="AE362" s="170"/>
      <c r="AF362" s="170"/>
      <c r="AG362" s="428" t="e">
        <f>#REF!/#REF!</f>
        <v>#REF!</v>
      </c>
      <c r="AH362" s="428"/>
      <c r="AI362" s="424"/>
    </row>
    <row r="363" spans="1:35" ht="36" customHeight="1" thickBot="1">
      <c r="A363" s="415"/>
      <c r="B363" s="421"/>
      <c r="C363" s="412"/>
      <c r="D363" s="418"/>
      <c r="E363" s="395"/>
      <c r="F363" s="395"/>
      <c r="G363" s="392"/>
      <c r="H363" s="392"/>
      <c r="I363" s="219"/>
      <c r="J363" s="220"/>
      <c r="K363" s="221"/>
      <c r="L363" s="219"/>
      <c r="M363" s="219"/>
      <c r="N363" s="287"/>
      <c r="O363" s="224"/>
      <c r="P363" s="195"/>
      <c r="Q363" s="407"/>
      <c r="R363" s="402"/>
      <c r="S363" s="222">
        <f>MAX(O363*R359,P363*R359/60)</f>
        <v>0</v>
      </c>
      <c r="T363" s="389"/>
      <c r="U363" s="257"/>
      <c r="V363" s="257"/>
      <c r="W363" s="13"/>
      <c r="X363" s="231"/>
      <c r="Y363" s="170"/>
      <c r="Z363" s="170"/>
      <c r="AA363" s="170"/>
      <c r="AB363" s="170"/>
      <c r="AC363" s="170"/>
      <c r="AD363" s="170"/>
      <c r="AE363" s="170"/>
      <c r="AF363" s="170"/>
      <c r="AG363" s="429" t="e">
        <f>#REF!/#REF!</f>
        <v>#REF!</v>
      </c>
      <c r="AH363" s="429"/>
      <c r="AI363" s="425"/>
    </row>
    <row r="364" spans="1:35" ht="36" customHeight="1">
      <c r="A364" s="413">
        <f>IF(AND(C359=C364),A359,A359+1)</f>
        <v>14</v>
      </c>
      <c r="B364" s="419"/>
      <c r="C364" s="410"/>
      <c r="D364" s="416"/>
      <c r="E364" s="393"/>
      <c r="F364" s="393"/>
      <c r="G364" s="390"/>
      <c r="H364" s="390"/>
      <c r="I364" s="209"/>
      <c r="J364" s="210"/>
      <c r="K364" s="211"/>
      <c r="L364" s="209"/>
      <c r="M364" s="209"/>
      <c r="N364" s="284"/>
      <c r="O364" s="209"/>
      <c r="P364" s="193"/>
      <c r="Q364" s="406">
        <f>SUM(O364:O368)+SUM(P364:P368)/60</f>
        <v>0</v>
      </c>
      <c r="R364" s="403"/>
      <c r="S364" s="6">
        <f>MAX(O364*R364,P364*R364/60)</f>
        <v>0</v>
      </c>
      <c r="T364" s="386">
        <f>IF(AG364&gt;AH364,"EXCEDIÓ N° DE HORAS DE LA JORNADA ANTES DECLARADA",AG364)</f>
        <v>0</v>
      </c>
      <c r="U364" s="255"/>
      <c r="V364" s="256"/>
      <c r="W364" s="11"/>
      <c r="X364" s="230"/>
      <c r="Y364" s="170"/>
      <c r="Z364" s="170"/>
      <c r="AA364" s="170"/>
      <c r="AB364" s="170"/>
      <c r="AC364" s="170"/>
      <c r="AD364" s="170"/>
      <c r="AE364" s="170"/>
      <c r="AF364" s="170"/>
      <c r="AG364" s="426">
        <f>IF(H364&gt;0,IF(C364=C359,SUM(S364:S368)+AG359,SUM(S364:S368)),0)</f>
        <v>0</v>
      </c>
      <c r="AH364" s="426">
        <f>IF(H364&gt;0,G364/H364,0)</f>
        <v>0</v>
      </c>
    </row>
    <row r="365" spans="1:35" ht="36" customHeight="1">
      <c r="A365" s="414"/>
      <c r="B365" s="420"/>
      <c r="C365" s="411"/>
      <c r="D365" s="417"/>
      <c r="E365" s="394"/>
      <c r="F365" s="394"/>
      <c r="G365" s="391"/>
      <c r="H365" s="391"/>
      <c r="I365" s="212"/>
      <c r="J365" s="210"/>
      <c r="K365" s="210"/>
      <c r="L365" s="212"/>
      <c r="M365" s="214"/>
      <c r="N365" s="285"/>
      <c r="O365" s="212"/>
      <c r="P365" s="194"/>
      <c r="Q365" s="398"/>
      <c r="R365" s="404"/>
      <c r="S365" s="7">
        <f>MAX(O365*R364,P365*R364/60)</f>
        <v>0</v>
      </c>
      <c r="T365" s="387"/>
      <c r="U365" s="256"/>
      <c r="V365" s="256"/>
      <c r="W365" s="11"/>
      <c r="X365" s="230"/>
      <c r="Y365" s="170"/>
      <c r="Z365" s="170"/>
      <c r="AA365" s="170"/>
      <c r="AB365" s="170"/>
      <c r="AC365" s="170"/>
      <c r="AD365" s="170"/>
      <c r="AE365" s="170"/>
      <c r="AF365" s="170"/>
      <c r="AG365" s="427" t="e">
        <f>#REF!/#REF!</f>
        <v>#REF!</v>
      </c>
      <c r="AH365" s="427"/>
    </row>
    <row r="366" spans="1:35" ht="36" customHeight="1">
      <c r="A366" s="414"/>
      <c r="B366" s="420"/>
      <c r="C366" s="411"/>
      <c r="D366" s="417"/>
      <c r="E366" s="394"/>
      <c r="F366" s="394"/>
      <c r="G366" s="391"/>
      <c r="H366" s="391"/>
      <c r="I366" s="212"/>
      <c r="J366" s="210"/>
      <c r="K366" s="215"/>
      <c r="L366" s="212"/>
      <c r="M366" s="214"/>
      <c r="N366" s="285"/>
      <c r="O366" s="212"/>
      <c r="P366" s="194"/>
      <c r="Q366" s="398"/>
      <c r="R366" s="405"/>
      <c r="S366" s="7">
        <f>MAX(O366*R364,P366*R364/60)</f>
        <v>0</v>
      </c>
      <c r="T366" s="388"/>
      <c r="U366" s="256"/>
      <c r="V366" s="256"/>
      <c r="W366" s="12"/>
      <c r="X366" s="230"/>
      <c r="Y366" s="170"/>
      <c r="Z366" s="170"/>
      <c r="AA366" s="170"/>
      <c r="AB366" s="170"/>
      <c r="AC366" s="170"/>
      <c r="AD366" s="170"/>
      <c r="AE366" s="170"/>
      <c r="AF366" s="170"/>
      <c r="AG366" s="428" t="e">
        <f>#REF!/#REF!</f>
        <v>#REF!</v>
      </c>
      <c r="AH366" s="428"/>
    </row>
    <row r="367" spans="1:35" ht="36" customHeight="1">
      <c r="A367" s="414"/>
      <c r="B367" s="420"/>
      <c r="C367" s="411"/>
      <c r="D367" s="417"/>
      <c r="E367" s="394"/>
      <c r="F367" s="394"/>
      <c r="G367" s="391"/>
      <c r="H367" s="391"/>
      <c r="I367" s="216"/>
      <c r="J367" s="217"/>
      <c r="K367" s="218"/>
      <c r="L367" s="216"/>
      <c r="M367" s="214"/>
      <c r="N367" s="286"/>
      <c r="O367" s="212"/>
      <c r="P367" s="194"/>
      <c r="Q367" s="398"/>
      <c r="R367" s="401" t="str">
        <f>IF(AND(AI364&lt;0.8,H364&gt;0)," SEÑALAR QUÉ ACTIVIDADES REALIZA EL "&amp;ROUND(100*(1-T364/AH364),0)&amp;" % de la JORNADA","")</f>
        <v/>
      </c>
      <c r="S367" s="7">
        <f>MAX(O367*R364,P367*R364/60)</f>
        <v>0</v>
      </c>
      <c r="T367" s="388"/>
      <c r="U367" s="256"/>
      <c r="V367" s="256"/>
      <c r="W367" s="12"/>
      <c r="X367" s="230"/>
      <c r="Y367" s="170"/>
      <c r="Z367" s="170"/>
      <c r="AA367" s="170"/>
      <c r="AB367" s="170"/>
      <c r="AC367" s="170"/>
      <c r="AD367" s="170"/>
      <c r="AE367" s="170"/>
      <c r="AF367" s="170"/>
      <c r="AG367" s="428" t="e">
        <f>#REF!/#REF!</f>
        <v>#REF!</v>
      </c>
      <c r="AH367" s="428"/>
    </row>
    <row r="368" spans="1:35" ht="36" customHeight="1" thickBot="1">
      <c r="A368" s="415"/>
      <c r="B368" s="421"/>
      <c r="C368" s="412"/>
      <c r="D368" s="418"/>
      <c r="E368" s="395"/>
      <c r="F368" s="395"/>
      <c r="G368" s="392"/>
      <c r="H368" s="392"/>
      <c r="I368" s="219"/>
      <c r="J368" s="220"/>
      <c r="K368" s="221"/>
      <c r="L368" s="219"/>
      <c r="M368" s="219"/>
      <c r="N368" s="287"/>
      <c r="O368" s="224"/>
      <c r="P368" s="195"/>
      <c r="Q368" s="407"/>
      <c r="R368" s="402"/>
      <c r="S368" s="222">
        <f>MAX(O368*R364,P368*R364/60)</f>
        <v>0</v>
      </c>
      <c r="T368" s="389"/>
      <c r="U368" s="257"/>
      <c r="V368" s="257"/>
      <c r="W368" s="13"/>
      <c r="X368" s="231"/>
      <c r="Y368" s="170"/>
      <c r="Z368" s="170"/>
      <c r="AA368" s="170"/>
      <c r="AB368" s="170"/>
      <c r="AC368" s="170"/>
      <c r="AD368" s="170"/>
      <c r="AE368" s="170"/>
      <c r="AF368" s="170"/>
      <c r="AG368" s="429" t="e">
        <f>#REF!/#REF!</f>
        <v>#REF!</v>
      </c>
      <c r="AH368" s="429"/>
    </row>
    <row r="369" spans="1:34" ht="36" customHeight="1">
      <c r="A369" s="413">
        <f>IF(AND(C364=C369),A364,A364+1)</f>
        <v>14</v>
      </c>
      <c r="B369" s="419"/>
      <c r="C369" s="410"/>
      <c r="D369" s="416"/>
      <c r="E369" s="393"/>
      <c r="F369" s="393"/>
      <c r="G369" s="390"/>
      <c r="H369" s="390"/>
      <c r="I369" s="209"/>
      <c r="J369" s="210"/>
      <c r="K369" s="211"/>
      <c r="L369" s="209"/>
      <c r="M369" s="209"/>
      <c r="N369" s="284"/>
      <c r="O369" s="209"/>
      <c r="P369" s="193"/>
      <c r="Q369" s="406">
        <f>SUM(O369:O373)+SUM(P369:P373)/60</f>
        <v>0</v>
      </c>
      <c r="R369" s="403"/>
      <c r="S369" s="6">
        <f>MAX(O369*R369,P369*R369/60)</f>
        <v>0</v>
      </c>
      <c r="T369" s="386">
        <f>IF(AG369&gt;AH369,"EXCEDIÓ N° DE HORAS DE LA JORNADA ANTES DECLARADA",AG369)</f>
        <v>0</v>
      </c>
      <c r="U369" s="255"/>
      <c r="V369" s="256"/>
      <c r="W369" s="11"/>
      <c r="X369" s="230"/>
      <c r="Y369" s="170"/>
      <c r="Z369" s="170"/>
      <c r="AA369" s="170"/>
      <c r="AB369" s="170"/>
      <c r="AC369" s="170"/>
      <c r="AD369" s="170"/>
      <c r="AE369" s="170"/>
      <c r="AF369" s="170"/>
      <c r="AG369" s="426">
        <f>IF(H369&gt;0,IF(C369=C364,SUM(S369:S373)+AG364,SUM(S369:S373)),0)</f>
        <v>0</v>
      </c>
      <c r="AH369" s="426">
        <f>IF(H369&gt;0,G369/H369,0)</f>
        <v>0</v>
      </c>
    </row>
    <row r="370" spans="1:34" ht="36" customHeight="1">
      <c r="A370" s="414"/>
      <c r="B370" s="420"/>
      <c r="C370" s="411"/>
      <c r="D370" s="417"/>
      <c r="E370" s="394"/>
      <c r="F370" s="394"/>
      <c r="G370" s="391"/>
      <c r="H370" s="391"/>
      <c r="I370" s="212"/>
      <c r="J370" s="210"/>
      <c r="K370" s="210"/>
      <c r="L370" s="212"/>
      <c r="M370" s="214"/>
      <c r="N370" s="285"/>
      <c r="O370" s="212"/>
      <c r="P370" s="194"/>
      <c r="Q370" s="398"/>
      <c r="R370" s="404"/>
      <c r="S370" s="7">
        <f>MAX(O370*R369,P370*R369/60)</f>
        <v>0</v>
      </c>
      <c r="T370" s="398"/>
      <c r="U370" s="256"/>
      <c r="V370" s="256"/>
      <c r="W370" s="11"/>
      <c r="X370" s="230"/>
      <c r="Y370" s="170"/>
      <c r="Z370" s="170"/>
      <c r="AA370" s="170"/>
      <c r="AB370" s="170"/>
      <c r="AC370" s="170"/>
      <c r="AD370" s="170"/>
      <c r="AE370" s="170"/>
      <c r="AF370" s="170"/>
      <c r="AG370" s="427" t="e">
        <f>#REF!/#REF!</f>
        <v>#REF!</v>
      </c>
      <c r="AH370" s="427"/>
    </row>
    <row r="371" spans="1:34" ht="36" customHeight="1">
      <c r="A371" s="414"/>
      <c r="B371" s="420"/>
      <c r="C371" s="411"/>
      <c r="D371" s="417"/>
      <c r="E371" s="394"/>
      <c r="F371" s="394"/>
      <c r="G371" s="391"/>
      <c r="H371" s="391"/>
      <c r="I371" s="212"/>
      <c r="J371" s="210"/>
      <c r="K371" s="215"/>
      <c r="L371" s="212"/>
      <c r="M371" s="214"/>
      <c r="N371" s="285"/>
      <c r="O371" s="212"/>
      <c r="P371" s="194"/>
      <c r="Q371" s="398"/>
      <c r="R371" s="405"/>
      <c r="S371" s="7">
        <f>MAX(O371*R369,P371*R369/60)</f>
        <v>0</v>
      </c>
      <c r="T371" s="399"/>
      <c r="U371" s="256"/>
      <c r="V371" s="256"/>
      <c r="W371" s="12"/>
      <c r="X371" s="230"/>
      <c r="Y371" s="170"/>
      <c r="Z371" s="170"/>
      <c r="AA371" s="170"/>
      <c r="AB371" s="170"/>
      <c r="AC371" s="170"/>
      <c r="AD371" s="170"/>
      <c r="AE371" s="170"/>
      <c r="AF371" s="170"/>
      <c r="AG371" s="428" t="e">
        <f>#REF!/#REF!</f>
        <v>#REF!</v>
      </c>
      <c r="AH371" s="428"/>
    </row>
    <row r="372" spans="1:34" ht="36" customHeight="1">
      <c r="A372" s="414"/>
      <c r="B372" s="420"/>
      <c r="C372" s="411"/>
      <c r="D372" s="417"/>
      <c r="E372" s="394"/>
      <c r="F372" s="394"/>
      <c r="G372" s="391"/>
      <c r="H372" s="391"/>
      <c r="I372" s="216"/>
      <c r="J372" s="217"/>
      <c r="K372" s="218"/>
      <c r="L372" s="216"/>
      <c r="M372" s="214"/>
      <c r="N372" s="286"/>
      <c r="O372" s="212"/>
      <c r="P372" s="194"/>
      <c r="Q372" s="398"/>
      <c r="R372" s="401" t="str">
        <f>IF(AND(AI369&lt;0.8,H369&gt;0)," SEÑALAR QUÉ ACTIVIDADES REALIZA EL "&amp;ROUND(100*(1-T369/AH369),0)&amp;" % de la JORNADA","")</f>
        <v/>
      </c>
      <c r="S372" s="7">
        <f>MAX(O372*R369,P372*R369/60)</f>
        <v>0</v>
      </c>
      <c r="T372" s="399"/>
      <c r="U372" s="256"/>
      <c r="V372" s="256"/>
      <c r="W372" s="12"/>
      <c r="X372" s="230"/>
      <c r="Y372" s="170"/>
      <c r="Z372" s="170"/>
      <c r="AA372" s="170"/>
      <c r="AB372" s="170"/>
      <c r="AC372" s="170"/>
      <c r="AD372" s="170"/>
      <c r="AE372" s="170"/>
      <c r="AF372" s="170"/>
      <c r="AG372" s="428" t="e">
        <f>#REF!/#REF!</f>
        <v>#REF!</v>
      </c>
      <c r="AH372" s="428"/>
    </row>
    <row r="373" spans="1:34" ht="36" customHeight="1" thickBot="1">
      <c r="A373" s="415"/>
      <c r="B373" s="421"/>
      <c r="C373" s="412"/>
      <c r="D373" s="418"/>
      <c r="E373" s="395"/>
      <c r="F373" s="395"/>
      <c r="G373" s="392"/>
      <c r="H373" s="392"/>
      <c r="I373" s="219"/>
      <c r="J373" s="220"/>
      <c r="K373" s="221"/>
      <c r="L373" s="219"/>
      <c r="M373" s="219"/>
      <c r="N373" s="287"/>
      <c r="O373" s="224"/>
      <c r="P373" s="195"/>
      <c r="Q373" s="407"/>
      <c r="R373" s="402"/>
      <c r="S373" s="222">
        <f>MAX(O373*R369,P373*R369/60)</f>
        <v>0</v>
      </c>
      <c r="T373" s="400"/>
      <c r="U373" s="257"/>
      <c r="V373" s="257"/>
      <c r="W373" s="13"/>
      <c r="X373" s="231"/>
      <c r="Y373" s="170"/>
      <c r="Z373" s="170"/>
      <c r="AA373" s="170"/>
      <c r="AB373" s="170"/>
      <c r="AC373" s="170"/>
      <c r="AD373" s="170"/>
      <c r="AE373" s="170"/>
      <c r="AF373" s="170"/>
      <c r="AG373" s="429" t="e">
        <f>#REF!/#REF!</f>
        <v>#REF!</v>
      </c>
      <c r="AH373" s="429"/>
    </row>
    <row r="374" spans="1:34" ht="36" customHeight="1">
      <c r="A374" s="413">
        <f>IF(AND(C369=C374),A369,A369+1)</f>
        <v>14</v>
      </c>
      <c r="B374" s="419"/>
      <c r="C374" s="410"/>
      <c r="D374" s="416"/>
      <c r="E374" s="393"/>
      <c r="F374" s="393"/>
      <c r="G374" s="390"/>
      <c r="H374" s="390"/>
      <c r="I374" s="209"/>
      <c r="J374" s="210"/>
      <c r="K374" s="211"/>
      <c r="L374" s="209"/>
      <c r="M374" s="209"/>
      <c r="N374" s="284"/>
      <c r="O374" s="209"/>
      <c r="P374" s="193"/>
      <c r="Q374" s="406">
        <f>SUM(O374:O378)+SUM(P374:P378)/60</f>
        <v>0</v>
      </c>
      <c r="R374" s="403"/>
      <c r="S374" s="6">
        <f>MAX(O374*R374,P374*R374/60)</f>
        <v>0</v>
      </c>
      <c r="T374" s="386">
        <f>IF(AG374&gt;AH374,"EXCEDIÓ N° DE HORAS DE LA JORNADA ANTES DECLARADA",AG374)</f>
        <v>0</v>
      </c>
      <c r="U374" s="255"/>
      <c r="V374" s="256"/>
      <c r="W374" s="11"/>
      <c r="X374" s="230"/>
      <c r="Y374" s="170"/>
      <c r="Z374" s="170"/>
      <c r="AA374" s="170"/>
      <c r="AB374" s="170"/>
      <c r="AC374" s="170"/>
      <c r="AD374" s="170"/>
      <c r="AE374" s="170"/>
      <c r="AF374" s="170"/>
      <c r="AG374" s="426">
        <f>IF(H374&gt;0,IF(C374=C369,SUM(S374:S378)+AG369,SUM(S374:S378)),0)</f>
        <v>0</v>
      </c>
      <c r="AH374" s="426">
        <f>IF(H374&gt;0,G374/H374,0)</f>
        <v>0</v>
      </c>
    </row>
    <row r="375" spans="1:34" ht="36" customHeight="1">
      <c r="A375" s="414"/>
      <c r="B375" s="420"/>
      <c r="C375" s="411"/>
      <c r="D375" s="417"/>
      <c r="E375" s="394"/>
      <c r="F375" s="394"/>
      <c r="G375" s="391"/>
      <c r="H375" s="391"/>
      <c r="I375" s="212"/>
      <c r="J375" s="210"/>
      <c r="K375" s="210"/>
      <c r="L375" s="212"/>
      <c r="M375" s="214"/>
      <c r="N375" s="285"/>
      <c r="O375" s="212"/>
      <c r="P375" s="194"/>
      <c r="Q375" s="398"/>
      <c r="R375" s="404"/>
      <c r="S375" s="7">
        <f>MAX(O375*R374,P375*R374/60)</f>
        <v>0</v>
      </c>
      <c r="T375" s="387"/>
      <c r="U375" s="256"/>
      <c r="V375" s="256"/>
      <c r="W375" s="11"/>
      <c r="X375" s="230"/>
      <c r="Y375" s="170"/>
      <c r="Z375" s="170"/>
      <c r="AA375" s="170"/>
      <c r="AB375" s="170"/>
      <c r="AC375" s="170"/>
      <c r="AD375" s="170"/>
      <c r="AE375" s="170"/>
      <c r="AF375" s="170"/>
      <c r="AG375" s="427" t="e">
        <f>#REF!/#REF!</f>
        <v>#REF!</v>
      </c>
      <c r="AH375" s="427"/>
    </row>
    <row r="376" spans="1:34" ht="36" customHeight="1">
      <c r="A376" s="414"/>
      <c r="B376" s="420"/>
      <c r="C376" s="411"/>
      <c r="D376" s="417"/>
      <c r="E376" s="394"/>
      <c r="F376" s="394"/>
      <c r="G376" s="391"/>
      <c r="H376" s="391"/>
      <c r="I376" s="212"/>
      <c r="J376" s="210"/>
      <c r="K376" s="215"/>
      <c r="L376" s="212"/>
      <c r="M376" s="214"/>
      <c r="N376" s="285"/>
      <c r="O376" s="212"/>
      <c r="P376" s="194"/>
      <c r="Q376" s="398"/>
      <c r="R376" s="405"/>
      <c r="S376" s="7">
        <f>MAX(O376*R374,P376*R374/60)</f>
        <v>0</v>
      </c>
      <c r="T376" s="388"/>
      <c r="U376" s="256"/>
      <c r="V376" s="256"/>
      <c r="W376" s="12"/>
      <c r="X376" s="230"/>
      <c r="Y376" s="170"/>
      <c r="Z376" s="170"/>
      <c r="AA376" s="170"/>
      <c r="AB376" s="170"/>
      <c r="AC376" s="170"/>
      <c r="AD376" s="170"/>
      <c r="AE376" s="170"/>
      <c r="AF376" s="170"/>
      <c r="AG376" s="428" t="e">
        <f>#REF!/#REF!</f>
        <v>#REF!</v>
      </c>
      <c r="AH376" s="428"/>
    </row>
    <row r="377" spans="1:34" ht="36" customHeight="1">
      <c r="A377" s="414"/>
      <c r="B377" s="420"/>
      <c r="C377" s="411"/>
      <c r="D377" s="417"/>
      <c r="E377" s="394"/>
      <c r="F377" s="394"/>
      <c r="G377" s="391"/>
      <c r="H377" s="391"/>
      <c r="I377" s="216"/>
      <c r="J377" s="217"/>
      <c r="K377" s="218"/>
      <c r="L377" s="216"/>
      <c r="M377" s="214"/>
      <c r="N377" s="286"/>
      <c r="O377" s="212"/>
      <c r="P377" s="194"/>
      <c r="Q377" s="398"/>
      <c r="R377" s="401" t="str">
        <f>IF(AND(AI374&lt;0.8,H374&gt;0)," SEÑALAR QUÉ ACTIVIDADES REALIZA EL "&amp;ROUND(100*(1-T374/AH374),0)&amp;" % de la JORNADA","")</f>
        <v/>
      </c>
      <c r="S377" s="7">
        <f>MAX(O377*R374,P377*R374/60)</f>
        <v>0</v>
      </c>
      <c r="T377" s="388"/>
      <c r="U377" s="256"/>
      <c r="V377" s="256"/>
      <c r="W377" s="12"/>
      <c r="X377" s="230"/>
      <c r="Y377" s="170"/>
      <c r="Z377" s="170"/>
      <c r="AA377" s="170"/>
      <c r="AB377" s="170"/>
      <c r="AC377" s="170"/>
      <c r="AD377" s="170"/>
      <c r="AE377" s="170"/>
      <c r="AF377" s="170"/>
      <c r="AG377" s="428" t="e">
        <f>#REF!/#REF!</f>
        <v>#REF!</v>
      </c>
      <c r="AH377" s="428"/>
    </row>
    <row r="378" spans="1:34" ht="36" customHeight="1" thickBot="1">
      <c r="A378" s="415"/>
      <c r="B378" s="421"/>
      <c r="C378" s="412"/>
      <c r="D378" s="418"/>
      <c r="E378" s="395"/>
      <c r="F378" s="395"/>
      <c r="G378" s="392"/>
      <c r="H378" s="392"/>
      <c r="I378" s="219"/>
      <c r="J378" s="220"/>
      <c r="K378" s="221"/>
      <c r="L378" s="219"/>
      <c r="M378" s="219"/>
      <c r="N378" s="287"/>
      <c r="O378" s="224"/>
      <c r="P378" s="195"/>
      <c r="Q378" s="407"/>
      <c r="R378" s="402"/>
      <c r="S378" s="222">
        <f>MAX(O378*R374,P378*R374/60)</f>
        <v>0</v>
      </c>
      <c r="T378" s="389"/>
      <c r="U378" s="257"/>
      <c r="V378" s="257"/>
      <c r="W378" s="13"/>
      <c r="X378" s="231"/>
      <c r="Y378" s="170"/>
      <c r="Z378" s="170"/>
      <c r="AA378" s="170"/>
      <c r="AB378" s="170"/>
      <c r="AC378" s="170"/>
      <c r="AD378" s="170"/>
      <c r="AE378" s="170"/>
      <c r="AF378" s="170"/>
      <c r="AG378" s="429" t="e">
        <f>#REF!/#REF!</f>
        <v>#REF!</v>
      </c>
      <c r="AH378" s="429"/>
    </row>
    <row r="379" spans="1:34" ht="36" customHeight="1">
      <c r="A379" s="413">
        <f>IF(AND(C374=C379),A374,A374+1)</f>
        <v>14</v>
      </c>
      <c r="B379" s="419"/>
      <c r="C379" s="410"/>
      <c r="D379" s="416"/>
      <c r="E379" s="393"/>
      <c r="F379" s="393"/>
      <c r="G379" s="390"/>
      <c r="H379" s="390"/>
      <c r="I379" s="209"/>
      <c r="J379" s="210"/>
      <c r="K379" s="211"/>
      <c r="L379" s="209"/>
      <c r="M379" s="209"/>
      <c r="N379" s="284"/>
      <c r="O379" s="209"/>
      <c r="P379" s="193"/>
      <c r="Q379" s="406">
        <f>SUM(O379:O383)+SUM(P379:P383)/60</f>
        <v>0</v>
      </c>
      <c r="R379" s="403"/>
      <c r="S379" s="6">
        <f>MAX(O379*R379,P379*R379/60)</f>
        <v>0</v>
      </c>
      <c r="T379" s="386">
        <f>IF(AG379&gt;AH379,"EXCEDIÓ N° DE HORAS DE LA JORNADA ANTES DECLARADA",AG379)</f>
        <v>0</v>
      </c>
      <c r="U379" s="255"/>
      <c r="V379" s="256"/>
      <c r="W379" s="11"/>
      <c r="X379" s="230"/>
      <c r="Y379" s="170"/>
      <c r="Z379" s="170"/>
      <c r="AA379" s="170"/>
      <c r="AB379" s="170"/>
      <c r="AC379" s="170"/>
      <c r="AD379" s="170"/>
      <c r="AE379" s="170"/>
      <c r="AF379" s="170"/>
      <c r="AG379" s="426">
        <f>IF(H379&gt;0,IF(C379=C374,SUM(S379:S383)+AG374,SUM(S379:S383)),0)</f>
        <v>0</v>
      </c>
      <c r="AH379" s="426">
        <f>IF(H379&gt;0,G379/H379,0)</f>
        <v>0</v>
      </c>
    </row>
    <row r="380" spans="1:34" ht="36" customHeight="1">
      <c r="A380" s="414"/>
      <c r="B380" s="420"/>
      <c r="C380" s="411"/>
      <c r="D380" s="417"/>
      <c r="E380" s="394"/>
      <c r="F380" s="394"/>
      <c r="G380" s="391"/>
      <c r="H380" s="391"/>
      <c r="I380" s="212"/>
      <c r="J380" s="210"/>
      <c r="K380" s="210"/>
      <c r="L380" s="212"/>
      <c r="M380" s="214"/>
      <c r="N380" s="285"/>
      <c r="O380" s="212"/>
      <c r="P380" s="194"/>
      <c r="Q380" s="398"/>
      <c r="R380" s="404"/>
      <c r="S380" s="7">
        <f>MAX(O380*R379,P380*R379/60)</f>
        <v>0</v>
      </c>
      <c r="T380" s="387"/>
      <c r="U380" s="256"/>
      <c r="V380" s="256"/>
      <c r="W380" s="11"/>
      <c r="X380" s="230"/>
      <c r="Y380" s="170"/>
      <c r="Z380" s="170"/>
      <c r="AA380" s="170"/>
      <c r="AB380" s="170"/>
      <c r="AC380" s="170"/>
      <c r="AD380" s="170"/>
      <c r="AE380" s="170"/>
      <c r="AF380" s="170"/>
      <c r="AG380" s="427" t="e">
        <f>#REF!/#REF!</f>
        <v>#REF!</v>
      </c>
      <c r="AH380" s="427"/>
    </row>
    <row r="381" spans="1:34" ht="36" customHeight="1">
      <c r="A381" s="414"/>
      <c r="B381" s="420"/>
      <c r="C381" s="411"/>
      <c r="D381" s="417"/>
      <c r="E381" s="394"/>
      <c r="F381" s="394"/>
      <c r="G381" s="391"/>
      <c r="H381" s="391"/>
      <c r="I381" s="212"/>
      <c r="J381" s="210"/>
      <c r="K381" s="215"/>
      <c r="L381" s="212"/>
      <c r="M381" s="214"/>
      <c r="N381" s="285"/>
      <c r="O381" s="212"/>
      <c r="P381" s="194"/>
      <c r="Q381" s="398"/>
      <c r="R381" s="405"/>
      <c r="S381" s="7">
        <f>MAX(O381*R379,P381*R379/60)</f>
        <v>0</v>
      </c>
      <c r="T381" s="388"/>
      <c r="U381" s="256"/>
      <c r="V381" s="256"/>
      <c r="W381" s="12"/>
      <c r="X381" s="230"/>
      <c r="Y381" s="170"/>
      <c r="Z381" s="170"/>
      <c r="AA381" s="170"/>
      <c r="AB381" s="170"/>
      <c r="AC381" s="170"/>
      <c r="AD381" s="170"/>
      <c r="AE381" s="170"/>
      <c r="AF381" s="170"/>
      <c r="AG381" s="428" t="e">
        <f>#REF!/#REF!</f>
        <v>#REF!</v>
      </c>
      <c r="AH381" s="428"/>
    </row>
    <row r="382" spans="1:34" ht="36" customHeight="1">
      <c r="A382" s="414"/>
      <c r="B382" s="420"/>
      <c r="C382" s="411"/>
      <c r="D382" s="417"/>
      <c r="E382" s="394"/>
      <c r="F382" s="394"/>
      <c r="G382" s="391"/>
      <c r="H382" s="391"/>
      <c r="I382" s="216"/>
      <c r="J382" s="217"/>
      <c r="K382" s="218"/>
      <c r="L382" s="216"/>
      <c r="M382" s="214"/>
      <c r="N382" s="286"/>
      <c r="O382" s="212"/>
      <c r="P382" s="194"/>
      <c r="Q382" s="398"/>
      <c r="R382" s="401" t="str">
        <f>IF(AND(AI379&lt;0.8,H379&gt;0)," SEÑALAR QUÉ ACTIVIDADES REALIZA EL "&amp;ROUND(100*(1-T379/AH379),0)&amp;" % de la JORNADA","")</f>
        <v/>
      </c>
      <c r="S382" s="7">
        <f>MAX(O382*R379,P382*R379/60)</f>
        <v>0</v>
      </c>
      <c r="T382" s="388"/>
      <c r="U382" s="256"/>
      <c r="V382" s="256"/>
      <c r="W382" s="12"/>
      <c r="X382" s="230"/>
      <c r="Y382" s="170"/>
      <c r="Z382" s="170"/>
      <c r="AA382" s="170"/>
      <c r="AB382" s="170"/>
      <c r="AC382" s="170"/>
      <c r="AD382" s="170"/>
      <c r="AE382" s="170"/>
      <c r="AF382" s="170"/>
      <c r="AG382" s="428" t="e">
        <f>#REF!/#REF!</f>
        <v>#REF!</v>
      </c>
      <c r="AH382" s="428"/>
    </row>
    <row r="383" spans="1:34" ht="36" customHeight="1" thickBot="1">
      <c r="A383" s="415"/>
      <c r="B383" s="421"/>
      <c r="C383" s="412"/>
      <c r="D383" s="418"/>
      <c r="E383" s="395"/>
      <c r="F383" s="395"/>
      <c r="G383" s="392"/>
      <c r="H383" s="392"/>
      <c r="I383" s="219"/>
      <c r="J383" s="220"/>
      <c r="K383" s="221"/>
      <c r="L383" s="219"/>
      <c r="M383" s="219"/>
      <c r="N383" s="287"/>
      <c r="O383" s="224"/>
      <c r="P383" s="195"/>
      <c r="Q383" s="407"/>
      <c r="R383" s="402"/>
      <c r="S383" s="222">
        <f>MAX(O383*R379,P383*R379/60)</f>
        <v>0</v>
      </c>
      <c r="T383" s="389"/>
      <c r="U383" s="257"/>
      <c r="V383" s="257"/>
      <c r="W383" s="13"/>
      <c r="X383" s="231"/>
      <c r="Y383" s="170"/>
      <c r="Z383" s="170"/>
      <c r="AA383" s="170"/>
      <c r="AB383" s="170"/>
      <c r="AC383" s="170"/>
      <c r="AD383" s="170"/>
      <c r="AE383" s="170"/>
      <c r="AF383" s="170"/>
      <c r="AG383" s="429" t="e">
        <f>#REF!/#REF!</f>
        <v>#REF!</v>
      </c>
      <c r="AH383" s="429"/>
    </row>
    <row r="384" spans="1:34" ht="36" customHeight="1">
      <c r="A384" s="413">
        <f>IF(AND(C379=C384),A379,A379+1)</f>
        <v>14</v>
      </c>
      <c r="B384" s="419"/>
      <c r="C384" s="410"/>
      <c r="D384" s="416"/>
      <c r="E384" s="393"/>
      <c r="F384" s="393"/>
      <c r="G384" s="390"/>
      <c r="H384" s="390"/>
      <c r="I384" s="209"/>
      <c r="J384" s="210"/>
      <c r="K384" s="211"/>
      <c r="L384" s="209"/>
      <c r="M384" s="209"/>
      <c r="N384" s="284"/>
      <c r="O384" s="209"/>
      <c r="P384" s="193"/>
      <c r="Q384" s="406">
        <f>SUM(O384:O388)+SUM(P384:P388)/60</f>
        <v>0</v>
      </c>
      <c r="R384" s="403"/>
      <c r="S384" s="6">
        <f>MAX(O384*R384,P384*R384/60)</f>
        <v>0</v>
      </c>
      <c r="T384" s="386">
        <f>IF(AG384&gt;AH384,"EXCEDIÓ N° DE HORAS DE LA JORNADA ANTES DECLARADA",AG384)</f>
        <v>0</v>
      </c>
      <c r="U384" s="255"/>
      <c r="V384" s="256"/>
      <c r="W384" s="11"/>
      <c r="X384" s="230"/>
      <c r="Y384" s="170"/>
      <c r="Z384" s="170"/>
      <c r="AA384" s="170"/>
      <c r="AB384" s="170"/>
      <c r="AC384" s="170"/>
      <c r="AD384" s="170"/>
      <c r="AE384" s="170"/>
      <c r="AF384" s="170"/>
      <c r="AG384" s="426">
        <f>IF(H384&gt;0,IF(C384=C379,SUM(S384:S388)+AG379,SUM(S384:S388)),0)</f>
        <v>0</v>
      </c>
      <c r="AH384" s="426">
        <f>IF(H384&gt;0,G384/H384,0)</f>
        <v>0</v>
      </c>
    </row>
    <row r="385" spans="1:34" ht="36" customHeight="1">
      <c r="A385" s="414"/>
      <c r="B385" s="420"/>
      <c r="C385" s="411"/>
      <c r="D385" s="417"/>
      <c r="E385" s="394"/>
      <c r="F385" s="394"/>
      <c r="G385" s="391"/>
      <c r="H385" s="391"/>
      <c r="I385" s="212"/>
      <c r="J385" s="210"/>
      <c r="K385" s="210"/>
      <c r="L385" s="212"/>
      <c r="M385" s="214"/>
      <c r="N385" s="285"/>
      <c r="O385" s="212"/>
      <c r="P385" s="194"/>
      <c r="Q385" s="398"/>
      <c r="R385" s="404"/>
      <c r="S385" s="7">
        <f>MAX(O385*R384,P385*R384/60)</f>
        <v>0</v>
      </c>
      <c r="T385" s="387"/>
      <c r="U385" s="256"/>
      <c r="V385" s="256"/>
      <c r="W385" s="11"/>
      <c r="X385" s="230"/>
      <c r="Y385" s="170"/>
      <c r="Z385" s="170"/>
      <c r="AA385" s="170"/>
      <c r="AB385" s="170"/>
      <c r="AC385" s="170"/>
      <c r="AD385" s="170"/>
      <c r="AE385" s="170"/>
      <c r="AF385" s="170"/>
      <c r="AG385" s="427" t="e">
        <f>#REF!/#REF!</f>
        <v>#REF!</v>
      </c>
      <c r="AH385" s="427"/>
    </row>
    <row r="386" spans="1:34" ht="36" customHeight="1">
      <c r="A386" s="414"/>
      <c r="B386" s="420"/>
      <c r="C386" s="411"/>
      <c r="D386" s="417"/>
      <c r="E386" s="394"/>
      <c r="F386" s="394"/>
      <c r="G386" s="391"/>
      <c r="H386" s="391"/>
      <c r="I386" s="212"/>
      <c r="J386" s="210"/>
      <c r="K386" s="215"/>
      <c r="L386" s="212"/>
      <c r="M386" s="214"/>
      <c r="N386" s="285"/>
      <c r="O386" s="212"/>
      <c r="P386" s="194"/>
      <c r="Q386" s="398"/>
      <c r="R386" s="405"/>
      <c r="S386" s="7">
        <f>MAX(O386*R384,P386*R384/60)</f>
        <v>0</v>
      </c>
      <c r="T386" s="388"/>
      <c r="U386" s="256"/>
      <c r="V386" s="256"/>
      <c r="W386" s="12"/>
      <c r="X386" s="230"/>
      <c r="Y386" s="170"/>
      <c r="Z386" s="170"/>
      <c r="AA386" s="170"/>
      <c r="AB386" s="170"/>
      <c r="AC386" s="170"/>
      <c r="AD386" s="170"/>
      <c r="AE386" s="170"/>
      <c r="AF386" s="170"/>
      <c r="AG386" s="428" t="e">
        <f>#REF!/#REF!</f>
        <v>#REF!</v>
      </c>
      <c r="AH386" s="428"/>
    </row>
    <row r="387" spans="1:34" ht="36" customHeight="1">
      <c r="A387" s="414"/>
      <c r="B387" s="420"/>
      <c r="C387" s="411"/>
      <c r="D387" s="417"/>
      <c r="E387" s="394"/>
      <c r="F387" s="394"/>
      <c r="G387" s="391"/>
      <c r="H387" s="391"/>
      <c r="I387" s="216"/>
      <c r="J387" s="217"/>
      <c r="K387" s="218"/>
      <c r="L387" s="216"/>
      <c r="M387" s="214"/>
      <c r="N387" s="286"/>
      <c r="O387" s="212"/>
      <c r="P387" s="194"/>
      <c r="Q387" s="398"/>
      <c r="R387" s="401" t="str">
        <f>IF(AND(AI384&lt;0.8,H384&gt;0)," SEÑALAR QUÉ ACTIVIDADES REALIZA EL "&amp;ROUND(100*(1-T384/AH384),0)&amp;" % de la JORNADA","")</f>
        <v/>
      </c>
      <c r="S387" s="7">
        <f>MAX(O387*R384,P387*R384/60)</f>
        <v>0</v>
      </c>
      <c r="T387" s="388"/>
      <c r="U387" s="256"/>
      <c r="V387" s="256"/>
      <c r="W387" s="12"/>
      <c r="X387" s="230"/>
      <c r="Y387" s="170"/>
      <c r="Z387" s="170"/>
      <c r="AA387" s="170"/>
      <c r="AB387" s="170"/>
      <c r="AC387" s="170"/>
      <c r="AD387" s="170"/>
      <c r="AE387" s="170"/>
      <c r="AF387" s="170"/>
      <c r="AG387" s="428" t="e">
        <f>#REF!/#REF!</f>
        <v>#REF!</v>
      </c>
      <c r="AH387" s="428"/>
    </row>
    <row r="388" spans="1:34" ht="36" customHeight="1" thickBot="1">
      <c r="A388" s="415"/>
      <c r="B388" s="421"/>
      <c r="C388" s="412"/>
      <c r="D388" s="418"/>
      <c r="E388" s="395"/>
      <c r="F388" s="395"/>
      <c r="G388" s="392"/>
      <c r="H388" s="392"/>
      <c r="I388" s="219"/>
      <c r="J388" s="220"/>
      <c r="K388" s="221"/>
      <c r="L388" s="219"/>
      <c r="M388" s="219"/>
      <c r="N388" s="287"/>
      <c r="O388" s="224"/>
      <c r="P388" s="195"/>
      <c r="Q388" s="407"/>
      <c r="R388" s="402"/>
      <c r="S388" s="222">
        <f>MAX(O388*R384,P388*R384/60)</f>
        <v>0</v>
      </c>
      <c r="T388" s="389"/>
      <c r="U388" s="257"/>
      <c r="V388" s="257"/>
      <c r="W388" s="13"/>
      <c r="X388" s="231"/>
      <c r="Y388" s="170"/>
      <c r="Z388" s="170"/>
      <c r="AA388" s="170"/>
      <c r="AB388" s="170"/>
      <c r="AC388" s="170"/>
      <c r="AD388" s="170"/>
      <c r="AE388" s="170"/>
      <c r="AF388" s="170"/>
      <c r="AG388" s="429" t="e">
        <f>#REF!/#REF!</f>
        <v>#REF!</v>
      </c>
      <c r="AH388" s="429"/>
    </row>
    <row r="389" spans="1:34" ht="36" customHeight="1">
      <c r="A389" s="413">
        <f>IF(AND(C384=C389),A384,A384+1)</f>
        <v>14</v>
      </c>
      <c r="B389" s="419"/>
      <c r="C389" s="410"/>
      <c r="D389" s="416"/>
      <c r="E389" s="393"/>
      <c r="F389" s="393"/>
      <c r="G389" s="390"/>
      <c r="H389" s="390"/>
      <c r="I389" s="209"/>
      <c r="J389" s="210"/>
      <c r="K389" s="211"/>
      <c r="L389" s="209"/>
      <c r="M389" s="209"/>
      <c r="N389" s="284"/>
      <c r="O389" s="209"/>
      <c r="P389" s="193"/>
      <c r="Q389" s="406">
        <f>SUM(O389:O393)+SUM(P389:P393)/60</f>
        <v>0</v>
      </c>
      <c r="R389" s="403"/>
      <c r="S389" s="6">
        <f>MAX(O389*R389,P389*R389/60)</f>
        <v>0</v>
      </c>
      <c r="T389" s="386">
        <f>IF(AG389&gt;AH389,"EXCEDIÓ N° DE HORAS DE LA JORNADA ANTES DECLARADA",AG389)</f>
        <v>0</v>
      </c>
      <c r="U389" s="255"/>
      <c r="V389" s="256"/>
      <c r="W389" s="11"/>
      <c r="X389" s="230"/>
      <c r="Y389" s="170"/>
      <c r="Z389" s="170"/>
      <c r="AA389" s="170"/>
      <c r="AB389" s="170"/>
      <c r="AC389" s="170"/>
      <c r="AD389" s="170"/>
      <c r="AE389" s="170"/>
      <c r="AF389" s="170"/>
      <c r="AG389" s="426">
        <f>IF(H389&gt;0,IF(C389=C384,SUM(S389:S393)+AG384,SUM(S389:S393)),0)</f>
        <v>0</v>
      </c>
      <c r="AH389" s="426">
        <f>IF(H389&gt;0,G389/H389,0)</f>
        <v>0</v>
      </c>
    </row>
    <row r="390" spans="1:34" ht="36" customHeight="1">
      <c r="A390" s="414"/>
      <c r="B390" s="420"/>
      <c r="C390" s="411"/>
      <c r="D390" s="417"/>
      <c r="E390" s="394"/>
      <c r="F390" s="394"/>
      <c r="G390" s="391"/>
      <c r="H390" s="391"/>
      <c r="I390" s="212"/>
      <c r="J390" s="210"/>
      <c r="K390" s="210"/>
      <c r="L390" s="212"/>
      <c r="M390" s="214"/>
      <c r="N390" s="285"/>
      <c r="O390" s="212"/>
      <c r="P390" s="194"/>
      <c r="Q390" s="398"/>
      <c r="R390" s="404"/>
      <c r="S390" s="7">
        <f>MAX(O390*R389,P390*R389/60)</f>
        <v>0</v>
      </c>
      <c r="T390" s="387"/>
      <c r="U390" s="256"/>
      <c r="V390" s="256"/>
      <c r="W390" s="11"/>
      <c r="X390" s="230"/>
      <c r="Y390" s="170"/>
      <c r="Z390" s="170"/>
      <c r="AA390" s="170"/>
      <c r="AB390" s="170"/>
      <c r="AC390" s="170"/>
      <c r="AD390" s="170"/>
      <c r="AE390" s="170"/>
      <c r="AF390" s="170"/>
      <c r="AG390" s="427" t="e">
        <f>#REF!/#REF!</f>
        <v>#REF!</v>
      </c>
      <c r="AH390" s="427"/>
    </row>
    <row r="391" spans="1:34" ht="36" customHeight="1">
      <c r="A391" s="414"/>
      <c r="B391" s="420"/>
      <c r="C391" s="411"/>
      <c r="D391" s="417"/>
      <c r="E391" s="394"/>
      <c r="F391" s="394"/>
      <c r="G391" s="391"/>
      <c r="H391" s="391"/>
      <c r="I391" s="212"/>
      <c r="J391" s="210"/>
      <c r="K391" s="215"/>
      <c r="L391" s="212"/>
      <c r="M391" s="214"/>
      <c r="N391" s="285"/>
      <c r="O391" s="212"/>
      <c r="P391" s="194"/>
      <c r="Q391" s="398"/>
      <c r="R391" s="405"/>
      <c r="S391" s="7">
        <f>MAX(O391*R389,P391*R389/60)</f>
        <v>0</v>
      </c>
      <c r="T391" s="388"/>
      <c r="U391" s="256"/>
      <c r="V391" s="256"/>
      <c r="W391" s="12"/>
      <c r="X391" s="230"/>
      <c r="Y391" s="170"/>
      <c r="Z391" s="170"/>
      <c r="AA391" s="170"/>
      <c r="AB391" s="170"/>
      <c r="AC391" s="170"/>
      <c r="AD391" s="170"/>
      <c r="AE391" s="170"/>
      <c r="AF391" s="170"/>
      <c r="AG391" s="428" t="e">
        <f>#REF!/#REF!</f>
        <v>#REF!</v>
      </c>
      <c r="AH391" s="428"/>
    </row>
    <row r="392" spans="1:34" ht="36" customHeight="1">
      <c r="A392" s="414"/>
      <c r="B392" s="420"/>
      <c r="C392" s="411"/>
      <c r="D392" s="417"/>
      <c r="E392" s="394"/>
      <c r="F392" s="394"/>
      <c r="G392" s="391"/>
      <c r="H392" s="391"/>
      <c r="I392" s="216"/>
      <c r="J392" s="217"/>
      <c r="K392" s="218"/>
      <c r="L392" s="216"/>
      <c r="M392" s="214"/>
      <c r="N392" s="286"/>
      <c r="O392" s="212"/>
      <c r="P392" s="194"/>
      <c r="Q392" s="398"/>
      <c r="R392" s="401" t="str">
        <f>IF(AND(AI389&lt;0.8,H389&gt;0)," SEÑALAR QUÉ ACTIVIDADES REALIZA EL "&amp;ROUND(100*(1-T389/AH389),0)&amp;" % de la JORNADA","")</f>
        <v/>
      </c>
      <c r="S392" s="7">
        <f>MAX(O392*R389,P392*R389/60)</f>
        <v>0</v>
      </c>
      <c r="T392" s="388"/>
      <c r="U392" s="256"/>
      <c r="V392" s="256"/>
      <c r="W392" s="12"/>
      <c r="X392" s="230"/>
      <c r="Y392" s="170"/>
      <c r="Z392" s="170"/>
      <c r="AA392" s="170"/>
      <c r="AB392" s="170"/>
      <c r="AC392" s="170"/>
      <c r="AD392" s="170"/>
      <c r="AE392" s="170"/>
      <c r="AF392" s="170"/>
      <c r="AG392" s="428" t="e">
        <f>#REF!/#REF!</f>
        <v>#REF!</v>
      </c>
      <c r="AH392" s="428"/>
    </row>
    <row r="393" spans="1:34" ht="36" customHeight="1" thickBot="1">
      <c r="A393" s="415"/>
      <c r="B393" s="421"/>
      <c r="C393" s="412"/>
      <c r="D393" s="418"/>
      <c r="E393" s="395"/>
      <c r="F393" s="395"/>
      <c r="G393" s="392"/>
      <c r="H393" s="392"/>
      <c r="I393" s="219"/>
      <c r="J393" s="220"/>
      <c r="K393" s="221"/>
      <c r="L393" s="219"/>
      <c r="M393" s="219"/>
      <c r="N393" s="287"/>
      <c r="O393" s="224"/>
      <c r="P393" s="195"/>
      <c r="Q393" s="407"/>
      <c r="R393" s="402"/>
      <c r="S393" s="222">
        <f>MAX(O393*R389,P393*R389/60)</f>
        <v>0</v>
      </c>
      <c r="T393" s="389"/>
      <c r="U393" s="257"/>
      <c r="V393" s="257"/>
      <c r="W393" s="13"/>
      <c r="X393" s="231"/>
      <c r="Y393" s="170"/>
      <c r="Z393" s="170"/>
      <c r="AA393" s="170"/>
      <c r="AB393" s="170"/>
      <c r="AC393" s="170"/>
      <c r="AD393" s="170"/>
      <c r="AE393" s="170"/>
      <c r="AF393" s="170"/>
      <c r="AG393" s="429" t="e">
        <f>#REF!/#REF!</f>
        <v>#REF!</v>
      </c>
      <c r="AH393" s="429"/>
    </row>
    <row r="394" spans="1:34" ht="36" customHeight="1">
      <c r="A394" s="413">
        <f>IF(AND(C389=C394),A389,A389+1)</f>
        <v>14</v>
      </c>
      <c r="B394" s="419"/>
      <c r="C394" s="410"/>
      <c r="D394" s="416"/>
      <c r="E394" s="393"/>
      <c r="F394" s="393"/>
      <c r="G394" s="390"/>
      <c r="H394" s="390"/>
      <c r="I394" s="209"/>
      <c r="J394" s="210"/>
      <c r="K394" s="211"/>
      <c r="L394" s="209"/>
      <c r="M394" s="209"/>
      <c r="N394" s="284"/>
      <c r="O394" s="209"/>
      <c r="P394" s="193"/>
      <c r="Q394" s="406">
        <f>SUM(O394:O398)+SUM(P394:P398)/60</f>
        <v>0</v>
      </c>
      <c r="R394" s="403"/>
      <c r="S394" s="6">
        <f>MAX(O394*R394,P394*R394/60)</f>
        <v>0</v>
      </c>
      <c r="T394" s="386">
        <f>IF(AG394&gt;AH394,"EXCEDIÓ N° DE HORAS DE LA JORNADA ANTES DECLARADA",AG394)</f>
        <v>0</v>
      </c>
      <c r="U394" s="255"/>
      <c r="V394" s="256"/>
      <c r="W394" s="11"/>
      <c r="X394" s="230"/>
      <c r="Y394" s="170"/>
      <c r="Z394" s="170"/>
      <c r="AA394" s="170"/>
      <c r="AB394" s="170"/>
      <c r="AC394" s="170"/>
      <c r="AD394" s="170"/>
      <c r="AE394" s="170"/>
      <c r="AF394" s="170"/>
      <c r="AG394" s="426">
        <f>IF(H394&gt;0,IF(C394=C389,SUM(S394:S398)+AG389,SUM(S394:S398)),0)</f>
        <v>0</v>
      </c>
      <c r="AH394" s="426">
        <f>IF(H394&gt;0,G394/H394,0)</f>
        <v>0</v>
      </c>
    </row>
    <row r="395" spans="1:34" ht="36" customHeight="1">
      <c r="A395" s="414"/>
      <c r="B395" s="420"/>
      <c r="C395" s="411"/>
      <c r="D395" s="417"/>
      <c r="E395" s="394"/>
      <c r="F395" s="394"/>
      <c r="G395" s="391"/>
      <c r="H395" s="391"/>
      <c r="I395" s="212"/>
      <c r="J395" s="210"/>
      <c r="K395" s="210"/>
      <c r="L395" s="212"/>
      <c r="M395" s="214"/>
      <c r="N395" s="285"/>
      <c r="O395" s="212"/>
      <c r="P395" s="194"/>
      <c r="Q395" s="398"/>
      <c r="R395" s="404"/>
      <c r="S395" s="7">
        <f>MAX(O395*R394,P395*R394/60)</f>
        <v>0</v>
      </c>
      <c r="T395" s="387"/>
      <c r="U395" s="256"/>
      <c r="V395" s="256"/>
      <c r="W395" s="11"/>
      <c r="X395" s="230"/>
      <c r="Y395" s="170"/>
      <c r="Z395" s="170"/>
      <c r="AA395" s="170"/>
      <c r="AB395" s="170"/>
      <c r="AC395" s="170"/>
      <c r="AD395" s="170"/>
      <c r="AE395" s="170"/>
      <c r="AF395" s="170"/>
      <c r="AG395" s="427" t="e">
        <f>#REF!/#REF!</f>
        <v>#REF!</v>
      </c>
      <c r="AH395" s="427"/>
    </row>
    <row r="396" spans="1:34" ht="36" customHeight="1">
      <c r="A396" s="414"/>
      <c r="B396" s="420"/>
      <c r="C396" s="411"/>
      <c r="D396" s="417"/>
      <c r="E396" s="394"/>
      <c r="F396" s="394"/>
      <c r="G396" s="391"/>
      <c r="H396" s="391"/>
      <c r="I396" s="212"/>
      <c r="J396" s="210"/>
      <c r="K396" s="215"/>
      <c r="L396" s="212"/>
      <c r="M396" s="214"/>
      <c r="N396" s="285"/>
      <c r="O396" s="212"/>
      <c r="P396" s="194"/>
      <c r="Q396" s="398"/>
      <c r="R396" s="405"/>
      <c r="S396" s="7">
        <f>MAX(O396*R394,P396*R394/60)</f>
        <v>0</v>
      </c>
      <c r="T396" s="388"/>
      <c r="U396" s="256"/>
      <c r="V396" s="256"/>
      <c r="W396" s="12"/>
      <c r="X396" s="230"/>
      <c r="Y396" s="170"/>
      <c r="Z396" s="170"/>
      <c r="AA396" s="170"/>
      <c r="AB396" s="170"/>
      <c r="AC396" s="170"/>
      <c r="AD396" s="170"/>
      <c r="AE396" s="170"/>
      <c r="AF396" s="170"/>
      <c r="AG396" s="428" t="e">
        <f>#REF!/#REF!</f>
        <v>#REF!</v>
      </c>
      <c r="AH396" s="428"/>
    </row>
    <row r="397" spans="1:34" ht="36" customHeight="1">
      <c r="A397" s="414"/>
      <c r="B397" s="420"/>
      <c r="C397" s="411"/>
      <c r="D397" s="417"/>
      <c r="E397" s="394"/>
      <c r="F397" s="394"/>
      <c r="G397" s="391"/>
      <c r="H397" s="391"/>
      <c r="I397" s="216"/>
      <c r="J397" s="217"/>
      <c r="K397" s="218"/>
      <c r="L397" s="216"/>
      <c r="M397" s="214"/>
      <c r="N397" s="286"/>
      <c r="O397" s="212"/>
      <c r="P397" s="194"/>
      <c r="Q397" s="398"/>
      <c r="R397" s="401" t="str">
        <f>IF(AND(AI394&lt;0.8,H394&gt;0)," SEÑALAR QUÉ ACTIVIDADES REALIZA EL "&amp;ROUND(100*(1-AG394/AH394),0)&amp;" % de la JORNADA","")</f>
        <v/>
      </c>
      <c r="S397" s="7">
        <f>MAX(O397*R394,P397*R394/60)</f>
        <v>0</v>
      </c>
      <c r="T397" s="388"/>
      <c r="U397" s="256"/>
      <c r="V397" s="256"/>
      <c r="W397" s="12"/>
      <c r="X397" s="230"/>
      <c r="Y397" s="170"/>
      <c r="Z397" s="170"/>
      <c r="AA397" s="170"/>
      <c r="AB397" s="170"/>
      <c r="AC397" s="170"/>
      <c r="AD397" s="170"/>
      <c r="AE397" s="170"/>
      <c r="AF397" s="170"/>
      <c r="AG397" s="428" t="e">
        <f>#REF!/#REF!</f>
        <v>#REF!</v>
      </c>
      <c r="AH397" s="428"/>
    </row>
    <row r="398" spans="1:34" ht="36" customHeight="1" thickBot="1">
      <c r="A398" s="415"/>
      <c r="B398" s="421"/>
      <c r="C398" s="412"/>
      <c r="D398" s="418"/>
      <c r="E398" s="395"/>
      <c r="F398" s="395"/>
      <c r="G398" s="392"/>
      <c r="H398" s="392"/>
      <c r="I398" s="219"/>
      <c r="J398" s="220"/>
      <c r="K398" s="221"/>
      <c r="L398" s="219"/>
      <c r="M398" s="219"/>
      <c r="N398" s="287"/>
      <c r="O398" s="224"/>
      <c r="P398" s="195"/>
      <c r="Q398" s="407"/>
      <c r="R398" s="402"/>
      <c r="S398" s="222">
        <f>MAX(O398*R394,P398*R394/60)</f>
        <v>0</v>
      </c>
      <c r="T398" s="389"/>
      <c r="U398" s="257"/>
      <c r="V398" s="257"/>
      <c r="W398" s="13"/>
      <c r="X398" s="231"/>
      <c r="Y398" s="170"/>
      <c r="Z398" s="170"/>
      <c r="AA398" s="170"/>
      <c r="AB398" s="170"/>
      <c r="AC398" s="170"/>
      <c r="AD398" s="170"/>
      <c r="AE398" s="170"/>
      <c r="AF398" s="170"/>
      <c r="AG398" s="429" t="e">
        <f>#REF!/#REF!</f>
        <v>#REF!</v>
      </c>
      <c r="AH398" s="429"/>
    </row>
    <row r="399" spans="1:34" ht="36" customHeight="1">
      <c r="A399" s="413">
        <f>IF(AND(C394=C399),A394,A394+1)</f>
        <v>14</v>
      </c>
      <c r="B399" s="419"/>
      <c r="C399" s="410"/>
      <c r="D399" s="416"/>
      <c r="E399" s="393"/>
      <c r="F399" s="393"/>
      <c r="G399" s="390"/>
      <c r="H399" s="390"/>
      <c r="I399" s="209"/>
      <c r="J399" s="210"/>
      <c r="K399" s="211"/>
      <c r="L399" s="209"/>
      <c r="M399" s="209"/>
      <c r="N399" s="284"/>
      <c r="O399" s="209"/>
      <c r="P399" s="193"/>
      <c r="Q399" s="406">
        <f>SUM(O399:O403)+SUM(P399:P403)/60</f>
        <v>0</v>
      </c>
      <c r="R399" s="403"/>
      <c r="S399" s="6">
        <f>MAX(O399*R399,P399*R399/60)</f>
        <v>0</v>
      </c>
      <c r="T399" s="386">
        <f>IF(AG399&gt;AH399,"EXCEDIÓ N° DE HORAS DE LA JORNADA ANTES DECLARADA",AG399)</f>
        <v>0</v>
      </c>
      <c r="U399" s="255"/>
      <c r="V399" s="256"/>
      <c r="W399" s="11"/>
      <c r="X399" s="230"/>
      <c r="Y399" s="170"/>
      <c r="Z399" s="170"/>
      <c r="AA399" s="170"/>
      <c r="AB399" s="170"/>
      <c r="AC399" s="170"/>
      <c r="AD399" s="170"/>
      <c r="AE399" s="170"/>
      <c r="AF399" s="170"/>
      <c r="AG399" s="426">
        <f>IF(H399&gt;0,IF(C399=C394,SUM(S399:S403)+AG394,SUM(S399:S403)),0)</f>
        <v>0</v>
      </c>
      <c r="AH399" s="426">
        <f>IF(H399&gt;0,G399/H399,0)</f>
        <v>0</v>
      </c>
    </row>
    <row r="400" spans="1:34" ht="36" customHeight="1">
      <c r="A400" s="414"/>
      <c r="B400" s="420"/>
      <c r="C400" s="411"/>
      <c r="D400" s="417"/>
      <c r="E400" s="394"/>
      <c r="F400" s="394"/>
      <c r="G400" s="391"/>
      <c r="H400" s="391"/>
      <c r="I400" s="212"/>
      <c r="J400" s="210"/>
      <c r="K400" s="210"/>
      <c r="L400" s="212"/>
      <c r="M400" s="214"/>
      <c r="N400" s="285"/>
      <c r="O400" s="212"/>
      <c r="P400" s="194"/>
      <c r="Q400" s="398"/>
      <c r="R400" s="404"/>
      <c r="S400" s="7">
        <f>MAX(O400*R399,P400*R399/60)</f>
        <v>0</v>
      </c>
      <c r="T400" s="387"/>
      <c r="U400" s="256"/>
      <c r="V400" s="256"/>
      <c r="W400" s="11"/>
      <c r="X400" s="230"/>
      <c r="Y400" s="170"/>
      <c r="Z400" s="170"/>
      <c r="AA400" s="170"/>
      <c r="AB400" s="170"/>
      <c r="AC400" s="170"/>
      <c r="AD400" s="170"/>
      <c r="AE400" s="170"/>
      <c r="AF400" s="170"/>
      <c r="AG400" s="427" t="e">
        <f>#REF!/#REF!</f>
        <v>#REF!</v>
      </c>
      <c r="AH400" s="427"/>
    </row>
    <row r="401" spans="1:34" ht="36" customHeight="1">
      <c r="A401" s="414"/>
      <c r="B401" s="420"/>
      <c r="C401" s="411"/>
      <c r="D401" s="417"/>
      <c r="E401" s="394"/>
      <c r="F401" s="394"/>
      <c r="G401" s="391"/>
      <c r="H401" s="391"/>
      <c r="I401" s="212"/>
      <c r="J401" s="210"/>
      <c r="K401" s="215"/>
      <c r="L401" s="212"/>
      <c r="M401" s="214"/>
      <c r="N401" s="285"/>
      <c r="O401" s="212"/>
      <c r="P401" s="194"/>
      <c r="Q401" s="398"/>
      <c r="R401" s="405"/>
      <c r="S401" s="7">
        <f>MAX(O401*R399,P401*R399/60)</f>
        <v>0</v>
      </c>
      <c r="T401" s="388"/>
      <c r="U401" s="256"/>
      <c r="V401" s="256"/>
      <c r="W401" s="12"/>
      <c r="X401" s="230"/>
      <c r="Y401" s="170"/>
      <c r="Z401" s="170"/>
      <c r="AA401" s="170"/>
      <c r="AB401" s="170"/>
      <c r="AC401" s="170"/>
      <c r="AD401" s="170"/>
      <c r="AE401" s="170"/>
      <c r="AF401" s="170"/>
      <c r="AG401" s="428" t="e">
        <f>#REF!/#REF!</f>
        <v>#REF!</v>
      </c>
      <c r="AH401" s="428"/>
    </row>
    <row r="402" spans="1:34" ht="36" customHeight="1">
      <c r="A402" s="414"/>
      <c r="B402" s="420"/>
      <c r="C402" s="411"/>
      <c r="D402" s="417"/>
      <c r="E402" s="394"/>
      <c r="F402" s="394"/>
      <c r="G402" s="391"/>
      <c r="H402" s="391"/>
      <c r="I402" s="216"/>
      <c r="J402" s="217"/>
      <c r="K402" s="218"/>
      <c r="L402" s="216"/>
      <c r="M402" s="214"/>
      <c r="N402" s="286"/>
      <c r="O402" s="212"/>
      <c r="P402" s="194"/>
      <c r="Q402" s="398"/>
      <c r="R402" s="401" t="str">
        <f>IF(AND(AI399&lt;0.8,H399&gt;0)," SEÑALAR QUÉ ACTIVIDADES REALIZA EL "&amp;ROUND(100*(1-T399/AH399),0)&amp;" % de la JORNADA","")</f>
        <v/>
      </c>
      <c r="S402" s="7">
        <f>MAX(O402*R399,P402*R399/60)</f>
        <v>0</v>
      </c>
      <c r="T402" s="388"/>
      <c r="U402" s="256"/>
      <c r="V402" s="256"/>
      <c r="W402" s="12"/>
      <c r="X402" s="230"/>
      <c r="Y402" s="170"/>
      <c r="Z402" s="170"/>
      <c r="AA402" s="170"/>
      <c r="AB402" s="170"/>
      <c r="AC402" s="170"/>
      <c r="AD402" s="170"/>
      <c r="AE402" s="170"/>
      <c r="AF402" s="170"/>
      <c r="AG402" s="428" t="e">
        <f>#REF!/#REF!</f>
        <v>#REF!</v>
      </c>
      <c r="AH402" s="428"/>
    </row>
    <row r="403" spans="1:34" ht="36" customHeight="1" thickBot="1">
      <c r="A403" s="415"/>
      <c r="B403" s="421"/>
      <c r="C403" s="412"/>
      <c r="D403" s="418"/>
      <c r="E403" s="395"/>
      <c r="F403" s="395"/>
      <c r="G403" s="392"/>
      <c r="H403" s="392"/>
      <c r="I403" s="219"/>
      <c r="J403" s="220"/>
      <c r="K403" s="221"/>
      <c r="L403" s="219"/>
      <c r="M403" s="219"/>
      <c r="N403" s="287"/>
      <c r="O403" s="224"/>
      <c r="P403" s="195"/>
      <c r="Q403" s="407"/>
      <c r="R403" s="402"/>
      <c r="S403" s="222">
        <f>MAX(O403*R399,P403*R399/60)</f>
        <v>0</v>
      </c>
      <c r="T403" s="389"/>
      <c r="U403" s="257"/>
      <c r="V403" s="257"/>
      <c r="W403" s="13"/>
      <c r="X403" s="231"/>
      <c r="Y403" s="170"/>
      <c r="Z403" s="170"/>
      <c r="AA403" s="170"/>
      <c r="AB403" s="170"/>
      <c r="AC403" s="170"/>
      <c r="AD403" s="170"/>
      <c r="AE403" s="170"/>
      <c r="AF403" s="170"/>
      <c r="AG403" s="429" t="e">
        <f>#REF!/#REF!</f>
        <v>#REF!</v>
      </c>
      <c r="AH403" s="429"/>
    </row>
    <row r="404" spans="1:34" ht="36" customHeight="1">
      <c r="A404" s="413">
        <f>IF(AND(C399=C404),A399,A399+1)</f>
        <v>14</v>
      </c>
      <c r="B404" s="419"/>
      <c r="C404" s="410"/>
      <c r="D404" s="416"/>
      <c r="E404" s="393"/>
      <c r="F404" s="393"/>
      <c r="G404" s="390"/>
      <c r="H404" s="390"/>
      <c r="I404" s="209"/>
      <c r="J404" s="210"/>
      <c r="K404" s="211"/>
      <c r="L404" s="209"/>
      <c r="M404" s="209"/>
      <c r="N404" s="284"/>
      <c r="O404" s="209"/>
      <c r="P404" s="193"/>
      <c r="Q404" s="406">
        <f>SUM(O404:O408)+SUM(P404:P408)/60</f>
        <v>0</v>
      </c>
      <c r="R404" s="403"/>
      <c r="S404" s="6">
        <f>MAX(O404*R404,P404*R404/60)</f>
        <v>0</v>
      </c>
      <c r="T404" s="386">
        <f>IF(AG404&gt;AH404,"EXCEDIÓ N° DE HORAS DE LA JORNADA ANTES DECLARADA",AG404)</f>
        <v>0</v>
      </c>
      <c r="U404" s="255"/>
      <c r="V404" s="256"/>
      <c r="W404" s="11"/>
      <c r="X404" s="230"/>
      <c r="Y404" s="170"/>
      <c r="Z404" s="170"/>
      <c r="AA404" s="170"/>
      <c r="AB404" s="170"/>
      <c r="AC404" s="170"/>
      <c r="AD404" s="170"/>
      <c r="AE404" s="170"/>
      <c r="AF404" s="170"/>
      <c r="AG404" s="426">
        <f>IF(H404&gt;0,IF(C404=C399,SUM(S404:S408)+AG399,SUM(S404:S408)),0)</f>
        <v>0</v>
      </c>
      <c r="AH404" s="426">
        <f>IF(H404&gt;0,G404/H404,0)</f>
        <v>0</v>
      </c>
    </row>
    <row r="405" spans="1:34" ht="36" customHeight="1">
      <c r="A405" s="414"/>
      <c r="B405" s="420"/>
      <c r="C405" s="411"/>
      <c r="D405" s="417"/>
      <c r="E405" s="394"/>
      <c r="F405" s="394"/>
      <c r="G405" s="391"/>
      <c r="H405" s="391"/>
      <c r="I405" s="212"/>
      <c r="J405" s="210"/>
      <c r="K405" s="210"/>
      <c r="L405" s="212"/>
      <c r="M405" s="214"/>
      <c r="N405" s="285"/>
      <c r="O405" s="212"/>
      <c r="P405" s="194"/>
      <c r="Q405" s="398"/>
      <c r="R405" s="404"/>
      <c r="S405" s="7">
        <f>MAX(O405*R404,P405*R404/60)</f>
        <v>0</v>
      </c>
      <c r="T405" s="387"/>
      <c r="U405" s="256"/>
      <c r="V405" s="256"/>
      <c r="W405" s="11"/>
      <c r="X405" s="230"/>
      <c r="Y405" s="170"/>
      <c r="Z405" s="170"/>
      <c r="AA405" s="170"/>
      <c r="AB405" s="170"/>
      <c r="AC405" s="170"/>
      <c r="AD405" s="170"/>
      <c r="AE405" s="170"/>
      <c r="AF405" s="170"/>
      <c r="AG405" s="427" t="e">
        <f>#REF!/#REF!</f>
        <v>#REF!</v>
      </c>
      <c r="AH405" s="427"/>
    </row>
    <row r="406" spans="1:34" ht="36" customHeight="1">
      <c r="A406" s="414"/>
      <c r="B406" s="420"/>
      <c r="C406" s="411"/>
      <c r="D406" s="417"/>
      <c r="E406" s="394"/>
      <c r="F406" s="394"/>
      <c r="G406" s="391"/>
      <c r="H406" s="391"/>
      <c r="I406" s="212"/>
      <c r="J406" s="210"/>
      <c r="K406" s="215"/>
      <c r="L406" s="212"/>
      <c r="M406" s="214"/>
      <c r="N406" s="285"/>
      <c r="O406" s="212"/>
      <c r="P406" s="194"/>
      <c r="Q406" s="398"/>
      <c r="R406" s="405"/>
      <c r="S406" s="7">
        <f>MAX(O406*R404,P406*R404/60)</f>
        <v>0</v>
      </c>
      <c r="T406" s="388"/>
      <c r="U406" s="256"/>
      <c r="V406" s="256"/>
      <c r="W406" s="12"/>
      <c r="X406" s="230"/>
      <c r="Y406" s="170"/>
      <c r="Z406" s="170"/>
      <c r="AA406" s="170"/>
      <c r="AB406" s="170"/>
      <c r="AC406" s="170"/>
      <c r="AD406" s="170"/>
      <c r="AE406" s="170"/>
      <c r="AF406" s="170"/>
      <c r="AG406" s="428" t="e">
        <f>#REF!/#REF!</f>
        <v>#REF!</v>
      </c>
      <c r="AH406" s="428"/>
    </row>
    <row r="407" spans="1:34" ht="36" customHeight="1">
      <c r="A407" s="414"/>
      <c r="B407" s="420"/>
      <c r="C407" s="411"/>
      <c r="D407" s="417"/>
      <c r="E407" s="394"/>
      <c r="F407" s="394"/>
      <c r="G407" s="391"/>
      <c r="H407" s="391"/>
      <c r="I407" s="216"/>
      <c r="J407" s="217"/>
      <c r="K407" s="218"/>
      <c r="L407" s="216"/>
      <c r="M407" s="214"/>
      <c r="N407" s="286"/>
      <c r="O407" s="212"/>
      <c r="P407" s="194"/>
      <c r="Q407" s="398"/>
      <c r="R407" s="401" t="str">
        <f>IF(AND(AI404&lt;0.8,H404&gt;0)," SEÑALAR QUÉ ACTIVIDADES REALIZA EL "&amp;ROUND(100*(1-T404/AH404),0)&amp;" % de la JORNADA","")</f>
        <v/>
      </c>
      <c r="S407" s="7">
        <f>MAX(O407*R404,P407*R404/60)</f>
        <v>0</v>
      </c>
      <c r="T407" s="388"/>
      <c r="U407" s="256"/>
      <c r="V407" s="256"/>
      <c r="W407" s="12"/>
      <c r="X407" s="230"/>
      <c r="Y407" s="170"/>
      <c r="Z407" s="170"/>
      <c r="AA407" s="170"/>
      <c r="AB407" s="170"/>
      <c r="AC407" s="170"/>
      <c r="AD407" s="170"/>
      <c r="AE407" s="170"/>
      <c r="AF407" s="170"/>
      <c r="AG407" s="428" t="e">
        <f>#REF!/#REF!</f>
        <v>#REF!</v>
      </c>
      <c r="AH407" s="428"/>
    </row>
    <row r="408" spans="1:34" ht="36" customHeight="1" thickBot="1">
      <c r="A408" s="415"/>
      <c r="B408" s="421"/>
      <c r="C408" s="412"/>
      <c r="D408" s="418"/>
      <c r="E408" s="395"/>
      <c r="F408" s="395"/>
      <c r="G408" s="392"/>
      <c r="H408" s="392"/>
      <c r="I408" s="219"/>
      <c r="J408" s="220"/>
      <c r="K408" s="221"/>
      <c r="L408" s="219"/>
      <c r="M408" s="219"/>
      <c r="N408" s="287"/>
      <c r="O408" s="224"/>
      <c r="P408" s="195"/>
      <c r="Q408" s="407"/>
      <c r="R408" s="402"/>
      <c r="S408" s="222">
        <f>MAX(O408*R404,P408*R404/60)</f>
        <v>0</v>
      </c>
      <c r="T408" s="389"/>
      <c r="U408" s="257"/>
      <c r="V408" s="257"/>
      <c r="W408" s="13"/>
      <c r="X408" s="231"/>
      <c r="Y408" s="170"/>
      <c r="Z408" s="170"/>
      <c r="AA408" s="170"/>
      <c r="AB408" s="170"/>
      <c r="AC408" s="170"/>
      <c r="AD408" s="170"/>
      <c r="AE408" s="170"/>
      <c r="AF408" s="170"/>
      <c r="AG408" s="429" t="e">
        <f>#REF!/#REF!</f>
        <v>#REF!</v>
      </c>
      <c r="AH408" s="429"/>
    </row>
    <row r="409" spans="1:34" ht="36" customHeight="1">
      <c r="A409" s="413">
        <f>IF(AND(C404=C409),A404,A404+1)</f>
        <v>14</v>
      </c>
      <c r="B409" s="419"/>
      <c r="C409" s="410"/>
      <c r="D409" s="416"/>
      <c r="E409" s="393"/>
      <c r="F409" s="393"/>
      <c r="G409" s="390"/>
      <c r="H409" s="390"/>
      <c r="I409" s="209"/>
      <c r="J409" s="210"/>
      <c r="K409" s="211"/>
      <c r="L409" s="209"/>
      <c r="M409" s="209"/>
      <c r="N409" s="284"/>
      <c r="O409" s="209"/>
      <c r="P409" s="193"/>
      <c r="Q409" s="406">
        <f>SUM(O409:O413)+SUM(P409:P413)/60</f>
        <v>0</v>
      </c>
      <c r="R409" s="403"/>
      <c r="S409" s="6">
        <f>MAX(O409*R409,P409*R409/60)</f>
        <v>0</v>
      </c>
      <c r="T409" s="386">
        <f>IF(AG409&gt;AH409,"EXCEDIÓ N° DE HORAS DE LA JORNADA ANTES DECLARADA",AG409)</f>
        <v>0</v>
      </c>
      <c r="U409" s="255"/>
      <c r="V409" s="256"/>
      <c r="W409" s="11"/>
      <c r="X409" s="230"/>
      <c r="Y409" s="170"/>
      <c r="Z409" s="170"/>
      <c r="AA409" s="170"/>
      <c r="AB409" s="170"/>
      <c r="AC409" s="170"/>
      <c r="AD409" s="170"/>
      <c r="AE409" s="170"/>
      <c r="AF409" s="170"/>
      <c r="AG409" s="426">
        <f>IF(H409&gt;0,IF(C409=C404,SUM(S409:S413)+AG404,SUM(S409:S413)),0)</f>
        <v>0</v>
      </c>
      <c r="AH409" s="426">
        <f>IF(H409&gt;0,G409/H409,0)</f>
        <v>0</v>
      </c>
    </row>
    <row r="410" spans="1:34" ht="36" customHeight="1">
      <c r="A410" s="414"/>
      <c r="B410" s="420"/>
      <c r="C410" s="411"/>
      <c r="D410" s="417"/>
      <c r="E410" s="394"/>
      <c r="F410" s="394"/>
      <c r="G410" s="391"/>
      <c r="H410" s="391"/>
      <c r="I410" s="212"/>
      <c r="J410" s="210"/>
      <c r="K410" s="210"/>
      <c r="L410" s="212"/>
      <c r="M410" s="214"/>
      <c r="N410" s="285"/>
      <c r="O410" s="212"/>
      <c r="P410" s="194"/>
      <c r="Q410" s="398"/>
      <c r="R410" s="404"/>
      <c r="S410" s="7">
        <f>MAX(O410*R409,P410*R409/60)</f>
        <v>0</v>
      </c>
      <c r="T410" s="387"/>
      <c r="U410" s="256"/>
      <c r="V410" s="256"/>
      <c r="W410" s="11"/>
      <c r="X410" s="230"/>
      <c r="Y410" s="170"/>
      <c r="Z410" s="170"/>
      <c r="AA410" s="170"/>
      <c r="AB410" s="170"/>
      <c r="AC410" s="170"/>
      <c r="AD410" s="170"/>
      <c r="AE410" s="170"/>
      <c r="AF410" s="170"/>
      <c r="AG410" s="427" t="e">
        <f>#REF!/#REF!</f>
        <v>#REF!</v>
      </c>
      <c r="AH410" s="427"/>
    </row>
    <row r="411" spans="1:34" ht="36" customHeight="1">
      <c r="A411" s="414"/>
      <c r="B411" s="420"/>
      <c r="C411" s="411"/>
      <c r="D411" s="417"/>
      <c r="E411" s="394"/>
      <c r="F411" s="394"/>
      <c r="G411" s="391"/>
      <c r="H411" s="391"/>
      <c r="I411" s="212"/>
      <c r="J411" s="210"/>
      <c r="K411" s="215"/>
      <c r="L411" s="212"/>
      <c r="M411" s="214"/>
      <c r="N411" s="285"/>
      <c r="O411" s="212"/>
      <c r="P411" s="194"/>
      <c r="Q411" s="398"/>
      <c r="R411" s="405"/>
      <c r="S411" s="7">
        <f>MAX(O411*R409,P411*R409/60)</f>
        <v>0</v>
      </c>
      <c r="T411" s="388"/>
      <c r="U411" s="256"/>
      <c r="V411" s="256"/>
      <c r="W411" s="12"/>
      <c r="X411" s="230"/>
      <c r="Y411" s="170"/>
      <c r="Z411" s="170"/>
      <c r="AA411" s="170"/>
      <c r="AB411" s="170"/>
      <c r="AC411" s="170"/>
      <c r="AD411" s="170"/>
      <c r="AE411" s="170"/>
      <c r="AF411" s="170"/>
      <c r="AG411" s="428" t="e">
        <f>#REF!/#REF!</f>
        <v>#REF!</v>
      </c>
      <c r="AH411" s="428"/>
    </row>
    <row r="412" spans="1:34" ht="36" customHeight="1">
      <c r="A412" s="414"/>
      <c r="B412" s="420"/>
      <c r="C412" s="411"/>
      <c r="D412" s="417"/>
      <c r="E412" s="394"/>
      <c r="F412" s="394"/>
      <c r="G412" s="391"/>
      <c r="H412" s="391"/>
      <c r="I412" s="216"/>
      <c r="J412" s="217"/>
      <c r="K412" s="218"/>
      <c r="L412" s="216"/>
      <c r="M412" s="214"/>
      <c r="N412" s="286"/>
      <c r="O412" s="212"/>
      <c r="P412" s="194"/>
      <c r="Q412" s="398"/>
      <c r="R412" s="401" t="str">
        <f>IF(AND(AI409&lt;0.8,H409&gt;0)," SEÑALAR QUÉ ACTIVIDADES REALIZA EL "&amp;ROUND(100*(1-T409/AH409),0)&amp;" % de la JORNADA","")</f>
        <v/>
      </c>
      <c r="S412" s="7">
        <f>MAX(O412*R409,P412*R409/60)</f>
        <v>0</v>
      </c>
      <c r="T412" s="388"/>
      <c r="U412" s="256"/>
      <c r="V412" s="256"/>
      <c r="W412" s="12"/>
      <c r="X412" s="230"/>
      <c r="Y412" s="170"/>
      <c r="Z412" s="170"/>
      <c r="AA412" s="170"/>
      <c r="AB412" s="170"/>
      <c r="AC412" s="170"/>
      <c r="AD412" s="170"/>
      <c r="AE412" s="170"/>
      <c r="AF412" s="170"/>
      <c r="AG412" s="428" t="e">
        <f>#REF!/#REF!</f>
        <v>#REF!</v>
      </c>
      <c r="AH412" s="428"/>
    </row>
    <row r="413" spans="1:34" ht="36" customHeight="1" thickBot="1">
      <c r="A413" s="415"/>
      <c r="B413" s="421"/>
      <c r="C413" s="412"/>
      <c r="D413" s="418"/>
      <c r="E413" s="395"/>
      <c r="F413" s="395"/>
      <c r="G413" s="392"/>
      <c r="H413" s="392"/>
      <c r="I413" s="219"/>
      <c r="J413" s="220"/>
      <c r="K413" s="221"/>
      <c r="L413" s="219"/>
      <c r="M413" s="219"/>
      <c r="N413" s="287"/>
      <c r="O413" s="224"/>
      <c r="P413" s="195"/>
      <c r="Q413" s="407"/>
      <c r="R413" s="402"/>
      <c r="S413" s="222">
        <f>MAX(O413*R409,P413*R409/60)</f>
        <v>0</v>
      </c>
      <c r="T413" s="389"/>
      <c r="U413" s="257"/>
      <c r="V413" s="257"/>
      <c r="W413" s="13"/>
      <c r="X413" s="231"/>
      <c r="Y413" s="170"/>
      <c r="Z413" s="170"/>
      <c r="AA413" s="170"/>
      <c r="AB413" s="170"/>
      <c r="AC413" s="170"/>
      <c r="AD413" s="170"/>
      <c r="AE413" s="170"/>
      <c r="AF413" s="170"/>
      <c r="AG413" s="429" t="e">
        <f>#REF!/#REF!</f>
        <v>#REF!</v>
      </c>
      <c r="AH413" s="429"/>
    </row>
    <row r="414" spans="1:34" ht="36" customHeight="1">
      <c r="A414" s="413">
        <f>IF(AND(C409=C414),A409,A409+1)</f>
        <v>14</v>
      </c>
      <c r="B414" s="419"/>
      <c r="C414" s="410"/>
      <c r="D414" s="416"/>
      <c r="E414" s="393"/>
      <c r="F414" s="393"/>
      <c r="G414" s="390"/>
      <c r="H414" s="390"/>
      <c r="I414" s="209"/>
      <c r="J414" s="210"/>
      <c r="K414" s="211"/>
      <c r="L414" s="209"/>
      <c r="M414" s="209"/>
      <c r="N414" s="284"/>
      <c r="O414" s="209"/>
      <c r="P414" s="193"/>
      <c r="Q414" s="406">
        <f>SUM(O414:O418)+SUM(P414:P418)/60</f>
        <v>0</v>
      </c>
      <c r="R414" s="403"/>
      <c r="S414" s="6">
        <f>MAX(O414*R414,P414*R414/60)</f>
        <v>0</v>
      </c>
      <c r="T414" s="386">
        <f>IF(AG414&gt;AH414,"EXCEDIÓ N° DE HORAS DE LA JORNADA ANTES DECLARADA",AG414)</f>
        <v>0</v>
      </c>
      <c r="U414" s="255"/>
      <c r="V414" s="256"/>
      <c r="W414" s="11"/>
      <c r="X414" s="230"/>
      <c r="Y414" s="170"/>
      <c r="Z414" s="170"/>
      <c r="AA414" s="170"/>
      <c r="AB414" s="170"/>
      <c r="AC414" s="170"/>
      <c r="AD414" s="170"/>
      <c r="AE414" s="170"/>
      <c r="AF414" s="170"/>
      <c r="AG414" s="426">
        <f>IF(H414&gt;0,IF(C414=C409,SUM(S414:S418)+AG409,SUM(S414:S418)),0)</f>
        <v>0</v>
      </c>
      <c r="AH414" s="426">
        <f>IF(H414&gt;0,G414/H414,0)</f>
        <v>0</v>
      </c>
    </row>
    <row r="415" spans="1:34" ht="36" customHeight="1">
      <c r="A415" s="414"/>
      <c r="B415" s="420"/>
      <c r="C415" s="411"/>
      <c r="D415" s="417"/>
      <c r="E415" s="394"/>
      <c r="F415" s="394"/>
      <c r="G415" s="391"/>
      <c r="H415" s="391"/>
      <c r="I415" s="212"/>
      <c r="J415" s="210"/>
      <c r="K415" s="210"/>
      <c r="L415" s="212"/>
      <c r="M415" s="214"/>
      <c r="N415" s="285"/>
      <c r="O415" s="212"/>
      <c r="P415" s="194"/>
      <c r="Q415" s="398"/>
      <c r="R415" s="404"/>
      <c r="S415" s="7">
        <f>MAX(O415*R414,P415*R414/60)</f>
        <v>0</v>
      </c>
      <c r="T415" s="398"/>
      <c r="U415" s="256"/>
      <c r="V415" s="256"/>
      <c r="W415" s="11"/>
      <c r="X415" s="230"/>
      <c r="Y415" s="170"/>
      <c r="Z415" s="170"/>
      <c r="AA415" s="170"/>
      <c r="AB415" s="170"/>
      <c r="AC415" s="170"/>
      <c r="AD415" s="170"/>
      <c r="AE415" s="170"/>
      <c r="AF415" s="170"/>
      <c r="AG415" s="427" t="e">
        <f>#REF!/#REF!</f>
        <v>#REF!</v>
      </c>
      <c r="AH415" s="427"/>
    </row>
    <row r="416" spans="1:34" ht="36" customHeight="1">
      <c r="A416" s="414"/>
      <c r="B416" s="420"/>
      <c r="C416" s="411"/>
      <c r="D416" s="417"/>
      <c r="E416" s="394"/>
      <c r="F416" s="394"/>
      <c r="G416" s="391"/>
      <c r="H416" s="391"/>
      <c r="I416" s="212"/>
      <c r="J416" s="210"/>
      <c r="K416" s="215"/>
      <c r="L416" s="212"/>
      <c r="M416" s="214"/>
      <c r="N416" s="285"/>
      <c r="O416" s="212"/>
      <c r="P416" s="194"/>
      <c r="Q416" s="398"/>
      <c r="R416" s="405"/>
      <c r="S416" s="7">
        <f>MAX(O416*R414,P416*R414/60)</f>
        <v>0</v>
      </c>
      <c r="T416" s="399"/>
      <c r="U416" s="256"/>
      <c r="V416" s="256"/>
      <c r="W416" s="12"/>
      <c r="X416" s="230"/>
      <c r="Y416" s="170"/>
      <c r="Z416" s="170"/>
      <c r="AA416" s="170"/>
      <c r="AB416" s="170"/>
      <c r="AC416" s="170"/>
      <c r="AD416" s="170"/>
      <c r="AE416" s="170"/>
      <c r="AF416" s="170"/>
      <c r="AG416" s="428" t="e">
        <f>#REF!/#REF!</f>
        <v>#REF!</v>
      </c>
      <c r="AH416" s="428"/>
    </row>
    <row r="417" spans="1:34" ht="36" customHeight="1">
      <c r="A417" s="414"/>
      <c r="B417" s="420"/>
      <c r="C417" s="411"/>
      <c r="D417" s="417"/>
      <c r="E417" s="394"/>
      <c r="F417" s="394"/>
      <c r="G417" s="391"/>
      <c r="H417" s="391"/>
      <c r="I417" s="216"/>
      <c r="J417" s="217"/>
      <c r="K417" s="218"/>
      <c r="L417" s="216"/>
      <c r="M417" s="214"/>
      <c r="N417" s="286"/>
      <c r="O417" s="212"/>
      <c r="P417" s="194"/>
      <c r="Q417" s="398"/>
      <c r="R417" s="401" t="str">
        <f>IF(AND(AI414&lt;0.8,H414&gt;0)," SEÑALAR QUÉ ACTIVIDADES REALIZA EL "&amp;ROUND(100*(1-T414/AH414),0)&amp;" % de la JORNADA","")</f>
        <v/>
      </c>
      <c r="S417" s="7">
        <f>MAX(O417*R414,P417*R414/60)</f>
        <v>0</v>
      </c>
      <c r="T417" s="399"/>
      <c r="U417" s="256"/>
      <c r="V417" s="256"/>
      <c r="W417" s="12"/>
      <c r="X417" s="230"/>
      <c r="Y417" s="170"/>
      <c r="Z417" s="170"/>
      <c r="AA417" s="170"/>
      <c r="AB417" s="170"/>
      <c r="AC417" s="170"/>
      <c r="AD417" s="170"/>
      <c r="AE417" s="170"/>
      <c r="AF417" s="170"/>
      <c r="AG417" s="428" t="e">
        <f>#REF!/#REF!</f>
        <v>#REF!</v>
      </c>
      <c r="AH417" s="428"/>
    </row>
    <row r="418" spans="1:34" ht="36" customHeight="1" thickBot="1">
      <c r="A418" s="415"/>
      <c r="B418" s="421"/>
      <c r="C418" s="412"/>
      <c r="D418" s="418"/>
      <c r="E418" s="395"/>
      <c r="F418" s="395"/>
      <c r="G418" s="392"/>
      <c r="H418" s="392"/>
      <c r="I418" s="219"/>
      <c r="J418" s="220"/>
      <c r="K418" s="221"/>
      <c r="L418" s="219"/>
      <c r="M418" s="219"/>
      <c r="N418" s="287"/>
      <c r="O418" s="224"/>
      <c r="P418" s="195"/>
      <c r="Q418" s="407"/>
      <c r="R418" s="402"/>
      <c r="S418" s="222">
        <f>MAX(O418*R414,P418*R414/60)</f>
        <v>0</v>
      </c>
      <c r="T418" s="400"/>
      <c r="U418" s="257"/>
      <c r="V418" s="257"/>
      <c r="W418" s="13"/>
      <c r="X418" s="231"/>
      <c r="Y418" s="170"/>
      <c r="Z418" s="170"/>
      <c r="AA418" s="170"/>
      <c r="AB418" s="170"/>
      <c r="AC418" s="170"/>
      <c r="AD418" s="170"/>
      <c r="AE418" s="170"/>
      <c r="AF418" s="170"/>
      <c r="AG418" s="429" t="e">
        <f>#REF!/#REF!</f>
        <v>#REF!</v>
      </c>
      <c r="AH418" s="429"/>
    </row>
    <row r="419" spans="1:34" ht="36" customHeight="1">
      <c r="A419" s="413">
        <f>IF(AND(C414=C419),A414,A414+1)</f>
        <v>14</v>
      </c>
      <c r="B419" s="419"/>
      <c r="C419" s="410"/>
      <c r="D419" s="416"/>
      <c r="E419" s="393"/>
      <c r="F419" s="393"/>
      <c r="G419" s="390"/>
      <c r="H419" s="390"/>
      <c r="I419" s="209"/>
      <c r="J419" s="210"/>
      <c r="K419" s="211"/>
      <c r="L419" s="209"/>
      <c r="M419" s="209"/>
      <c r="N419" s="284"/>
      <c r="O419" s="209"/>
      <c r="P419" s="193"/>
      <c r="Q419" s="406">
        <f>SUM(O419:O423)+SUM(P419:P423)/60</f>
        <v>0</v>
      </c>
      <c r="R419" s="403"/>
      <c r="S419" s="6">
        <f>MAX(O419*R419,P419*R419/60)</f>
        <v>0</v>
      </c>
      <c r="T419" s="386">
        <f>IF(AG419&gt;AH419,"EXCEDIÓ N° DE HORAS DE LA JORNADA ANTES DECLARADA",AG419)</f>
        <v>0</v>
      </c>
      <c r="U419" s="255"/>
      <c r="V419" s="256"/>
      <c r="W419" s="11"/>
      <c r="X419" s="230"/>
      <c r="Y419" s="170"/>
      <c r="Z419" s="170"/>
      <c r="AA419" s="170"/>
      <c r="AB419" s="170"/>
      <c r="AC419" s="170"/>
      <c r="AD419" s="170"/>
      <c r="AE419" s="170"/>
      <c r="AF419" s="170"/>
      <c r="AG419" s="426">
        <f>IF(H419&gt;0,IF(C419=C414,SUM(S419:S423)+AG414,SUM(S419:S423)),0)</f>
        <v>0</v>
      </c>
      <c r="AH419" s="426">
        <f>IF(H419&gt;0,G419/H419,0)</f>
        <v>0</v>
      </c>
    </row>
    <row r="420" spans="1:34" ht="36" customHeight="1">
      <c r="A420" s="414"/>
      <c r="B420" s="420"/>
      <c r="C420" s="411"/>
      <c r="D420" s="417"/>
      <c r="E420" s="394"/>
      <c r="F420" s="394"/>
      <c r="G420" s="391"/>
      <c r="H420" s="391"/>
      <c r="I420" s="212"/>
      <c r="J420" s="210"/>
      <c r="K420" s="210"/>
      <c r="L420" s="212"/>
      <c r="M420" s="214"/>
      <c r="N420" s="285"/>
      <c r="O420" s="212"/>
      <c r="P420" s="194"/>
      <c r="Q420" s="398"/>
      <c r="R420" s="404"/>
      <c r="S420" s="7">
        <f>MAX(O420*R419,P420*R419/60)</f>
        <v>0</v>
      </c>
      <c r="T420" s="387"/>
      <c r="U420" s="256"/>
      <c r="V420" s="256"/>
      <c r="W420" s="11"/>
      <c r="X420" s="230"/>
      <c r="Y420" s="170"/>
      <c r="Z420" s="170"/>
      <c r="AA420" s="170"/>
      <c r="AB420" s="170"/>
      <c r="AC420" s="170"/>
      <c r="AD420" s="170"/>
      <c r="AE420" s="170"/>
      <c r="AF420" s="170"/>
      <c r="AG420" s="427" t="e">
        <f>#REF!/#REF!</f>
        <v>#REF!</v>
      </c>
      <c r="AH420" s="427"/>
    </row>
    <row r="421" spans="1:34" ht="36" customHeight="1">
      <c r="A421" s="414"/>
      <c r="B421" s="420"/>
      <c r="C421" s="411"/>
      <c r="D421" s="417"/>
      <c r="E421" s="394"/>
      <c r="F421" s="394"/>
      <c r="G421" s="391"/>
      <c r="H421" s="391"/>
      <c r="I421" s="212"/>
      <c r="J421" s="210"/>
      <c r="K421" s="215"/>
      <c r="L421" s="212"/>
      <c r="M421" s="214"/>
      <c r="N421" s="285"/>
      <c r="O421" s="212"/>
      <c r="P421" s="194"/>
      <c r="Q421" s="398"/>
      <c r="R421" s="405"/>
      <c r="S421" s="7">
        <f>MAX(O421*R419,P421*R419/60)</f>
        <v>0</v>
      </c>
      <c r="T421" s="388"/>
      <c r="U421" s="256"/>
      <c r="V421" s="256"/>
      <c r="W421" s="12"/>
      <c r="X421" s="230"/>
      <c r="Y421" s="170"/>
      <c r="Z421" s="170"/>
      <c r="AA421" s="170"/>
      <c r="AB421" s="170"/>
      <c r="AC421" s="170"/>
      <c r="AD421" s="170"/>
      <c r="AE421" s="170"/>
      <c r="AF421" s="170"/>
      <c r="AG421" s="428" t="e">
        <f>#REF!/#REF!</f>
        <v>#REF!</v>
      </c>
      <c r="AH421" s="428"/>
    </row>
    <row r="422" spans="1:34" ht="36" customHeight="1">
      <c r="A422" s="414"/>
      <c r="B422" s="420"/>
      <c r="C422" s="411"/>
      <c r="D422" s="417"/>
      <c r="E422" s="394"/>
      <c r="F422" s="394"/>
      <c r="G422" s="391"/>
      <c r="H422" s="391"/>
      <c r="I422" s="216"/>
      <c r="J422" s="217"/>
      <c r="K422" s="218"/>
      <c r="L422" s="216"/>
      <c r="M422" s="214"/>
      <c r="N422" s="286"/>
      <c r="O422" s="212"/>
      <c r="P422" s="194"/>
      <c r="Q422" s="398"/>
      <c r="R422" s="401" t="str">
        <f>IF(AND(AI419&lt;0.8,H419&gt;0)," SEÑALAR QUÉ ACTIVIDADES REALIZA EL "&amp;ROUND(100*(1-AG419/AH419),0)&amp;" % de la JORNADA","")</f>
        <v/>
      </c>
      <c r="S422" s="7">
        <f>MAX(O422*R419,P422*R419/60)</f>
        <v>0</v>
      </c>
      <c r="T422" s="388"/>
      <c r="U422" s="256"/>
      <c r="V422" s="256"/>
      <c r="W422" s="12"/>
      <c r="X422" s="230"/>
      <c r="Y422" s="170"/>
      <c r="Z422" s="170"/>
      <c r="AA422" s="170"/>
      <c r="AB422" s="170"/>
      <c r="AC422" s="170"/>
      <c r="AD422" s="170"/>
      <c r="AE422" s="170"/>
      <c r="AF422" s="170"/>
      <c r="AG422" s="428" t="e">
        <f>#REF!/#REF!</f>
        <v>#REF!</v>
      </c>
      <c r="AH422" s="428"/>
    </row>
    <row r="423" spans="1:34" ht="36" customHeight="1" thickBot="1">
      <c r="A423" s="415"/>
      <c r="B423" s="421"/>
      <c r="C423" s="412"/>
      <c r="D423" s="418"/>
      <c r="E423" s="395"/>
      <c r="F423" s="395"/>
      <c r="G423" s="392"/>
      <c r="H423" s="392"/>
      <c r="I423" s="219"/>
      <c r="J423" s="220"/>
      <c r="K423" s="221"/>
      <c r="L423" s="219"/>
      <c r="M423" s="219"/>
      <c r="N423" s="287"/>
      <c r="O423" s="224"/>
      <c r="P423" s="195"/>
      <c r="Q423" s="407"/>
      <c r="R423" s="402"/>
      <c r="S423" s="222">
        <f>MAX(O423*R419,P423*R419/60)</f>
        <v>0</v>
      </c>
      <c r="T423" s="389"/>
      <c r="U423" s="257"/>
      <c r="V423" s="257"/>
      <c r="W423" s="13"/>
      <c r="X423" s="231"/>
      <c r="Y423" s="170"/>
      <c r="Z423" s="170"/>
      <c r="AA423" s="170"/>
      <c r="AB423" s="170"/>
      <c r="AC423" s="170"/>
      <c r="AD423" s="170"/>
      <c r="AE423" s="170"/>
      <c r="AF423" s="170"/>
      <c r="AG423" s="429" t="e">
        <f>#REF!/#REF!</f>
        <v>#REF!</v>
      </c>
      <c r="AH423" s="429"/>
    </row>
    <row r="424" spans="1:34" ht="36" customHeight="1">
      <c r="A424" s="413">
        <f>IF(AND(C419=C424),A419,A419+1)</f>
        <v>14</v>
      </c>
      <c r="B424" s="419"/>
      <c r="C424" s="410"/>
      <c r="D424" s="416"/>
      <c r="E424" s="393"/>
      <c r="F424" s="393"/>
      <c r="G424" s="390"/>
      <c r="H424" s="390"/>
      <c r="I424" s="209"/>
      <c r="J424" s="210"/>
      <c r="K424" s="211"/>
      <c r="L424" s="209"/>
      <c r="M424" s="209"/>
      <c r="N424" s="284"/>
      <c r="O424" s="209"/>
      <c r="P424" s="193"/>
      <c r="Q424" s="406">
        <f>SUM(O424:O428)+SUM(P424:P428)/60</f>
        <v>0</v>
      </c>
      <c r="R424" s="403"/>
      <c r="S424" s="6">
        <f>MAX(O424*R424,P424*R424/60)</f>
        <v>0</v>
      </c>
      <c r="T424" s="386">
        <f>IF(AG424&gt;AH424,"EXCEDIÓ N° DE HORAS DE LA JORNADA ANTES DECLARADA",AG424)</f>
        <v>0</v>
      </c>
      <c r="U424" s="255"/>
      <c r="V424" s="256"/>
      <c r="W424" s="11"/>
      <c r="X424" s="230"/>
      <c r="Y424" s="170"/>
      <c r="Z424" s="170"/>
      <c r="AA424" s="170"/>
      <c r="AB424" s="170"/>
      <c r="AC424" s="170"/>
      <c r="AD424" s="170"/>
      <c r="AE424" s="170"/>
      <c r="AF424" s="170"/>
      <c r="AG424" s="426">
        <f>IF(H424&gt;0,IF(C424=C419,SUM(S424:S428)+AG419,SUM(S424:S428)),0)</f>
        <v>0</v>
      </c>
      <c r="AH424" s="426">
        <f>IF(H424&gt;0,G424/H424,0)</f>
        <v>0</v>
      </c>
    </row>
    <row r="425" spans="1:34" ht="36" customHeight="1">
      <c r="A425" s="414"/>
      <c r="B425" s="420"/>
      <c r="C425" s="411"/>
      <c r="D425" s="417"/>
      <c r="E425" s="394"/>
      <c r="F425" s="394"/>
      <c r="G425" s="391"/>
      <c r="H425" s="391"/>
      <c r="I425" s="212"/>
      <c r="J425" s="210"/>
      <c r="K425" s="210"/>
      <c r="L425" s="212"/>
      <c r="M425" s="214"/>
      <c r="N425" s="285"/>
      <c r="O425" s="212"/>
      <c r="P425" s="194"/>
      <c r="Q425" s="398"/>
      <c r="R425" s="404"/>
      <c r="S425" s="7">
        <f>MAX(O425*R424,P425*R424/60)</f>
        <v>0</v>
      </c>
      <c r="T425" s="387"/>
      <c r="U425" s="256"/>
      <c r="V425" s="256"/>
      <c r="W425" s="11"/>
      <c r="X425" s="230"/>
      <c r="Y425" s="170"/>
      <c r="Z425" s="170"/>
      <c r="AA425" s="170"/>
      <c r="AB425" s="170"/>
      <c r="AC425" s="170"/>
      <c r="AD425" s="170"/>
      <c r="AE425" s="170"/>
      <c r="AF425" s="170"/>
      <c r="AG425" s="427" t="e">
        <f>#REF!/#REF!</f>
        <v>#REF!</v>
      </c>
      <c r="AH425" s="427"/>
    </row>
    <row r="426" spans="1:34" ht="36" customHeight="1">
      <c r="A426" s="414"/>
      <c r="B426" s="420"/>
      <c r="C426" s="411"/>
      <c r="D426" s="417"/>
      <c r="E426" s="394"/>
      <c r="F426" s="394"/>
      <c r="G426" s="391"/>
      <c r="H426" s="391"/>
      <c r="I426" s="212"/>
      <c r="J426" s="210"/>
      <c r="K426" s="215"/>
      <c r="L426" s="212"/>
      <c r="M426" s="214"/>
      <c r="N426" s="285"/>
      <c r="O426" s="212"/>
      <c r="P426" s="194"/>
      <c r="Q426" s="398"/>
      <c r="R426" s="405"/>
      <c r="S426" s="7">
        <f>MAX(O426*R424,P426*R424/60)</f>
        <v>0</v>
      </c>
      <c r="T426" s="388"/>
      <c r="U426" s="256"/>
      <c r="V426" s="256"/>
      <c r="W426" s="12"/>
      <c r="X426" s="230"/>
      <c r="Y426" s="170"/>
      <c r="Z426" s="170"/>
      <c r="AA426" s="170"/>
      <c r="AB426" s="170"/>
      <c r="AC426" s="170"/>
      <c r="AD426" s="170"/>
      <c r="AE426" s="170"/>
      <c r="AF426" s="170"/>
      <c r="AG426" s="428" t="e">
        <f>#REF!/#REF!</f>
        <v>#REF!</v>
      </c>
      <c r="AH426" s="428"/>
    </row>
    <row r="427" spans="1:34" ht="36" customHeight="1">
      <c r="A427" s="414"/>
      <c r="B427" s="420"/>
      <c r="C427" s="411"/>
      <c r="D427" s="417"/>
      <c r="E427" s="394"/>
      <c r="F427" s="394"/>
      <c r="G427" s="391"/>
      <c r="H427" s="391"/>
      <c r="I427" s="216"/>
      <c r="J427" s="217"/>
      <c r="K427" s="218"/>
      <c r="L427" s="216"/>
      <c r="M427" s="214"/>
      <c r="N427" s="286"/>
      <c r="O427" s="212"/>
      <c r="P427" s="194"/>
      <c r="Q427" s="398"/>
      <c r="R427" s="401" t="str">
        <f>IF(AND(AI424&lt;0.8,H424&gt;0)," SEÑALAR QUÉ ACTIVIDADES REALIZA EL "&amp;ROUND(100*(1-T424/AH424),0)&amp;" % de la JORNADA","")</f>
        <v/>
      </c>
      <c r="S427" s="7">
        <f>MAX(O427*R424,P427*R424/60)</f>
        <v>0</v>
      </c>
      <c r="T427" s="388"/>
      <c r="U427" s="256"/>
      <c r="V427" s="256"/>
      <c r="W427" s="12"/>
      <c r="X427" s="230"/>
      <c r="Y427" s="170"/>
      <c r="Z427" s="170"/>
      <c r="AA427" s="170"/>
      <c r="AB427" s="170"/>
      <c r="AC427" s="170"/>
      <c r="AD427" s="170"/>
      <c r="AE427" s="170"/>
      <c r="AF427" s="170"/>
      <c r="AG427" s="428" t="e">
        <f>#REF!/#REF!</f>
        <v>#REF!</v>
      </c>
      <c r="AH427" s="428"/>
    </row>
    <row r="428" spans="1:34" ht="36" customHeight="1" thickBot="1">
      <c r="A428" s="415"/>
      <c r="B428" s="421"/>
      <c r="C428" s="412"/>
      <c r="D428" s="418"/>
      <c r="E428" s="395"/>
      <c r="F428" s="395"/>
      <c r="G428" s="392"/>
      <c r="H428" s="392"/>
      <c r="I428" s="219"/>
      <c r="J428" s="220"/>
      <c r="K428" s="221"/>
      <c r="L428" s="219"/>
      <c r="M428" s="219"/>
      <c r="N428" s="287"/>
      <c r="O428" s="224"/>
      <c r="P428" s="195"/>
      <c r="Q428" s="407"/>
      <c r="R428" s="402"/>
      <c r="S428" s="222">
        <f>MAX(O428*R424,P428*R424/60)</f>
        <v>0</v>
      </c>
      <c r="T428" s="389"/>
      <c r="U428" s="257"/>
      <c r="V428" s="257"/>
      <c r="W428" s="13"/>
      <c r="X428" s="231"/>
      <c r="Y428" s="170"/>
      <c r="Z428" s="170"/>
      <c r="AA428" s="170"/>
      <c r="AB428" s="170"/>
      <c r="AC428" s="170"/>
      <c r="AD428" s="170"/>
      <c r="AE428" s="170"/>
      <c r="AF428" s="170"/>
      <c r="AG428" s="429" t="e">
        <f>#REF!/#REF!</f>
        <v>#REF!</v>
      </c>
      <c r="AH428" s="429"/>
    </row>
    <row r="429" spans="1:34" ht="36" customHeight="1">
      <c r="A429" s="413">
        <f>IF(AND(C424=C429),A424,A424+1)</f>
        <v>14</v>
      </c>
      <c r="B429" s="419"/>
      <c r="C429" s="410"/>
      <c r="D429" s="416"/>
      <c r="E429" s="393"/>
      <c r="F429" s="393"/>
      <c r="G429" s="390"/>
      <c r="H429" s="390"/>
      <c r="I429" s="209"/>
      <c r="J429" s="210"/>
      <c r="K429" s="211"/>
      <c r="L429" s="209"/>
      <c r="M429" s="209"/>
      <c r="N429" s="284"/>
      <c r="O429" s="209"/>
      <c r="P429" s="193"/>
      <c r="Q429" s="406">
        <f>SUM(O429:O433)+SUM(P429:P433)/60</f>
        <v>0</v>
      </c>
      <c r="R429" s="403"/>
      <c r="S429" s="6">
        <f>MAX(O429*R429,P429*R429/60)</f>
        <v>0</v>
      </c>
      <c r="T429" s="386">
        <f>IF(AG429&gt;AH429,"EXCEDIÓ N° DE HORAS DE LA JORNADA ANTES DECLARADA",AG429)</f>
        <v>0</v>
      </c>
      <c r="U429" s="255"/>
      <c r="V429" s="256"/>
      <c r="W429" s="11"/>
      <c r="X429" s="230"/>
      <c r="Y429" s="170"/>
      <c r="Z429" s="170"/>
      <c r="AA429" s="170"/>
      <c r="AB429" s="170"/>
      <c r="AC429" s="170"/>
      <c r="AD429" s="170"/>
      <c r="AE429" s="170"/>
      <c r="AF429" s="170"/>
      <c r="AG429" s="426">
        <f>IF(H429&gt;0,IF(C429=C424,SUM(S429:S433)+AG424,SUM(S429:S433)),0)</f>
        <v>0</v>
      </c>
      <c r="AH429" s="426">
        <f>IF(H429&gt;0,G429/H429,0)</f>
        <v>0</v>
      </c>
    </row>
    <row r="430" spans="1:34" ht="36" customHeight="1">
      <c r="A430" s="414"/>
      <c r="B430" s="420"/>
      <c r="C430" s="411"/>
      <c r="D430" s="417"/>
      <c r="E430" s="394"/>
      <c r="F430" s="394"/>
      <c r="G430" s="391"/>
      <c r="H430" s="391"/>
      <c r="I430" s="212"/>
      <c r="J430" s="210"/>
      <c r="K430" s="210"/>
      <c r="L430" s="212"/>
      <c r="M430" s="214"/>
      <c r="N430" s="285"/>
      <c r="O430" s="212"/>
      <c r="P430" s="194"/>
      <c r="Q430" s="398"/>
      <c r="R430" s="404"/>
      <c r="S430" s="7">
        <f>MAX(O430*R429,P430*R429/60)</f>
        <v>0</v>
      </c>
      <c r="T430" s="387"/>
      <c r="U430" s="256"/>
      <c r="V430" s="256"/>
      <c r="W430" s="11"/>
      <c r="X430" s="230"/>
      <c r="Y430" s="170"/>
      <c r="Z430" s="170"/>
      <c r="AA430" s="170"/>
      <c r="AB430" s="170"/>
      <c r="AC430" s="170"/>
      <c r="AD430" s="170"/>
      <c r="AE430" s="170"/>
      <c r="AF430" s="170"/>
      <c r="AG430" s="427" t="e">
        <f>#REF!/#REF!</f>
        <v>#REF!</v>
      </c>
      <c r="AH430" s="427"/>
    </row>
    <row r="431" spans="1:34" ht="36" customHeight="1">
      <c r="A431" s="414"/>
      <c r="B431" s="420"/>
      <c r="C431" s="411"/>
      <c r="D431" s="417"/>
      <c r="E431" s="394"/>
      <c r="F431" s="394"/>
      <c r="G431" s="391"/>
      <c r="H431" s="391"/>
      <c r="I431" s="212"/>
      <c r="J431" s="210"/>
      <c r="K431" s="215"/>
      <c r="L431" s="212"/>
      <c r="M431" s="214"/>
      <c r="N431" s="285"/>
      <c r="O431" s="212"/>
      <c r="P431" s="194"/>
      <c r="Q431" s="398"/>
      <c r="R431" s="405"/>
      <c r="S431" s="7">
        <f>MAX(O431*R429,P431*R429/60)</f>
        <v>0</v>
      </c>
      <c r="T431" s="388"/>
      <c r="U431" s="256"/>
      <c r="V431" s="256"/>
      <c r="W431" s="12"/>
      <c r="X431" s="230"/>
      <c r="Y431" s="170"/>
      <c r="Z431" s="170"/>
      <c r="AA431" s="170"/>
      <c r="AB431" s="170"/>
      <c r="AC431" s="170"/>
      <c r="AD431" s="170"/>
      <c r="AE431" s="170"/>
      <c r="AF431" s="170"/>
      <c r="AG431" s="428" t="e">
        <f>#REF!/#REF!</f>
        <v>#REF!</v>
      </c>
      <c r="AH431" s="428"/>
    </row>
    <row r="432" spans="1:34" ht="36" customHeight="1">
      <c r="A432" s="414"/>
      <c r="B432" s="420"/>
      <c r="C432" s="411"/>
      <c r="D432" s="417"/>
      <c r="E432" s="394"/>
      <c r="F432" s="394"/>
      <c r="G432" s="391"/>
      <c r="H432" s="391"/>
      <c r="I432" s="216"/>
      <c r="J432" s="217"/>
      <c r="K432" s="218"/>
      <c r="L432" s="216"/>
      <c r="M432" s="214"/>
      <c r="N432" s="286"/>
      <c r="O432" s="212"/>
      <c r="P432" s="194"/>
      <c r="Q432" s="398"/>
      <c r="R432" s="401" t="str">
        <f>IF(AND(AI429&lt;0.8,H429&gt;0)," SEÑALAR QUÉ ACTIVIDADES REALIZA EL "&amp;ROUND(100*(1-T429/AH429),0)&amp;" % de la JORNADA","")</f>
        <v/>
      </c>
      <c r="S432" s="7">
        <f>MAX(O432*R429,P432*R429/60)</f>
        <v>0</v>
      </c>
      <c r="T432" s="388"/>
      <c r="U432" s="256"/>
      <c r="V432" s="256"/>
      <c r="W432" s="12"/>
      <c r="X432" s="230"/>
      <c r="Y432" s="170"/>
      <c r="Z432" s="170"/>
      <c r="AA432" s="170"/>
      <c r="AB432" s="170"/>
      <c r="AC432" s="170"/>
      <c r="AD432" s="170"/>
      <c r="AE432" s="170"/>
      <c r="AF432" s="170"/>
      <c r="AG432" s="428" t="e">
        <f>#REF!/#REF!</f>
        <v>#REF!</v>
      </c>
      <c r="AH432" s="428"/>
    </row>
    <row r="433" spans="1:34" ht="36" customHeight="1" thickBot="1">
      <c r="A433" s="415"/>
      <c r="B433" s="421"/>
      <c r="C433" s="412"/>
      <c r="D433" s="418"/>
      <c r="E433" s="395"/>
      <c r="F433" s="395"/>
      <c r="G433" s="392"/>
      <c r="H433" s="392"/>
      <c r="I433" s="219"/>
      <c r="J433" s="220"/>
      <c r="K433" s="221"/>
      <c r="L433" s="219"/>
      <c r="M433" s="219"/>
      <c r="N433" s="287"/>
      <c r="O433" s="224"/>
      <c r="P433" s="195"/>
      <c r="Q433" s="407"/>
      <c r="R433" s="402"/>
      <c r="S433" s="222">
        <f>MAX(O433*R429,P433*R429/60)</f>
        <v>0</v>
      </c>
      <c r="T433" s="389"/>
      <c r="U433" s="257"/>
      <c r="V433" s="257"/>
      <c r="W433" s="13"/>
      <c r="X433" s="231"/>
      <c r="Y433" s="170"/>
      <c r="Z433" s="170"/>
      <c r="AA433" s="170"/>
      <c r="AB433" s="170"/>
      <c r="AC433" s="170"/>
      <c r="AD433" s="170"/>
      <c r="AE433" s="170"/>
      <c r="AF433" s="170"/>
      <c r="AG433" s="429" t="e">
        <f>#REF!/#REF!</f>
        <v>#REF!</v>
      </c>
      <c r="AH433" s="429"/>
    </row>
    <row r="434" spans="1:34" ht="36" customHeight="1">
      <c r="A434" s="413">
        <f>IF(AND(C429=C434),A429,A429+1)</f>
        <v>14</v>
      </c>
      <c r="B434" s="419"/>
      <c r="C434" s="410"/>
      <c r="D434" s="416"/>
      <c r="E434" s="393"/>
      <c r="F434" s="393"/>
      <c r="G434" s="390"/>
      <c r="H434" s="390"/>
      <c r="I434" s="209"/>
      <c r="J434" s="210"/>
      <c r="K434" s="211"/>
      <c r="L434" s="209"/>
      <c r="M434" s="209"/>
      <c r="N434" s="284"/>
      <c r="O434" s="209"/>
      <c r="P434" s="193"/>
      <c r="Q434" s="406">
        <f>SUM(O434:O438)+SUM(P434:P438)/60</f>
        <v>0</v>
      </c>
      <c r="R434" s="403"/>
      <c r="S434" s="6">
        <f>MAX(O434*R434,P434*R434/60)</f>
        <v>0</v>
      </c>
      <c r="T434" s="386">
        <f>IF(AG434&gt;AH434,"EXCEDIÓ N° DE HORAS DE LA JORNADA ANTES DECLARADA",AG434)</f>
        <v>0</v>
      </c>
      <c r="U434" s="255"/>
      <c r="V434" s="256"/>
      <c r="W434" s="11"/>
      <c r="X434" s="230"/>
      <c r="Y434" s="170"/>
      <c r="Z434" s="170"/>
      <c r="AA434" s="170"/>
      <c r="AB434" s="170"/>
      <c r="AC434" s="170"/>
      <c r="AD434" s="170"/>
      <c r="AE434" s="170"/>
      <c r="AF434" s="170"/>
      <c r="AG434" s="426">
        <f>IF(H434&gt;0,IF(C434=C429,SUM(S434:S438)+AG429,SUM(S434:S438)),0)</f>
        <v>0</v>
      </c>
      <c r="AH434" s="426">
        <f>IF(H434&gt;0,G434/H434,0)</f>
        <v>0</v>
      </c>
    </row>
    <row r="435" spans="1:34" ht="36" customHeight="1">
      <c r="A435" s="414"/>
      <c r="B435" s="420"/>
      <c r="C435" s="411"/>
      <c r="D435" s="417"/>
      <c r="E435" s="394"/>
      <c r="F435" s="394"/>
      <c r="G435" s="391"/>
      <c r="H435" s="391"/>
      <c r="I435" s="212"/>
      <c r="J435" s="210"/>
      <c r="K435" s="210"/>
      <c r="L435" s="212"/>
      <c r="M435" s="214"/>
      <c r="N435" s="285"/>
      <c r="O435" s="212"/>
      <c r="P435" s="194"/>
      <c r="Q435" s="398"/>
      <c r="R435" s="404"/>
      <c r="S435" s="7">
        <f>MAX(O435*R434,P435*R434/60)</f>
        <v>0</v>
      </c>
      <c r="T435" s="387"/>
      <c r="U435" s="256"/>
      <c r="V435" s="256"/>
      <c r="W435" s="11"/>
      <c r="X435" s="230"/>
      <c r="Y435" s="170"/>
      <c r="Z435" s="170"/>
      <c r="AA435" s="170"/>
      <c r="AB435" s="170"/>
      <c r="AC435" s="170"/>
      <c r="AD435" s="170"/>
      <c r="AE435" s="170"/>
      <c r="AF435" s="170"/>
      <c r="AG435" s="427" t="e">
        <f>#REF!/#REF!</f>
        <v>#REF!</v>
      </c>
      <c r="AH435" s="427"/>
    </row>
    <row r="436" spans="1:34" ht="36" customHeight="1">
      <c r="A436" s="414"/>
      <c r="B436" s="420"/>
      <c r="C436" s="411"/>
      <c r="D436" s="417"/>
      <c r="E436" s="394"/>
      <c r="F436" s="394"/>
      <c r="G436" s="391"/>
      <c r="H436" s="391"/>
      <c r="I436" s="212"/>
      <c r="J436" s="210"/>
      <c r="K436" s="215"/>
      <c r="L436" s="212"/>
      <c r="M436" s="214"/>
      <c r="N436" s="285"/>
      <c r="O436" s="212"/>
      <c r="P436" s="194"/>
      <c r="Q436" s="398"/>
      <c r="R436" s="405"/>
      <c r="S436" s="7">
        <f>MAX(O436*R434,P436*R434/60)</f>
        <v>0</v>
      </c>
      <c r="T436" s="388"/>
      <c r="U436" s="256"/>
      <c r="V436" s="256"/>
      <c r="W436" s="12"/>
      <c r="X436" s="230"/>
      <c r="Y436" s="170"/>
      <c r="Z436" s="170"/>
      <c r="AA436" s="170"/>
      <c r="AB436" s="170"/>
      <c r="AC436" s="170"/>
      <c r="AD436" s="170"/>
      <c r="AE436" s="170"/>
      <c r="AF436" s="170"/>
      <c r="AG436" s="428" t="e">
        <f>#REF!/#REF!</f>
        <v>#REF!</v>
      </c>
      <c r="AH436" s="428"/>
    </row>
    <row r="437" spans="1:34" ht="36" customHeight="1">
      <c r="A437" s="414"/>
      <c r="B437" s="420"/>
      <c r="C437" s="411"/>
      <c r="D437" s="417"/>
      <c r="E437" s="394"/>
      <c r="F437" s="394"/>
      <c r="G437" s="391"/>
      <c r="H437" s="391"/>
      <c r="I437" s="216"/>
      <c r="J437" s="217"/>
      <c r="K437" s="218"/>
      <c r="L437" s="216"/>
      <c r="M437" s="214"/>
      <c r="N437" s="286"/>
      <c r="O437" s="212"/>
      <c r="P437" s="194"/>
      <c r="Q437" s="398"/>
      <c r="R437" s="401" t="str">
        <f>IF(AND(AI434&lt;0.8,H434&gt;0)," SEÑALAR QUÉ ACTIVIDADES REALIZA EL "&amp;ROUND(100*(1-T434/AH434),0)&amp;" % de la JORNADA","")</f>
        <v/>
      </c>
      <c r="S437" s="7">
        <f>MAX(O437*R434,P437*R434/60)</f>
        <v>0</v>
      </c>
      <c r="T437" s="388"/>
      <c r="U437" s="256"/>
      <c r="V437" s="256"/>
      <c r="W437" s="12"/>
      <c r="X437" s="230"/>
      <c r="Y437" s="170"/>
      <c r="Z437" s="170"/>
      <c r="AA437" s="170"/>
      <c r="AB437" s="170"/>
      <c r="AC437" s="170"/>
      <c r="AD437" s="170"/>
      <c r="AE437" s="170"/>
      <c r="AF437" s="170"/>
      <c r="AG437" s="428" t="e">
        <f>#REF!/#REF!</f>
        <v>#REF!</v>
      </c>
      <c r="AH437" s="428"/>
    </row>
    <row r="438" spans="1:34" ht="36" customHeight="1" thickBot="1">
      <c r="A438" s="415"/>
      <c r="B438" s="421"/>
      <c r="C438" s="412"/>
      <c r="D438" s="418"/>
      <c r="E438" s="395"/>
      <c r="F438" s="395"/>
      <c r="G438" s="392"/>
      <c r="H438" s="392"/>
      <c r="I438" s="219"/>
      <c r="J438" s="220"/>
      <c r="K438" s="221"/>
      <c r="L438" s="219"/>
      <c r="M438" s="219"/>
      <c r="N438" s="287"/>
      <c r="O438" s="224"/>
      <c r="P438" s="195"/>
      <c r="Q438" s="407"/>
      <c r="R438" s="402"/>
      <c r="S438" s="222">
        <f>MAX(O438*R434,P438*R434/60)</f>
        <v>0</v>
      </c>
      <c r="T438" s="389"/>
      <c r="U438" s="257"/>
      <c r="V438" s="257"/>
      <c r="W438" s="13"/>
      <c r="X438" s="231"/>
      <c r="Y438" s="170"/>
      <c r="Z438" s="170"/>
      <c r="AA438" s="170"/>
      <c r="AB438" s="170"/>
      <c r="AC438" s="170"/>
      <c r="AD438" s="170"/>
      <c r="AE438" s="170"/>
      <c r="AF438" s="170"/>
      <c r="AG438" s="429" t="e">
        <f>#REF!/#REF!</f>
        <v>#REF!</v>
      </c>
      <c r="AH438" s="429"/>
    </row>
    <row r="439" spans="1:34" ht="36" customHeight="1">
      <c r="A439" s="413">
        <f>IF(AND(C434=C439),A434,A434+1)</f>
        <v>14</v>
      </c>
      <c r="B439" s="419"/>
      <c r="C439" s="410"/>
      <c r="D439" s="416"/>
      <c r="E439" s="393"/>
      <c r="F439" s="393"/>
      <c r="G439" s="390"/>
      <c r="H439" s="390"/>
      <c r="I439" s="209"/>
      <c r="J439" s="210"/>
      <c r="K439" s="211"/>
      <c r="L439" s="209"/>
      <c r="M439" s="209"/>
      <c r="N439" s="284"/>
      <c r="O439" s="209"/>
      <c r="P439" s="193"/>
      <c r="Q439" s="406">
        <f>SUM(O439:O443)+SUM(P439:P443)/60</f>
        <v>0</v>
      </c>
      <c r="R439" s="403"/>
      <c r="S439" s="6">
        <f>MAX(O439*R439,P439*R439/60)</f>
        <v>0</v>
      </c>
      <c r="T439" s="386">
        <f>IF(AG439&gt;AH439,"EXCEDIÓ N° DE HORAS DE LA JORNADA ANTES DECLARADA",AG439)</f>
        <v>0</v>
      </c>
      <c r="U439" s="255"/>
      <c r="V439" s="256"/>
      <c r="W439" s="11"/>
      <c r="X439" s="230"/>
      <c r="Y439" s="170"/>
      <c r="Z439" s="170"/>
      <c r="AA439" s="170"/>
      <c r="AB439" s="170"/>
      <c r="AC439" s="170"/>
      <c r="AD439" s="170"/>
      <c r="AE439" s="170"/>
      <c r="AF439" s="170"/>
      <c r="AG439" s="426">
        <f>IF(H439&gt;0,IF(C439=C434,SUM(S439:S443)+AG434,SUM(S439:S443)),0)</f>
        <v>0</v>
      </c>
      <c r="AH439" s="426">
        <f>IF(H439&gt;0,G439/H439,0)</f>
        <v>0</v>
      </c>
    </row>
    <row r="440" spans="1:34" ht="36" customHeight="1">
      <c r="A440" s="414"/>
      <c r="B440" s="420"/>
      <c r="C440" s="411"/>
      <c r="D440" s="417"/>
      <c r="E440" s="394"/>
      <c r="F440" s="394"/>
      <c r="G440" s="391"/>
      <c r="H440" s="391"/>
      <c r="I440" s="212"/>
      <c r="J440" s="210"/>
      <c r="K440" s="210"/>
      <c r="L440" s="212"/>
      <c r="M440" s="214"/>
      <c r="N440" s="285"/>
      <c r="O440" s="212"/>
      <c r="P440" s="194"/>
      <c r="Q440" s="398"/>
      <c r="R440" s="404"/>
      <c r="S440" s="7">
        <f>MAX(O440*R439,P440*R439/60)</f>
        <v>0</v>
      </c>
      <c r="T440" s="387"/>
      <c r="U440" s="256"/>
      <c r="V440" s="256"/>
      <c r="W440" s="11"/>
      <c r="X440" s="230"/>
      <c r="Y440" s="170"/>
      <c r="Z440" s="170"/>
      <c r="AA440" s="170"/>
      <c r="AB440" s="170"/>
      <c r="AC440" s="170"/>
      <c r="AD440" s="170"/>
      <c r="AE440" s="170"/>
      <c r="AF440" s="170"/>
      <c r="AG440" s="427" t="e">
        <f>#REF!/#REF!</f>
        <v>#REF!</v>
      </c>
      <c r="AH440" s="427"/>
    </row>
    <row r="441" spans="1:34" ht="36" customHeight="1">
      <c r="A441" s="414"/>
      <c r="B441" s="420"/>
      <c r="C441" s="411"/>
      <c r="D441" s="417"/>
      <c r="E441" s="394"/>
      <c r="F441" s="394"/>
      <c r="G441" s="391"/>
      <c r="H441" s="391"/>
      <c r="I441" s="212"/>
      <c r="J441" s="210"/>
      <c r="K441" s="215"/>
      <c r="L441" s="212"/>
      <c r="M441" s="214"/>
      <c r="N441" s="285"/>
      <c r="O441" s="212"/>
      <c r="P441" s="194"/>
      <c r="Q441" s="398"/>
      <c r="R441" s="405"/>
      <c r="S441" s="7">
        <f>MAX(O441*R439,P441*R439/60)</f>
        <v>0</v>
      </c>
      <c r="T441" s="388"/>
      <c r="U441" s="256"/>
      <c r="V441" s="256"/>
      <c r="W441" s="12"/>
      <c r="X441" s="230"/>
      <c r="Y441" s="170"/>
      <c r="Z441" s="170"/>
      <c r="AA441" s="170"/>
      <c r="AB441" s="170"/>
      <c r="AC441" s="170"/>
      <c r="AD441" s="170"/>
      <c r="AE441" s="170"/>
      <c r="AF441" s="170"/>
      <c r="AG441" s="428" t="e">
        <f>#REF!/#REF!</f>
        <v>#REF!</v>
      </c>
      <c r="AH441" s="428"/>
    </row>
    <row r="442" spans="1:34" ht="36" customHeight="1">
      <c r="A442" s="414"/>
      <c r="B442" s="420"/>
      <c r="C442" s="411"/>
      <c r="D442" s="417"/>
      <c r="E442" s="394"/>
      <c r="F442" s="394"/>
      <c r="G442" s="391"/>
      <c r="H442" s="391"/>
      <c r="I442" s="216"/>
      <c r="J442" s="217"/>
      <c r="K442" s="218"/>
      <c r="L442" s="216"/>
      <c r="M442" s="214"/>
      <c r="N442" s="286"/>
      <c r="O442" s="212"/>
      <c r="P442" s="194"/>
      <c r="Q442" s="398"/>
      <c r="R442" s="401" t="str">
        <f>IF(AND(AI439&lt;0.8,H439&gt;0)," SEÑALAR QUÉ ACTIVIDADES REALIZA EL "&amp;ROUND(100*(1-T439/AH439),0)&amp;" % de la JORNADA","")</f>
        <v/>
      </c>
      <c r="S442" s="7">
        <f>MAX(O442*R439,P442*R439/60)</f>
        <v>0</v>
      </c>
      <c r="T442" s="388"/>
      <c r="U442" s="256"/>
      <c r="V442" s="256"/>
      <c r="W442" s="12"/>
      <c r="X442" s="230"/>
      <c r="Y442" s="170"/>
      <c r="Z442" s="170"/>
      <c r="AA442" s="170"/>
      <c r="AB442" s="170"/>
      <c r="AC442" s="170"/>
      <c r="AD442" s="170"/>
      <c r="AE442" s="170"/>
      <c r="AF442" s="170"/>
      <c r="AG442" s="428" t="e">
        <f>#REF!/#REF!</f>
        <v>#REF!</v>
      </c>
      <c r="AH442" s="428"/>
    </row>
    <row r="443" spans="1:34" ht="36" customHeight="1" thickBot="1">
      <c r="A443" s="415"/>
      <c r="B443" s="421"/>
      <c r="C443" s="412"/>
      <c r="D443" s="418"/>
      <c r="E443" s="395"/>
      <c r="F443" s="395"/>
      <c r="G443" s="392"/>
      <c r="H443" s="392"/>
      <c r="I443" s="219"/>
      <c r="J443" s="220"/>
      <c r="K443" s="221"/>
      <c r="L443" s="219"/>
      <c r="M443" s="219"/>
      <c r="N443" s="287"/>
      <c r="O443" s="224"/>
      <c r="P443" s="195"/>
      <c r="Q443" s="407"/>
      <c r="R443" s="402"/>
      <c r="S443" s="222">
        <f>MAX(O443*R439,P443*R439/60)</f>
        <v>0</v>
      </c>
      <c r="T443" s="389"/>
      <c r="U443" s="257"/>
      <c r="V443" s="257"/>
      <c r="W443" s="13"/>
      <c r="X443" s="231"/>
      <c r="Y443" s="170"/>
      <c r="Z443" s="170"/>
      <c r="AA443" s="170"/>
      <c r="AB443" s="170"/>
      <c r="AC443" s="170"/>
      <c r="AD443" s="170"/>
      <c r="AE443" s="170"/>
      <c r="AF443" s="170"/>
      <c r="AG443" s="429" t="e">
        <f>#REF!/#REF!</f>
        <v>#REF!</v>
      </c>
      <c r="AH443" s="429"/>
    </row>
    <row r="444" spans="1:34" ht="36" customHeight="1">
      <c r="A444" s="413">
        <f>IF(AND(C439=C444),A439,A439+1)</f>
        <v>14</v>
      </c>
      <c r="B444" s="419"/>
      <c r="C444" s="410"/>
      <c r="D444" s="416"/>
      <c r="E444" s="439"/>
      <c r="F444" s="439"/>
      <c r="G444" s="442"/>
      <c r="H444" s="442"/>
      <c r="I444" s="209"/>
      <c r="J444" s="210"/>
      <c r="K444" s="211"/>
      <c r="L444" s="209"/>
      <c r="M444" s="209"/>
      <c r="N444" s="284"/>
      <c r="O444" s="209"/>
      <c r="P444" s="193"/>
      <c r="Q444" s="406">
        <f>SUM(O444:O448)+SUM(P444:P448)/60</f>
        <v>0</v>
      </c>
      <c r="R444" s="403"/>
      <c r="S444" s="6">
        <f>MAX(O444*R444,P444*R444/60)</f>
        <v>0</v>
      </c>
      <c r="T444" s="386">
        <f>IF(AG444&gt;AH444,"EXCEDIÓ N° DE HORAS DE LA JORNADA ANTES DECLARADA",AG444)</f>
        <v>0</v>
      </c>
      <c r="U444" s="255"/>
      <c r="V444" s="256"/>
      <c r="W444" s="11"/>
      <c r="X444" s="230"/>
      <c r="Y444" s="170"/>
      <c r="Z444" s="170"/>
      <c r="AA444" s="170"/>
      <c r="AB444" s="170"/>
      <c r="AC444" s="170"/>
      <c r="AD444" s="170"/>
      <c r="AE444" s="170"/>
      <c r="AF444" s="170"/>
      <c r="AG444" s="426">
        <f>IF(H444&gt;0,IF(C444=C439,SUM(S444:S448)+AG439,SUM(S444:S448)),0)</f>
        <v>0</v>
      </c>
      <c r="AH444" s="426">
        <f>IF(H444&gt;0,G444/H444,0)</f>
        <v>0</v>
      </c>
    </row>
    <row r="445" spans="1:34" ht="36" customHeight="1">
      <c r="A445" s="414"/>
      <c r="B445" s="420"/>
      <c r="C445" s="411"/>
      <c r="D445" s="417"/>
      <c r="E445" s="440"/>
      <c r="F445" s="440"/>
      <c r="G445" s="443"/>
      <c r="H445" s="443"/>
      <c r="I445" s="212"/>
      <c r="J445" s="210"/>
      <c r="K445" s="210"/>
      <c r="L445" s="212"/>
      <c r="M445" s="214"/>
      <c r="N445" s="285"/>
      <c r="O445" s="212"/>
      <c r="P445" s="194"/>
      <c r="Q445" s="448"/>
      <c r="R445" s="404"/>
      <c r="S445" s="7">
        <f>MAX(O445*R444,P445*R444/60)</f>
        <v>0</v>
      </c>
      <c r="T445" s="387"/>
      <c r="U445" s="256"/>
      <c r="V445" s="256"/>
      <c r="W445" s="11"/>
      <c r="X445" s="230"/>
      <c r="Y445" s="170"/>
      <c r="Z445" s="170"/>
      <c r="AA445" s="170"/>
      <c r="AB445" s="170"/>
      <c r="AC445" s="170"/>
      <c r="AD445" s="170"/>
      <c r="AE445" s="170"/>
      <c r="AF445" s="170"/>
      <c r="AG445" s="427" t="e">
        <f>#REF!/#REF!</f>
        <v>#REF!</v>
      </c>
      <c r="AH445" s="427"/>
    </row>
    <row r="446" spans="1:34" ht="36" customHeight="1">
      <c r="A446" s="414"/>
      <c r="B446" s="420"/>
      <c r="C446" s="411"/>
      <c r="D446" s="417"/>
      <c r="E446" s="440"/>
      <c r="F446" s="440"/>
      <c r="G446" s="443"/>
      <c r="H446" s="443"/>
      <c r="I446" s="212"/>
      <c r="J446" s="210"/>
      <c r="K446" s="215"/>
      <c r="L446" s="212"/>
      <c r="M446" s="214"/>
      <c r="N446" s="285"/>
      <c r="O446" s="212"/>
      <c r="P446" s="194"/>
      <c r="Q446" s="448"/>
      <c r="R446" s="405"/>
      <c r="S446" s="7">
        <f>MAX(O446*R444,P446*R444/60)</f>
        <v>0</v>
      </c>
      <c r="T446" s="388"/>
      <c r="U446" s="256"/>
      <c r="V446" s="256"/>
      <c r="W446" s="12"/>
      <c r="X446" s="230"/>
      <c r="Y446" s="170"/>
      <c r="Z446" s="170"/>
      <c r="AA446" s="170"/>
      <c r="AB446" s="170"/>
      <c r="AC446" s="170"/>
      <c r="AD446" s="170"/>
      <c r="AE446" s="170"/>
      <c r="AF446" s="170"/>
      <c r="AG446" s="428" t="e">
        <f>#REF!/#REF!</f>
        <v>#REF!</v>
      </c>
      <c r="AH446" s="428"/>
    </row>
    <row r="447" spans="1:34" ht="36" customHeight="1">
      <c r="A447" s="414"/>
      <c r="B447" s="420"/>
      <c r="C447" s="411"/>
      <c r="D447" s="417"/>
      <c r="E447" s="440"/>
      <c r="F447" s="440"/>
      <c r="G447" s="443"/>
      <c r="H447" s="443"/>
      <c r="I447" s="216"/>
      <c r="J447" s="217"/>
      <c r="K447" s="218"/>
      <c r="L447" s="216"/>
      <c r="M447" s="214"/>
      <c r="N447" s="286"/>
      <c r="O447" s="212"/>
      <c r="P447" s="194"/>
      <c r="Q447" s="448"/>
      <c r="R447" s="401" t="str">
        <f>IF(AND(AI444&lt;0.8,H444&gt;0)," SEÑALAR QUÉ ACTIVIDADES REALIZA EL "&amp;ROUND(100*(1-AG444/AH444),0)&amp;" % de la JORNADA","")</f>
        <v/>
      </c>
      <c r="S447" s="7">
        <f>MAX(O447*R444,P447*R444/60)</f>
        <v>0</v>
      </c>
      <c r="T447" s="388"/>
      <c r="U447" s="256"/>
      <c r="V447" s="256"/>
      <c r="W447" s="12"/>
      <c r="X447" s="230"/>
      <c r="Y447" s="170"/>
      <c r="Z447" s="170"/>
      <c r="AA447" s="170"/>
      <c r="AB447" s="170"/>
      <c r="AC447" s="170"/>
      <c r="AD447" s="170"/>
      <c r="AE447" s="170"/>
      <c r="AF447" s="170"/>
      <c r="AG447" s="428" t="e">
        <f>#REF!/#REF!</f>
        <v>#REF!</v>
      </c>
      <c r="AH447" s="428"/>
    </row>
    <row r="448" spans="1:34" ht="36" customHeight="1" thickBot="1">
      <c r="A448" s="415"/>
      <c r="B448" s="421"/>
      <c r="C448" s="412"/>
      <c r="D448" s="418"/>
      <c r="E448" s="441"/>
      <c r="F448" s="441"/>
      <c r="G448" s="444"/>
      <c r="H448" s="444"/>
      <c r="I448" s="232"/>
      <c r="J448" s="220"/>
      <c r="K448" s="233"/>
      <c r="L448" s="234"/>
      <c r="M448" s="234"/>
      <c r="N448" s="291"/>
      <c r="O448" s="224"/>
      <c r="P448" s="195"/>
      <c r="Q448" s="449"/>
      <c r="R448" s="402"/>
      <c r="S448" s="235">
        <f>MAX(O448*R444,P448*R444/60)</f>
        <v>0</v>
      </c>
      <c r="T448" s="389"/>
      <c r="U448" s="257"/>
      <c r="V448" s="257"/>
      <c r="W448" s="13"/>
      <c r="X448" s="231"/>
      <c r="Y448" s="170"/>
      <c r="Z448" s="170"/>
      <c r="AA448" s="170"/>
      <c r="AB448" s="170"/>
      <c r="AC448" s="170"/>
      <c r="AD448" s="170"/>
      <c r="AE448" s="170"/>
      <c r="AF448" s="170"/>
      <c r="AG448" s="429" t="e">
        <f>#REF!/#REF!</f>
        <v>#REF!</v>
      </c>
      <c r="AH448" s="429"/>
    </row>
    <row r="449" spans="1:34" ht="36" customHeight="1">
      <c r="A449" s="413">
        <f>IF(AND(C444=C449),A444,A444+1)</f>
        <v>14</v>
      </c>
      <c r="B449" s="419"/>
      <c r="C449" s="410"/>
      <c r="D449" s="416"/>
      <c r="E449" s="439"/>
      <c r="F449" s="439"/>
      <c r="G449" s="442"/>
      <c r="H449" s="445"/>
      <c r="I449" s="209"/>
      <c r="J449" s="210"/>
      <c r="K449" s="236"/>
      <c r="L449" s="209"/>
      <c r="M449" s="209"/>
      <c r="N449" s="284"/>
      <c r="O449" s="209"/>
      <c r="P449" s="193"/>
      <c r="Q449" s="406">
        <f>SUM(O449:O453)+SUM(P449:P453)/60</f>
        <v>0</v>
      </c>
      <c r="R449" s="403"/>
      <c r="S449" s="6">
        <f>MAX(O449*R449,P449*R449/60)</f>
        <v>0</v>
      </c>
      <c r="T449" s="386">
        <f>IF(AG449&gt;AH449,"EXCEDIÓ N° DE HORAS DE LA JORNADA ANTES DECLARADA",AG449)</f>
        <v>0</v>
      </c>
      <c r="U449" s="255"/>
      <c r="V449" s="256"/>
      <c r="W449" s="11"/>
      <c r="X449" s="230"/>
      <c r="Y449" s="170"/>
      <c r="Z449" s="170"/>
      <c r="AA449" s="170"/>
      <c r="AB449" s="170"/>
      <c r="AC449" s="170"/>
      <c r="AD449" s="170"/>
      <c r="AE449" s="170"/>
      <c r="AF449" s="170"/>
      <c r="AG449" s="426">
        <f>IF(H449&gt;0,IF(C449=C444,SUM(S449:S453)+AG444,SUM(S449:S453)),0)</f>
        <v>0</v>
      </c>
      <c r="AH449" s="426">
        <f>IF(H449&gt;0,G449/H449,0)</f>
        <v>0</v>
      </c>
    </row>
    <row r="450" spans="1:34" ht="36" customHeight="1">
      <c r="A450" s="414"/>
      <c r="B450" s="420"/>
      <c r="C450" s="411"/>
      <c r="D450" s="417"/>
      <c r="E450" s="440"/>
      <c r="F450" s="440"/>
      <c r="G450" s="443"/>
      <c r="H450" s="446"/>
      <c r="I450" s="214"/>
      <c r="J450" s="210"/>
      <c r="K450" s="237"/>
      <c r="L450" s="212"/>
      <c r="M450" s="214"/>
      <c r="N450" s="285"/>
      <c r="O450" s="212"/>
      <c r="P450" s="194"/>
      <c r="Q450" s="448"/>
      <c r="R450" s="404"/>
      <c r="S450" s="7">
        <f>MAX(O450*R449,P450*R449/60)</f>
        <v>0</v>
      </c>
      <c r="T450" s="387"/>
      <c r="U450" s="256"/>
      <c r="V450" s="256"/>
      <c r="W450" s="11"/>
      <c r="X450" s="230"/>
      <c r="Y450" s="170"/>
      <c r="Z450" s="170"/>
      <c r="AA450" s="170"/>
      <c r="AB450" s="170"/>
      <c r="AC450" s="170"/>
      <c r="AD450" s="170"/>
      <c r="AE450" s="170"/>
      <c r="AF450" s="170"/>
      <c r="AG450" s="427" t="e">
        <f>#REF!/#REF!</f>
        <v>#REF!</v>
      </c>
      <c r="AH450" s="427"/>
    </row>
    <row r="451" spans="1:34" ht="36" customHeight="1">
      <c r="A451" s="414"/>
      <c r="B451" s="420"/>
      <c r="C451" s="411"/>
      <c r="D451" s="417"/>
      <c r="E451" s="440"/>
      <c r="F451" s="440"/>
      <c r="G451" s="443"/>
      <c r="H451" s="446"/>
      <c r="I451" s="214"/>
      <c r="J451" s="210"/>
      <c r="K451" s="238"/>
      <c r="L451" s="212"/>
      <c r="M451" s="214"/>
      <c r="N451" s="285"/>
      <c r="O451" s="212"/>
      <c r="P451" s="194"/>
      <c r="Q451" s="448"/>
      <c r="R451" s="405"/>
      <c r="S451" s="7">
        <f>MAX(O451*R449,P451*R449/60)</f>
        <v>0</v>
      </c>
      <c r="T451" s="388"/>
      <c r="U451" s="256"/>
      <c r="V451" s="256"/>
      <c r="W451" s="12"/>
      <c r="X451" s="230"/>
      <c r="Y451" s="170"/>
      <c r="Z451" s="170"/>
      <c r="AA451" s="170"/>
      <c r="AB451" s="170"/>
      <c r="AC451" s="170"/>
      <c r="AD451" s="170"/>
      <c r="AE451" s="170"/>
      <c r="AF451" s="170"/>
      <c r="AG451" s="428" t="e">
        <f>#REF!/#REF!</f>
        <v>#REF!</v>
      </c>
      <c r="AH451" s="428"/>
    </row>
    <row r="452" spans="1:34" ht="36" customHeight="1">
      <c r="A452" s="414"/>
      <c r="B452" s="420"/>
      <c r="C452" s="411"/>
      <c r="D452" s="417"/>
      <c r="E452" s="440"/>
      <c r="F452" s="440"/>
      <c r="G452" s="443"/>
      <c r="H452" s="446"/>
      <c r="I452" s="214"/>
      <c r="J452" s="217"/>
      <c r="K452" s="239"/>
      <c r="L452" s="216"/>
      <c r="M452" s="214"/>
      <c r="N452" s="286"/>
      <c r="O452" s="212"/>
      <c r="P452" s="194"/>
      <c r="Q452" s="448"/>
      <c r="R452" s="401" t="str">
        <f>IF(AND(AI449&lt;0.8,H449&gt;0)," SEÑALAR QUÉ ACTIVIDADES REALIZA EL "&amp;ROUND(100*(1-T449/AH449),0)&amp;" % de la JORNADA","")</f>
        <v/>
      </c>
      <c r="S452" s="7">
        <f>MAX(O452*R449,P452*R449/60)</f>
        <v>0</v>
      </c>
      <c r="T452" s="388"/>
      <c r="U452" s="256"/>
      <c r="V452" s="256"/>
      <c r="W452" s="12"/>
      <c r="X452" s="230"/>
      <c r="Y452" s="170"/>
      <c r="Z452" s="170"/>
      <c r="AA452" s="170"/>
      <c r="AB452" s="170"/>
      <c r="AC452" s="170"/>
      <c r="AD452" s="170"/>
      <c r="AE452" s="170"/>
      <c r="AF452" s="170"/>
      <c r="AG452" s="428" t="e">
        <f>#REF!/#REF!</f>
        <v>#REF!</v>
      </c>
      <c r="AH452" s="428"/>
    </row>
    <row r="453" spans="1:34" ht="36" customHeight="1" thickBot="1">
      <c r="A453" s="415"/>
      <c r="B453" s="421"/>
      <c r="C453" s="412"/>
      <c r="D453" s="418"/>
      <c r="E453" s="441"/>
      <c r="F453" s="441"/>
      <c r="G453" s="444"/>
      <c r="H453" s="447"/>
      <c r="I453" s="234"/>
      <c r="J453" s="220"/>
      <c r="K453" s="240"/>
      <c r="L453" s="234"/>
      <c r="M453" s="234"/>
      <c r="N453" s="291"/>
      <c r="O453" s="224"/>
      <c r="P453" s="195"/>
      <c r="Q453" s="449"/>
      <c r="R453" s="402"/>
      <c r="S453" s="235">
        <f>MAX(O453*R449,P453*R449/60)</f>
        <v>0</v>
      </c>
      <c r="T453" s="389"/>
      <c r="U453" s="257"/>
      <c r="V453" s="257"/>
      <c r="W453" s="13"/>
      <c r="X453" s="231"/>
      <c r="Y453" s="170"/>
      <c r="Z453" s="170"/>
      <c r="AA453" s="170"/>
      <c r="AB453" s="170"/>
      <c r="AC453" s="170"/>
      <c r="AD453" s="170"/>
      <c r="AE453" s="170"/>
      <c r="AF453" s="170"/>
      <c r="AG453" s="429" t="e">
        <f>#REF!/#REF!</f>
        <v>#REF!</v>
      </c>
      <c r="AH453" s="429"/>
    </row>
  </sheetData>
  <sheetProtection password="EEBA" sheet="1" objects="1" scenarios="1" autoFilter="0" pivotTables="0"/>
  <autoFilter ref="B2:N3" xr:uid="{00000000-0009-0000-0000-000002000000}"/>
  <dataConsolidate link="1"/>
  <mergeCells count="1345">
    <mergeCell ref="AH374:AH378"/>
    <mergeCell ref="R377:R378"/>
    <mergeCell ref="AH379:AH383"/>
    <mergeCell ref="W2:W3"/>
    <mergeCell ref="V1:AH1"/>
    <mergeCell ref="D334:D338"/>
    <mergeCell ref="D339:D343"/>
    <mergeCell ref="D344:D348"/>
    <mergeCell ref="D349:D353"/>
    <mergeCell ref="D149:D153"/>
    <mergeCell ref="D154:D158"/>
    <mergeCell ref="D159:D163"/>
    <mergeCell ref="D164:D168"/>
    <mergeCell ref="D179:D183"/>
    <mergeCell ref="D184:D188"/>
    <mergeCell ref="D189:D193"/>
    <mergeCell ref="D194:D198"/>
    <mergeCell ref="D199:D203"/>
    <mergeCell ref="D214:D218"/>
    <mergeCell ref="D204:D208"/>
    <mergeCell ref="D209:D213"/>
    <mergeCell ref="D219:D223"/>
    <mergeCell ref="D224:D228"/>
    <mergeCell ref="AG364:AG368"/>
    <mergeCell ref="AH364:AH368"/>
    <mergeCell ref="R367:R368"/>
    <mergeCell ref="O2:P2"/>
    <mergeCell ref="R219:R221"/>
    <mergeCell ref="T209:T213"/>
    <mergeCell ref="R259:R261"/>
    <mergeCell ref="T159:T163"/>
    <mergeCell ref="T164:T168"/>
    <mergeCell ref="A444:A448"/>
    <mergeCell ref="C444:C448"/>
    <mergeCell ref="B444:B448"/>
    <mergeCell ref="E444:E448"/>
    <mergeCell ref="F444:F448"/>
    <mergeCell ref="G444:G448"/>
    <mergeCell ref="D444:D448"/>
    <mergeCell ref="H444:H448"/>
    <mergeCell ref="Q444:Q448"/>
    <mergeCell ref="R444:R446"/>
    <mergeCell ref="T444:T448"/>
    <mergeCell ref="AG444:AG448"/>
    <mergeCell ref="AH444:AH448"/>
    <mergeCell ref="R447:R448"/>
    <mergeCell ref="F439:F443"/>
    <mergeCell ref="G439:G443"/>
    <mergeCell ref="D439:D443"/>
    <mergeCell ref="H439:H443"/>
    <mergeCell ref="Q439:Q443"/>
    <mergeCell ref="R439:R441"/>
    <mergeCell ref="T439:T443"/>
    <mergeCell ref="AG439:AG443"/>
    <mergeCell ref="AH439:AH443"/>
    <mergeCell ref="R442:R443"/>
    <mergeCell ref="A449:A453"/>
    <mergeCell ref="C449:C453"/>
    <mergeCell ref="B449:B453"/>
    <mergeCell ref="E449:E453"/>
    <mergeCell ref="F449:F453"/>
    <mergeCell ref="G449:G453"/>
    <mergeCell ref="D449:D453"/>
    <mergeCell ref="H449:H453"/>
    <mergeCell ref="Q449:Q453"/>
    <mergeCell ref="R449:R451"/>
    <mergeCell ref="T449:T453"/>
    <mergeCell ref="AG449:AG453"/>
    <mergeCell ref="AH449:AH453"/>
    <mergeCell ref="R452:R453"/>
    <mergeCell ref="A434:A438"/>
    <mergeCell ref="C434:C438"/>
    <mergeCell ref="B434:B438"/>
    <mergeCell ref="E434:E438"/>
    <mergeCell ref="F434:F438"/>
    <mergeCell ref="G434:G438"/>
    <mergeCell ref="D434:D438"/>
    <mergeCell ref="H434:H438"/>
    <mergeCell ref="Q434:Q438"/>
    <mergeCell ref="R434:R436"/>
    <mergeCell ref="T434:T438"/>
    <mergeCell ref="AG434:AG438"/>
    <mergeCell ref="AH434:AH438"/>
    <mergeCell ref="R437:R438"/>
    <mergeCell ref="A439:A443"/>
    <mergeCell ref="C439:C443"/>
    <mergeCell ref="B439:B443"/>
    <mergeCell ref="E439:E443"/>
    <mergeCell ref="G424:G428"/>
    <mergeCell ref="D424:D428"/>
    <mergeCell ref="H424:H428"/>
    <mergeCell ref="Q424:Q428"/>
    <mergeCell ref="R424:R426"/>
    <mergeCell ref="T424:T428"/>
    <mergeCell ref="AG424:AG428"/>
    <mergeCell ref="AH424:AH428"/>
    <mergeCell ref="R427:R428"/>
    <mergeCell ref="A429:A433"/>
    <mergeCell ref="C429:C433"/>
    <mergeCell ref="B429:B433"/>
    <mergeCell ref="E429:E433"/>
    <mergeCell ref="F429:F433"/>
    <mergeCell ref="G429:G433"/>
    <mergeCell ref="D429:D433"/>
    <mergeCell ref="H429:H433"/>
    <mergeCell ref="Q429:Q433"/>
    <mergeCell ref="R429:R431"/>
    <mergeCell ref="T429:T433"/>
    <mergeCell ref="AG429:AG433"/>
    <mergeCell ref="AH429:AH433"/>
    <mergeCell ref="R432:R433"/>
    <mergeCell ref="A424:A428"/>
    <mergeCell ref="C424:C428"/>
    <mergeCell ref="B424:B428"/>
    <mergeCell ref="E424:E428"/>
    <mergeCell ref="F424:F428"/>
    <mergeCell ref="A414:A418"/>
    <mergeCell ref="C414:C418"/>
    <mergeCell ref="B414:B418"/>
    <mergeCell ref="E414:E418"/>
    <mergeCell ref="F414:F418"/>
    <mergeCell ref="G414:G418"/>
    <mergeCell ref="D414:D418"/>
    <mergeCell ref="H414:H418"/>
    <mergeCell ref="Q414:Q418"/>
    <mergeCell ref="R414:R416"/>
    <mergeCell ref="T414:T418"/>
    <mergeCell ref="AG414:AG418"/>
    <mergeCell ref="AH414:AH418"/>
    <mergeCell ref="R417:R418"/>
    <mergeCell ref="A419:A423"/>
    <mergeCell ref="C419:C423"/>
    <mergeCell ref="B419:B423"/>
    <mergeCell ref="E419:E423"/>
    <mergeCell ref="F419:F423"/>
    <mergeCell ref="G419:G423"/>
    <mergeCell ref="D419:D423"/>
    <mergeCell ref="H419:H423"/>
    <mergeCell ref="Q419:Q423"/>
    <mergeCell ref="R419:R421"/>
    <mergeCell ref="T419:T423"/>
    <mergeCell ref="AG419:AG423"/>
    <mergeCell ref="AH419:AH423"/>
    <mergeCell ref="R422:R423"/>
    <mergeCell ref="A404:A408"/>
    <mergeCell ref="C404:C408"/>
    <mergeCell ref="B404:B408"/>
    <mergeCell ref="E404:E408"/>
    <mergeCell ref="F404:F408"/>
    <mergeCell ref="G404:G408"/>
    <mergeCell ref="D404:D408"/>
    <mergeCell ref="H404:H408"/>
    <mergeCell ref="Q404:Q408"/>
    <mergeCell ref="R404:R406"/>
    <mergeCell ref="T404:T408"/>
    <mergeCell ref="AG404:AG408"/>
    <mergeCell ref="AH404:AH408"/>
    <mergeCell ref="R407:R408"/>
    <mergeCell ref="A409:A413"/>
    <mergeCell ref="C409:C413"/>
    <mergeCell ref="B409:B413"/>
    <mergeCell ref="E409:E413"/>
    <mergeCell ref="F409:F413"/>
    <mergeCell ref="G409:G413"/>
    <mergeCell ref="D409:D413"/>
    <mergeCell ref="H409:H413"/>
    <mergeCell ref="Q409:Q413"/>
    <mergeCell ref="R409:R411"/>
    <mergeCell ref="T409:T413"/>
    <mergeCell ref="AG409:AG413"/>
    <mergeCell ref="AH409:AH413"/>
    <mergeCell ref="R412:R413"/>
    <mergeCell ref="A394:A398"/>
    <mergeCell ref="C394:C398"/>
    <mergeCell ref="B394:B398"/>
    <mergeCell ref="E394:E398"/>
    <mergeCell ref="F394:F398"/>
    <mergeCell ref="G394:G398"/>
    <mergeCell ref="D394:D398"/>
    <mergeCell ref="H394:H398"/>
    <mergeCell ref="Q394:Q398"/>
    <mergeCell ref="R394:R396"/>
    <mergeCell ref="T394:T398"/>
    <mergeCell ref="AG394:AG398"/>
    <mergeCell ref="AH394:AH398"/>
    <mergeCell ref="R397:R398"/>
    <mergeCell ref="A399:A403"/>
    <mergeCell ref="C399:C403"/>
    <mergeCell ref="B399:B403"/>
    <mergeCell ref="E399:E403"/>
    <mergeCell ref="F399:F403"/>
    <mergeCell ref="G399:G403"/>
    <mergeCell ref="D399:D403"/>
    <mergeCell ref="H399:H403"/>
    <mergeCell ref="Q399:Q403"/>
    <mergeCell ref="R399:R401"/>
    <mergeCell ref="T399:T403"/>
    <mergeCell ref="AG399:AG403"/>
    <mergeCell ref="AH399:AH403"/>
    <mergeCell ref="R402:R403"/>
    <mergeCell ref="A384:A388"/>
    <mergeCell ref="C384:C388"/>
    <mergeCell ref="B384:B388"/>
    <mergeCell ref="E384:E388"/>
    <mergeCell ref="F384:F388"/>
    <mergeCell ref="G384:G388"/>
    <mergeCell ref="H384:H388"/>
    <mergeCell ref="Q384:Q388"/>
    <mergeCell ref="R384:R386"/>
    <mergeCell ref="T384:T388"/>
    <mergeCell ref="AG384:AG388"/>
    <mergeCell ref="AH384:AH388"/>
    <mergeCell ref="R387:R388"/>
    <mergeCell ref="A389:A393"/>
    <mergeCell ref="C389:C393"/>
    <mergeCell ref="B389:B393"/>
    <mergeCell ref="E389:E393"/>
    <mergeCell ref="F389:F393"/>
    <mergeCell ref="G389:G393"/>
    <mergeCell ref="D389:D393"/>
    <mergeCell ref="H389:H393"/>
    <mergeCell ref="Q389:Q393"/>
    <mergeCell ref="R389:R391"/>
    <mergeCell ref="T389:T393"/>
    <mergeCell ref="AG389:AG393"/>
    <mergeCell ref="AH389:AH393"/>
    <mergeCell ref="R392:R393"/>
    <mergeCell ref="D384:D388"/>
    <mergeCell ref="A374:A378"/>
    <mergeCell ref="C374:C378"/>
    <mergeCell ref="B374:B378"/>
    <mergeCell ref="E374:E378"/>
    <mergeCell ref="F374:F378"/>
    <mergeCell ref="G374:G378"/>
    <mergeCell ref="A379:A383"/>
    <mergeCell ref="C379:C383"/>
    <mergeCell ref="B379:B383"/>
    <mergeCell ref="E379:E383"/>
    <mergeCell ref="F379:F383"/>
    <mergeCell ref="G379:G383"/>
    <mergeCell ref="H379:H383"/>
    <mergeCell ref="Q379:Q383"/>
    <mergeCell ref="R379:R381"/>
    <mergeCell ref="T379:T383"/>
    <mergeCell ref="AG379:AG383"/>
    <mergeCell ref="R382:R383"/>
    <mergeCell ref="D374:D378"/>
    <mergeCell ref="D379:D383"/>
    <mergeCell ref="H374:H378"/>
    <mergeCell ref="Q374:Q378"/>
    <mergeCell ref="R374:R376"/>
    <mergeCell ref="T374:T378"/>
    <mergeCell ref="AG374:AG378"/>
    <mergeCell ref="A369:A373"/>
    <mergeCell ref="C369:C373"/>
    <mergeCell ref="B369:B373"/>
    <mergeCell ref="E369:E373"/>
    <mergeCell ref="F369:F373"/>
    <mergeCell ref="G369:G373"/>
    <mergeCell ref="H369:H373"/>
    <mergeCell ref="Q369:Q373"/>
    <mergeCell ref="R369:R371"/>
    <mergeCell ref="T369:T373"/>
    <mergeCell ref="AG369:AG373"/>
    <mergeCell ref="AH369:AH373"/>
    <mergeCell ref="R372:R373"/>
    <mergeCell ref="D2:D3"/>
    <mergeCell ref="D4:D8"/>
    <mergeCell ref="D9:D13"/>
    <mergeCell ref="D14:D18"/>
    <mergeCell ref="D19:D23"/>
    <mergeCell ref="D24:D28"/>
    <mergeCell ref="A364:A368"/>
    <mergeCell ref="D369:D373"/>
    <mergeCell ref="D354:D358"/>
    <mergeCell ref="D359:D363"/>
    <mergeCell ref="D304:D308"/>
    <mergeCell ref="D309:D313"/>
    <mergeCell ref="D314:D318"/>
    <mergeCell ref="D319:D323"/>
    <mergeCell ref="D324:D328"/>
    <mergeCell ref="D329:D333"/>
    <mergeCell ref="D364:D368"/>
    <mergeCell ref="T344:T348"/>
    <mergeCell ref="X2:X3"/>
    <mergeCell ref="C364:C368"/>
    <mergeCell ref="B364:B368"/>
    <mergeCell ref="E364:E368"/>
    <mergeCell ref="F364:F368"/>
    <mergeCell ref="F239:F243"/>
    <mergeCell ref="F334:F338"/>
    <mergeCell ref="F339:F343"/>
    <mergeCell ref="F269:F273"/>
    <mergeCell ref="E359:E363"/>
    <mergeCell ref="G364:G368"/>
    <mergeCell ref="H364:H368"/>
    <mergeCell ref="Q364:Q368"/>
    <mergeCell ref="R364:R366"/>
    <mergeCell ref="T364:T368"/>
    <mergeCell ref="R179:R181"/>
    <mergeCell ref="T299:T303"/>
    <mergeCell ref="R337:R338"/>
    <mergeCell ref="R294:R296"/>
    <mergeCell ref="D229:D233"/>
    <mergeCell ref="T359:T363"/>
    <mergeCell ref="T239:T243"/>
    <mergeCell ref="R242:R243"/>
    <mergeCell ref="B2:B3"/>
    <mergeCell ref="E2:E3"/>
    <mergeCell ref="G2:G3"/>
    <mergeCell ref="F124:F128"/>
    <mergeCell ref="F79:F83"/>
    <mergeCell ref="F84:F88"/>
    <mergeCell ref="F89:F93"/>
    <mergeCell ref="F94:F98"/>
    <mergeCell ref="B34:B38"/>
    <mergeCell ref="B74:B78"/>
    <mergeCell ref="R284:R286"/>
    <mergeCell ref="T199:T203"/>
    <mergeCell ref="T204:T208"/>
    <mergeCell ref="T279:T283"/>
    <mergeCell ref="R162:R163"/>
    <mergeCell ref="R167:R168"/>
    <mergeCell ref="R232:R233"/>
    <mergeCell ref="T19:T23"/>
    <mergeCell ref="C2:C3"/>
    <mergeCell ref="R74:R76"/>
    <mergeCell ref="T39:T43"/>
    <mergeCell ref="T44:T48"/>
    <mergeCell ref="T49:T53"/>
    <mergeCell ref="T54:T58"/>
    <mergeCell ref="T59:T63"/>
    <mergeCell ref="T4:T8"/>
    <mergeCell ref="T14:T18"/>
    <mergeCell ref="F74:F78"/>
    <mergeCell ref="D49:D53"/>
    <mergeCell ref="D54:D58"/>
    <mergeCell ref="F314:F318"/>
    <mergeCell ref="F319:F323"/>
    <mergeCell ref="F324:F328"/>
    <mergeCell ref="F329:F333"/>
    <mergeCell ref="F344:F348"/>
    <mergeCell ref="F349:F353"/>
    <mergeCell ref="T214:T218"/>
    <mergeCell ref="T274:T278"/>
    <mergeCell ref="T134:T138"/>
    <mergeCell ref="R209:R211"/>
    <mergeCell ref="T244:T248"/>
    <mergeCell ref="Q264:Q268"/>
    <mergeCell ref="R247:R248"/>
    <mergeCell ref="R262:R263"/>
    <mergeCell ref="R264:R266"/>
    <mergeCell ref="R257:R258"/>
    <mergeCell ref="Q304:Q308"/>
    <mergeCell ref="Q289:Q293"/>
    <mergeCell ref="R149:R151"/>
    <mergeCell ref="R137:R138"/>
    <mergeCell ref="R134:R136"/>
    <mergeCell ref="R202:R203"/>
    <mergeCell ref="R174:R176"/>
    <mergeCell ref="T269:T273"/>
    <mergeCell ref="T249:T253"/>
    <mergeCell ref="T254:T258"/>
    <mergeCell ref="R182:R183"/>
    <mergeCell ref="R187:R188"/>
    <mergeCell ref="T284:T288"/>
    <mergeCell ref="Q259:Q263"/>
    <mergeCell ref="Q244:Q248"/>
    <mergeCell ref="T309:T313"/>
    <mergeCell ref="Q349:Q353"/>
    <mergeCell ref="Q354:Q358"/>
    <mergeCell ref="G294:G298"/>
    <mergeCell ref="H294:H298"/>
    <mergeCell ref="G299:G303"/>
    <mergeCell ref="T289:T293"/>
    <mergeCell ref="Q229:Q233"/>
    <mergeCell ref="Q239:Q243"/>
    <mergeCell ref="Q269:Q273"/>
    <mergeCell ref="Q249:Q253"/>
    <mergeCell ref="R172:R173"/>
    <mergeCell ref="R267:R268"/>
    <mergeCell ref="Q199:Q203"/>
    <mergeCell ref="R177:R178"/>
    <mergeCell ref="Q179:Q183"/>
    <mergeCell ref="R227:R228"/>
    <mergeCell ref="R237:R238"/>
    <mergeCell ref="R282:R283"/>
    <mergeCell ref="R269:R271"/>
    <mergeCell ref="R274:R276"/>
    <mergeCell ref="R197:R198"/>
    <mergeCell ref="R199:R201"/>
    <mergeCell ref="T349:T353"/>
    <mergeCell ref="T314:T318"/>
    <mergeCell ref="T319:T323"/>
    <mergeCell ref="T324:T328"/>
    <mergeCell ref="T329:T333"/>
    <mergeCell ref="T334:T338"/>
    <mergeCell ref="T339:T343"/>
    <mergeCell ref="T354:T358"/>
    <mergeCell ref="T184:T188"/>
    <mergeCell ref="T224:T228"/>
    <mergeCell ref="R229:R231"/>
    <mergeCell ref="H219:H223"/>
    <mergeCell ref="R244:R246"/>
    <mergeCell ref="Q224:Q228"/>
    <mergeCell ref="Q209:Q213"/>
    <mergeCell ref="R214:R216"/>
    <mergeCell ref="R239:R241"/>
    <mergeCell ref="R224:R226"/>
    <mergeCell ref="R254:R256"/>
    <mergeCell ref="R252:R253"/>
    <mergeCell ref="Q234:Q238"/>
    <mergeCell ref="R314:R316"/>
    <mergeCell ref="R317:R318"/>
    <mergeCell ref="H314:H318"/>
    <mergeCell ref="Q314:Q318"/>
    <mergeCell ref="R312:R313"/>
    <mergeCell ref="R334:R336"/>
    <mergeCell ref="Q309:Q313"/>
    <mergeCell ref="R289:R291"/>
    <mergeCell ref="R234:R236"/>
    <mergeCell ref="R279:R281"/>
    <mergeCell ref="Q254:Q258"/>
    <mergeCell ref="Q299:Q303"/>
    <mergeCell ref="R272:R273"/>
    <mergeCell ref="H259:H263"/>
    <mergeCell ref="H264:H268"/>
    <mergeCell ref="H269:H273"/>
    <mergeCell ref="H239:H243"/>
    <mergeCell ref="H244:H248"/>
    <mergeCell ref="G164:G168"/>
    <mergeCell ref="F224:F228"/>
    <mergeCell ref="Q144:Q148"/>
    <mergeCell ref="T169:T173"/>
    <mergeCell ref="T304:T308"/>
    <mergeCell ref="Q294:Q298"/>
    <mergeCell ref="Q319:Q323"/>
    <mergeCell ref="H334:H338"/>
    <mergeCell ref="E319:E323"/>
    <mergeCell ref="H324:H328"/>
    <mergeCell ref="E334:E338"/>
    <mergeCell ref="E294:E298"/>
    <mergeCell ref="T234:T238"/>
    <mergeCell ref="T294:T298"/>
    <mergeCell ref="D244:D248"/>
    <mergeCell ref="D249:D253"/>
    <mergeCell ref="D254:D258"/>
    <mergeCell ref="D264:D268"/>
    <mergeCell ref="D269:D273"/>
    <mergeCell ref="D234:D238"/>
    <mergeCell ref="D239:D243"/>
    <mergeCell ref="T229:T233"/>
    <mergeCell ref="E304:E308"/>
    <mergeCell ref="E309:E313"/>
    <mergeCell ref="F309:F313"/>
    <mergeCell ref="R329:R331"/>
    <mergeCell ref="R319:R321"/>
    <mergeCell ref="R322:R323"/>
    <mergeCell ref="R309:R311"/>
    <mergeCell ref="E324:E328"/>
    <mergeCell ref="R304:R306"/>
    <mergeCell ref="R292:R293"/>
    <mergeCell ref="R277:R278"/>
    <mergeCell ref="F264:F268"/>
    <mergeCell ref="R249:R251"/>
    <mergeCell ref="F244:F248"/>
    <mergeCell ref="F274:F278"/>
    <mergeCell ref="H299:H303"/>
    <mergeCell ref="G304:G308"/>
    <mergeCell ref="H304:H308"/>
    <mergeCell ref="R307:R308"/>
    <mergeCell ref="R299:R301"/>
    <mergeCell ref="R302:R303"/>
    <mergeCell ref="R287:R288"/>
    <mergeCell ref="R297:R298"/>
    <mergeCell ref="H284:H288"/>
    <mergeCell ref="H274:H278"/>
    <mergeCell ref="Q284:Q288"/>
    <mergeCell ref="F254:F258"/>
    <mergeCell ref="F259:F263"/>
    <mergeCell ref="F289:F293"/>
    <mergeCell ref="F294:F298"/>
    <mergeCell ref="E289:E293"/>
    <mergeCell ref="E349:E353"/>
    <mergeCell ref="D289:D293"/>
    <mergeCell ref="D294:D298"/>
    <mergeCell ref="B349:B353"/>
    <mergeCell ref="F199:F203"/>
    <mergeCell ref="F209:F213"/>
    <mergeCell ref="F214:F218"/>
    <mergeCell ref="F219:F223"/>
    <mergeCell ref="F204:F208"/>
    <mergeCell ref="C359:C363"/>
    <mergeCell ref="C344:C348"/>
    <mergeCell ref="C319:C323"/>
    <mergeCell ref="C234:C238"/>
    <mergeCell ref="C249:C253"/>
    <mergeCell ref="F299:F303"/>
    <mergeCell ref="F304:F308"/>
    <mergeCell ref="E299:E303"/>
    <mergeCell ref="E344:E348"/>
    <mergeCell ref="E314:E318"/>
    <mergeCell ref="E329:E333"/>
    <mergeCell ref="B344:B348"/>
    <mergeCell ref="C339:C343"/>
    <mergeCell ref="B299:B303"/>
    <mergeCell ref="C294:C298"/>
    <mergeCell ref="C314:C318"/>
    <mergeCell ref="C309:C313"/>
    <mergeCell ref="F234:F238"/>
    <mergeCell ref="F279:F283"/>
    <mergeCell ref="F249:F253"/>
    <mergeCell ref="D259:D263"/>
    <mergeCell ref="E354:E358"/>
    <mergeCell ref="B339:B343"/>
    <mergeCell ref="C334:C338"/>
    <mergeCell ref="B334:B338"/>
    <mergeCell ref="Q359:Q363"/>
    <mergeCell ref="R359:R361"/>
    <mergeCell ref="R362:R363"/>
    <mergeCell ref="Q344:Q348"/>
    <mergeCell ref="R344:R346"/>
    <mergeCell ref="R352:R353"/>
    <mergeCell ref="R354:R356"/>
    <mergeCell ref="R357:R358"/>
    <mergeCell ref="R347:R348"/>
    <mergeCell ref="R349:R351"/>
    <mergeCell ref="R342:R343"/>
    <mergeCell ref="R327:R328"/>
    <mergeCell ref="Q329:Q333"/>
    <mergeCell ref="R332:R333"/>
    <mergeCell ref="Q334:Q338"/>
    <mergeCell ref="Q324:Q328"/>
    <mergeCell ref="Q339:Q343"/>
    <mergeCell ref="R324:R326"/>
    <mergeCell ref="E339:E343"/>
    <mergeCell ref="R339:R341"/>
    <mergeCell ref="G359:G363"/>
    <mergeCell ref="H359:H363"/>
    <mergeCell ref="G344:G348"/>
    <mergeCell ref="H344:H348"/>
    <mergeCell ref="G349:G353"/>
    <mergeCell ref="B359:B363"/>
    <mergeCell ref="C354:C358"/>
    <mergeCell ref="B354:B358"/>
    <mergeCell ref="C349:C353"/>
    <mergeCell ref="B214:B218"/>
    <mergeCell ref="B234:B238"/>
    <mergeCell ref="C229:C233"/>
    <mergeCell ref="C329:C333"/>
    <mergeCell ref="C324:C328"/>
    <mergeCell ref="B179:B183"/>
    <mergeCell ref="C224:C228"/>
    <mergeCell ref="B224:B228"/>
    <mergeCell ref="C219:C223"/>
    <mergeCell ref="B219:B223"/>
    <mergeCell ref="C204:C208"/>
    <mergeCell ref="C209:C213"/>
    <mergeCell ref="B209:B213"/>
    <mergeCell ref="B309:B313"/>
    <mergeCell ref="B314:B318"/>
    <mergeCell ref="B304:B308"/>
    <mergeCell ref="C304:C308"/>
    <mergeCell ref="B319:B323"/>
    <mergeCell ref="B329:B333"/>
    <mergeCell ref="B324:B328"/>
    <mergeCell ref="B194:B198"/>
    <mergeCell ref="C289:C293"/>
    <mergeCell ref="B289:B293"/>
    <mergeCell ref="C214:C218"/>
    <mergeCell ref="C264:C268"/>
    <mergeCell ref="B264:B268"/>
    <mergeCell ref="B269:B273"/>
    <mergeCell ref="C284:C288"/>
    <mergeCell ref="B284:B288"/>
    <mergeCell ref="B129:B133"/>
    <mergeCell ref="B114:B118"/>
    <mergeCell ref="B104:B108"/>
    <mergeCell ref="C109:C113"/>
    <mergeCell ref="B109:B113"/>
    <mergeCell ref="B119:B123"/>
    <mergeCell ref="C114:C118"/>
    <mergeCell ref="B64:B68"/>
    <mergeCell ref="B144:B148"/>
    <mergeCell ref="C139:C143"/>
    <mergeCell ref="C124:C128"/>
    <mergeCell ref="B124:B128"/>
    <mergeCell ref="B139:B143"/>
    <mergeCell ref="C134:C138"/>
    <mergeCell ref="B134:B138"/>
    <mergeCell ref="D104:D108"/>
    <mergeCell ref="D109:D113"/>
    <mergeCell ref="D114:D118"/>
    <mergeCell ref="D129:D133"/>
    <mergeCell ref="D144:D148"/>
    <mergeCell ref="Q4:Q8"/>
    <mergeCell ref="R4:R6"/>
    <mergeCell ref="R32:R33"/>
    <mergeCell ref="D29:D33"/>
    <mergeCell ref="Q14:Q18"/>
    <mergeCell ref="R14:R16"/>
    <mergeCell ref="R17:R18"/>
    <mergeCell ref="Q19:Q23"/>
    <mergeCell ref="E39:E43"/>
    <mergeCell ref="B84:B88"/>
    <mergeCell ref="C79:C83"/>
    <mergeCell ref="B89:B93"/>
    <mergeCell ref="C94:C98"/>
    <mergeCell ref="B94:B98"/>
    <mergeCell ref="C99:C103"/>
    <mergeCell ref="B99:B103"/>
    <mergeCell ref="D94:D98"/>
    <mergeCell ref="D69:D73"/>
    <mergeCell ref="D64:D68"/>
    <mergeCell ref="D74:D78"/>
    <mergeCell ref="D79:D83"/>
    <mergeCell ref="D84:D88"/>
    <mergeCell ref="D89:D93"/>
    <mergeCell ref="B19:B23"/>
    <mergeCell ref="B24:B28"/>
    <mergeCell ref="B29:B33"/>
    <mergeCell ref="B49:B53"/>
    <mergeCell ref="B54:B58"/>
    <mergeCell ref="B59:B63"/>
    <mergeCell ref="C14:C18"/>
    <mergeCell ref="C19:C23"/>
    <mergeCell ref="B69:B73"/>
    <mergeCell ref="T64:T68"/>
    <mergeCell ref="AG69:AG73"/>
    <mergeCell ref="AG74:AG78"/>
    <mergeCell ref="B79:B83"/>
    <mergeCell ref="D34:D38"/>
    <mergeCell ref="D39:D43"/>
    <mergeCell ref="D44:D48"/>
    <mergeCell ref="R72:R73"/>
    <mergeCell ref="G79:G83"/>
    <mergeCell ref="H79:H83"/>
    <mergeCell ref="T79:T83"/>
    <mergeCell ref="T24:T28"/>
    <mergeCell ref="D134:D138"/>
    <mergeCell ref="D139:D143"/>
    <mergeCell ref="C129:C133"/>
    <mergeCell ref="E144:E148"/>
    <mergeCell ref="F114:F118"/>
    <mergeCell ref="G124:G128"/>
    <mergeCell ref="D119:D123"/>
    <mergeCell ref="D124:D128"/>
    <mergeCell ref="C119:C123"/>
    <mergeCell ref="C144:C148"/>
    <mergeCell ref="R59:R61"/>
    <mergeCell ref="Q39:Q43"/>
    <mergeCell ref="R39:R41"/>
    <mergeCell ref="R44:R46"/>
    <mergeCell ref="R47:R48"/>
    <mergeCell ref="AG59:AG63"/>
    <mergeCell ref="R139:R141"/>
    <mergeCell ref="Q54:Q58"/>
    <mergeCell ref="T34:T38"/>
    <mergeCell ref="R127:R128"/>
    <mergeCell ref="AG4:AG8"/>
    <mergeCell ref="AG14:AG18"/>
    <mergeCell ref="AG19:AG23"/>
    <mergeCell ref="AG24:AG28"/>
    <mergeCell ref="R7:R8"/>
    <mergeCell ref="R12:R13"/>
    <mergeCell ref="R24:R26"/>
    <mergeCell ref="R27:R28"/>
    <mergeCell ref="R19:R21"/>
    <mergeCell ref="R22:R23"/>
    <mergeCell ref="C29:C33"/>
    <mergeCell ref="C34:C38"/>
    <mergeCell ref="C44:C48"/>
    <mergeCell ref="C74:C78"/>
    <mergeCell ref="C69:C73"/>
    <mergeCell ref="C64:C68"/>
    <mergeCell ref="C104:C108"/>
    <mergeCell ref="D99:D103"/>
    <mergeCell ref="C89:C93"/>
    <mergeCell ref="C84:C88"/>
    <mergeCell ref="G84:G88"/>
    <mergeCell ref="H84:H88"/>
    <mergeCell ref="E59:E63"/>
    <mergeCell ref="R37:R38"/>
    <mergeCell ref="C39:C43"/>
    <mergeCell ref="C49:C53"/>
    <mergeCell ref="C54:C58"/>
    <mergeCell ref="C59:C63"/>
    <mergeCell ref="H44:H48"/>
    <mergeCell ref="G34:G38"/>
    <mergeCell ref="H34:H38"/>
    <mergeCell ref="D59:D63"/>
    <mergeCell ref="AG9:AG13"/>
    <mergeCell ref="T9:T13"/>
    <mergeCell ref="R34:R36"/>
    <mergeCell ref="Q24:Q28"/>
    <mergeCell ref="AG34:AG38"/>
    <mergeCell ref="AG29:AG33"/>
    <mergeCell ref="R67:R68"/>
    <mergeCell ref="Q64:Q68"/>
    <mergeCell ref="R64:R66"/>
    <mergeCell ref="R207:R208"/>
    <mergeCell ref="R222:R223"/>
    <mergeCell ref="R132:R133"/>
    <mergeCell ref="T124:T128"/>
    <mergeCell ref="T129:T133"/>
    <mergeCell ref="Q134:Q138"/>
    <mergeCell ref="Q169:Q173"/>
    <mergeCell ref="R169:R171"/>
    <mergeCell ref="R142:R143"/>
    <mergeCell ref="R144:R146"/>
    <mergeCell ref="T219:T223"/>
    <mergeCell ref="T194:T198"/>
    <mergeCell ref="Q194:Q198"/>
    <mergeCell ref="R212:R213"/>
    <mergeCell ref="R82:R83"/>
    <mergeCell ref="Q164:Q168"/>
    <mergeCell ref="Q119:Q123"/>
    <mergeCell ref="R29:R31"/>
    <mergeCell ref="T189:T193"/>
    <mergeCell ref="R99:R101"/>
    <mergeCell ref="Q124:Q128"/>
    <mergeCell ref="T29:T33"/>
    <mergeCell ref="R192:R193"/>
    <mergeCell ref="T179:T183"/>
    <mergeCell ref="T99:T103"/>
    <mergeCell ref="T109:T113"/>
    <mergeCell ref="R87:R88"/>
    <mergeCell ref="Q89:Q93"/>
    <mergeCell ref="R97:R98"/>
    <mergeCell ref="R189:R191"/>
    <mergeCell ref="T139:T143"/>
    <mergeCell ref="T144:T148"/>
    <mergeCell ref="Q174:Q178"/>
    <mergeCell ref="Q184:Q188"/>
    <mergeCell ref="T119:T123"/>
    <mergeCell ref="T89:T93"/>
    <mergeCell ref="T94:T98"/>
    <mergeCell ref="T104:T108"/>
    <mergeCell ref="T114:T118"/>
    <mergeCell ref="T84:T88"/>
    <mergeCell ref="R92:R93"/>
    <mergeCell ref="R107:R108"/>
    <mergeCell ref="Q109:Q113"/>
    <mergeCell ref="R94:R96"/>
    <mergeCell ref="R84:R86"/>
    <mergeCell ref="R117:R118"/>
    <mergeCell ref="R122:R123"/>
    <mergeCell ref="R114:R116"/>
    <mergeCell ref="R89:R91"/>
    <mergeCell ref="R124:R126"/>
    <mergeCell ref="Q9:Q13"/>
    <mergeCell ref="R9:R11"/>
    <mergeCell ref="Q74:Q78"/>
    <mergeCell ref="Q69:Q73"/>
    <mergeCell ref="Q59:Q63"/>
    <mergeCell ref="Q49:Q53"/>
    <mergeCell ref="R69:R71"/>
    <mergeCell ref="R54:R56"/>
    <mergeCell ref="R62:R63"/>
    <mergeCell ref="Q29:Q33"/>
    <mergeCell ref="H129:H133"/>
    <mergeCell ref="R119:R121"/>
    <mergeCell ref="Q129:Q133"/>
    <mergeCell ref="G19:G23"/>
    <mergeCell ref="H19:H23"/>
    <mergeCell ref="G39:G43"/>
    <mergeCell ref="H39:H43"/>
    <mergeCell ref="H24:H28"/>
    <mergeCell ref="G104:G108"/>
    <mergeCell ref="H104:H108"/>
    <mergeCell ref="H119:H123"/>
    <mergeCell ref="R129:R131"/>
    <mergeCell ref="G64:G68"/>
    <mergeCell ref="Q34:Q38"/>
    <mergeCell ref="R52:R53"/>
    <mergeCell ref="R57:R58"/>
    <mergeCell ref="R49:R51"/>
    <mergeCell ref="R42:R43"/>
    <mergeCell ref="R77:R78"/>
    <mergeCell ref="R79:R81"/>
    <mergeCell ref="E84:E88"/>
    <mergeCell ref="G139:G143"/>
    <mergeCell ref="E134:E138"/>
    <mergeCell ref="H99:H103"/>
    <mergeCell ref="Q139:Q143"/>
    <mergeCell ref="H114:H118"/>
    <mergeCell ref="H139:H143"/>
    <mergeCell ref="E139:E143"/>
    <mergeCell ref="G49:G53"/>
    <mergeCell ref="H49:H53"/>
    <mergeCell ref="G74:G78"/>
    <mergeCell ref="E129:E133"/>
    <mergeCell ref="E109:E113"/>
    <mergeCell ref="E114:E118"/>
    <mergeCell ref="H109:H113"/>
    <mergeCell ref="G114:G118"/>
    <mergeCell ref="E99:E103"/>
    <mergeCell ref="E104:E108"/>
    <mergeCell ref="Q94:Q98"/>
    <mergeCell ref="F99:F103"/>
    <mergeCell ref="H124:H128"/>
    <mergeCell ref="G129:G133"/>
    <mergeCell ref="Q84:Q88"/>
    <mergeCell ref="G89:G93"/>
    <mergeCell ref="E119:E123"/>
    <mergeCell ref="E124:E128"/>
    <mergeCell ref="F69:F73"/>
    <mergeCell ref="G69:G73"/>
    <mergeCell ref="H69:H73"/>
    <mergeCell ref="G54:G58"/>
    <mergeCell ref="H54:H58"/>
    <mergeCell ref="G109:G113"/>
    <mergeCell ref="AG359:AG363"/>
    <mergeCell ref="AH4:AH8"/>
    <mergeCell ref="AH14:AH18"/>
    <mergeCell ref="AH19:AH23"/>
    <mergeCell ref="AH24:AH28"/>
    <mergeCell ref="AH29:AH33"/>
    <mergeCell ref="AG184:AG188"/>
    <mergeCell ref="E149:E153"/>
    <mergeCell ref="E154:E158"/>
    <mergeCell ref="G179:G183"/>
    <mergeCell ref="H179:H183"/>
    <mergeCell ref="T149:T153"/>
    <mergeCell ref="T154:T158"/>
    <mergeCell ref="Q154:Q158"/>
    <mergeCell ref="Q149:Q153"/>
    <mergeCell ref="E159:E163"/>
    <mergeCell ref="E164:E168"/>
    <mergeCell ref="R159:R161"/>
    <mergeCell ref="R102:R103"/>
    <mergeCell ref="Q104:Q108"/>
    <mergeCell ref="R104:R106"/>
    <mergeCell ref="R109:R111"/>
    <mergeCell ref="R112:R113"/>
    <mergeCell ref="R154:R156"/>
    <mergeCell ref="R157:R158"/>
    <mergeCell ref="Q159:Q163"/>
    <mergeCell ref="Q114:Q118"/>
    <mergeCell ref="E89:E93"/>
    <mergeCell ref="E94:E98"/>
    <mergeCell ref="G144:G148"/>
    <mergeCell ref="H144:H148"/>
    <mergeCell ref="E79:E83"/>
    <mergeCell ref="AH64:AH68"/>
    <mergeCell ref="AH69:AH73"/>
    <mergeCell ref="AH74:AH78"/>
    <mergeCell ref="AH79:AH83"/>
    <mergeCell ref="AH84:AH88"/>
    <mergeCell ref="AG194:AG198"/>
    <mergeCell ref="AG199:AG203"/>
    <mergeCell ref="AG204:AG208"/>
    <mergeCell ref="AG39:AG43"/>
    <mergeCell ref="AG254:AG258"/>
    <mergeCell ref="AG259:AG263"/>
    <mergeCell ref="AG274:AG278"/>
    <mergeCell ref="AH59:AH63"/>
    <mergeCell ref="AG214:AG218"/>
    <mergeCell ref="AG219:AG223"/>
    <mergeCell ref="AG164:AG168"/>
    <mergeCell ref="AG169:AG173"/>
    <mergeCell ref="AG174:AG178"/>
    <mergeCell ref="AG229:AG233"/>
    <mergeCell ref="AG234:AG238"/>
    <mergeCell ref="AH239:AH243"/>
    <mergeCell ref="AH184:AH188"/>
    <mergeCell ref="AG239:AG243"/>
    <mergeCell ref="AG64:AG68"/>
    <mergeCell ref="AG44:AG48"/>
    <mergeCell ref="AH199:AH203"/>
    <mergeCell ref="AH204:AH208"/>
    <mergeCell ref="AH209:AH213"/>
    <mergeCell ref="AG244:AG248"/>
    <mergeCell ref="AG149:AG153"/>
    <mergeCell ref="AG154:AG158"/>
    <mergeCell ref="AG159:AG163"/>
    <mergeCell ref="AG104:AG108"/>
    <mergeCell ref="AG109:AG113"/>
    <mergeCell ref="AG114:AG118"/>
    <mergeCell ref="AG119:AG123"/>
    <mergeCell ref="AG124:AG128"/>
    <mergeCell ref="AG129:AG133"/>
    <mergeCell ref="AG209:AG213"/>
    <mergeCell ref="AG179:AG183"/>
    <mergeCell ref="AG224:AG228"/>
    <mergeCell ref="G159:G163"/>
    <mergeCell ref="G184:G188"/>
    <mergeCell ref="H194:H198"/>
    <mergeCell ref="AH34:AH38"/>
    <mergeCell ref="AH39:AH43"/>
    <mergeCell ref="AH44:AH48"/>
    <mergeCell ref="AH49:AH53"/>
    <mergeCell ref="AH54:AH58"/>
    <mergeCell ref="AH89:AH93"/>
    <mergeCell ref="AG49:AG53"/>
    <mergeCell ref="AG54:AG58"/>
    <mergeCell ref="AG94:AG98"/>
    <mergeCell ref="AG99:AG103"/>
    <mergeCell ref="AG79:AG83"/>
    <mergeCell ref="AG84:AG88"/>
    <mergeCell ref="AG89:AG93"/>
    <mergeCell ref="AG134:AG138"/>
    <mergeCell ref="AG139:AG143"/>
    <mergeCell ref="AG144:AG148"/>
    <mergeCell ref="AG349:AG353"/>
    <mergeCell ref="AH274:AH278"/>
    <mergeCell ref="AG299:AG303"/>
    <mergeCell ref="AG304:AG308"/>
    <mergeCell ref="AG309:AG313"/>
    <mergeCell ref="AG314:AG318"/>
    <mergeCell ref="AG319:AG323"/>
    <mergeCell ref="AH319:AH323"/>
    <mergeCell ref="AH279:AH283"/>
    <mergeCell ref="AG249:AG253"/>
    <mergeCell ref="AG284:AG288"/>
    <mergeCell ref="AG289:AG293"/>
    <mergeCell ref="AG294:AG298"/>
    <mergeCell ref="AG264:AG268"/>
    <mergeCell ref="AH289:AH293"/>
    <mergeCell ref="AH294:AH298"/>
    <mergeCell ref="AG189:AG193"/>
    <mergeCell ref="AH284:AH288"/>
    <mergeCell ref="AG269:AG273"/>
    <mergeCell ref="AG279:AG283"/>
    <mergeCell ref="AH324:AH328"/>
    <mergeCell ref="AH329:AH333"/>
    <mergeCell ref="AH334:AH338"/>
    <mergeCell ref="AH339:AH343"/>
    <mergeCell ref="AH299:AH303"/>
    <mergeCell ref="AH304:AH308"/>
    <mergeCell ref="AH309:AH313"/>
    <mergeCell ref="AH314:AH318"/>
    <mergeCell ref="AG324:AG328"/>
    <mergeCell ref="AG329:AG333"/>
    <mergeCell ref="AG334:AG338"/>
    <mergeCell ref="AG339:AG343"/>
    <mergeCell ref="AH354:AH358"/>
    <mergeCell ref="AH229:AH233"/>
    <mergeCell ref="AH259:AH263"/>
    <mergeCell ref="AH264:AH268"/>
    <mergeCell ref="AH269:AH273"/>
    <mergeCell ref="AG344:AG348"/>
    <mergeCell ref="AG354:AG358"/>
    <mergeCell ref="AH359:AH363"/>
    <mergeCell ref="AI4:AI8"/>
    <mergeCell ref="AI14:AI18"/>
    <mergeCell ref="AI19:AI23"/>
    <mergeCell ref="AI24:AI28"/>
    <mergeCell ref="AI29:AI33"/>
    <mergeCell ref="AI34:AI38"/>
    <mergeCell ref="AI9:AI13"/>
    <mergeCell ref="AH174:AH178"/>
    <mergeCell ref="AH224:AH228"/>
    <mergeCell ref="AH344:AH348"/>
    <mergeCell ref="AH349:AH353"/>
    <mergeCell ref="AH9:AH13"/>
    <mergeCell ref="AH254:AH258"/>
    <mergeCell ref="AH154:AH158"/>
    <mergeCell ref="AH159:AH163"/>
    <mergeCell ref="AH164:AH168"/>
    <mergeCell ref="AH169:AH173"/>
    <mergeCell ref="AH189:AH193"/>
    <mergeCell ref="AH244:AH248"/>
    <mergeCell ref="AH179:AH183"/>
    <mergeCell ref="AH234:AH238"/>
    <mergeCell ref="AI69:AI73"/>
    <mergeCell ref="AI74:AI78"/>
    <mergeCell ref="AI79:AI83"/>
    <mergeCell ref="AI84:AI88"/>
    <mergeCell ref="AI89:AI93"/>
    <mergeCell ref="AH219:AH223"/>
    <mergeCell ref="AH194:AH198"/>
    <mergeCell ref="AH214:AH218"/>
    <mergeCell ref="AI144:AI148"/>
    <mergeCell ref="AI149:AI153"/>
    <mergeCell ref="AI214:AI218"/>
    <mergeCell ref="AI164:AI168"/>
    <mergeCell ref="AI199:AI203"/>
    <mergeCell ref="AI204:AI208"/>
    <mergeCell ref="AI114:AI118"/>
    <mergeCell ref="AI119:AI123"/>
    <mergeCell ref="AI94:AI98"/>
    <mergeCell ref="AI99:AI103"/>
    <mergeCell ref="AI189:AI193"/>
    <mergeCell ref="AI194:AI198"/>
    <mergeCell ref="AI169:AI173"/>
    <mergeCell ref="AI174:AI178"/>
    <mergeCell ref="AH149:AH153"/>
    <mergeCell ref="AI124:AI128"/>
    <mergeCell ref="AI104:AI108"/>
    <mergeCell ref="AI109:AI113"/>
    <mergeCell ref="AI129:AI133"/>
    <mergeCell ref="AI134:AI138"/>
    <mergeCell ref="AI39:AI43"/>
    <mergeCell ref="AI44:AI48"/>
    <mergeCell ref="AI49:AI53"/>
    <mergeCell ref="AI54:AI58"/>
    <mergeCell ref="AI59:AI63"/>
    <mergeCell ref="AI64:AI68"/>
    <mergeCell ref="A2:A3"/>
    <mergeCell ref="A144:A148"/>
    <mergeCell ref="A94:A98"/>
    <mergeCell ref="A99:A103"/>
    <mergeCell ref="A104:A108"/>
    <mergeCell ref="A109:A113"/>
    <mergeCell ref="A89:A93"/>
    <mergeCell ref="A124:A128"/>
    <mergeCell ref="A129:A133"/>
    <mergeCell ref="A134:A138"/>
    <mergeCell ref="AI209:AI213"/>
    <mergeCell ref="AH114:AH118"/>
    <mergeCell ref="AH119:AH123"/>
    <mergeCell ref="AH124:AH128"/>
    <mergeCell ref="AH129:AH133"/>
    <mergeCell ref="AH134:AH138"/>
    <mergeCell ref="AH139:AH143"/>
    <mergeCell ref="AH144:AH148"/>
    <mergeCell ref="AI179:AI183"/>
    <mergeCell ref="AI184:AI188"/>
    <mergeCell ref="AH94:AH98"/>
    <mergeCell ref="AH99:AH103"/>
    <mergeCell ref="AH104:AH108"/>
    <mergeCell ref="AH109:AH113"/>
    <mergeCell ref="AI154:AI158"/>
    <mergeCell ref="AI159:AI163"/>
    <mergeCell ref="A29:A33"/>
    <mergeCell ref="A34:A38"/>
    <mergeCell ref="A39:A43"/>
    <mergeCell ref="A44:A48"/>
    <mergeCell ref="A49:A53"/>
    <mergeCell ref="A54:A58"/>
    <mergeCell ref="A4:A8"/>
    <mergeCell ref="A9:A13"/>
    <mergeCell ref="A14:A18"/>
    <mergeCell ref="A19:A23"/>
    <mergeCell ref="A24:A28"/>
    <mergeCell ref="E9:E13"/>
    <mergeCell ref="E14:E18"/>
    <mergeCell ref="C4:C8"/>
    <mergeCell ref="C9:C13"/>
    <mergeCell ref="C24:C28"/>
    <mergeCell ref="F19:F23"/>
    <mergeCell ref="B39:B43"/>
    <mergeCell ref="B44:B48"/>
    <mergeCell ref="F54:F58"/>
    <mergeCell ref="E4:E8"/>
    <mergeCell ref="F39:F43"/>
    <mergeCell ref="E24:E28"/>
    <mergeCell ref="E29:E33"/>
    <mergeCell ref="E44:E48"/>
    <mergeCell ref="E49:E53"/>
    <mergeCell ref="E54:E58"/>
    <mergeCell ref="F44:F48"/>
    <mergeCell ref="F49:F53"/>
    <mergeCell ref="B4:B8"/>
    <mergeCell ref="B9:B13"/>
    <mergeCell ref="B14:B18"/>
    <mergeCell ref="A119:A123"/>
    <mergeCell ref="A64:A68"/>
    <mergeCell ref="A69:A73"/>
    <mergeCell ref="A74:A78"/>
    <mergeCell ref="A79:A83"/>
    <mergeCell ref="A84:A88"/>
    <mergeCell ref="AI324:AI328"/>
    <mergeCell ref="AI334:AI338"/>
    <mergeCell ref="AI329:AI333"/>
    <mergeCell ref="AI274:AI278"/>
    <mergeCell ref="AI279:AI283"/>
    <mergeCell ref="AI284:AI288"/>
    <mergeCell ref="A59:A63"/>
    <mergeCell ref="A114:A118"/>
    <mergeCell ref="AI344:AI348"/>
    <mergeCell ref="AI349:AI353"/>
    <mergeCell ref="AI354:AI358"/>
    <mergeCell ref="AI304:AI308"/>
    <mergeCell ref="AI309:AI313"/>
    <mergeCell ref="AI314:AI318"/>
    <mergeCell ref="AI319:AI323"/>
    <mergeCell ref="A139:A143"/>
    <mergeCell ref="A209:A213"/>
    <mergeCell ref="A214:A218"/>
    <mergeCell ref="H74:H78"/>
    <mergeCell ref="G134:G138"/>
    <mergeCell ref="H134:H138"/>
    <mergeCell ref="E204:E208"/>
    <mergeCell ref="E209:E213"/>
    <mergeCell ref="E214:E218"/>
    <mergeCell ref="AI244:AI248"/>
    <mergeCell ref="AI139:AI143"/>
    <mergeCell ref="A359:A363"/>
    <mergeCell ref="A329:A333"/>
    <mergeCell ref="A334:A338"/>
    <mergeCell ref="A339:A343"/>
    <mergeCell ref="A344:A348"/>
    <mergeCell ref="A349:A353"/>
    <mergeCell ref="A354:A358"/>
    <mergeCell ref="AI254:AI258"/>
    <mergeCell ref="AI259:AI263"/>
    <mergeCell ref="AI264:AI268"/>
    <mergeCell ref="AI269:AI273"/>
    <mergeCell ref="AI219:AI223"/>
    <mergeCell ref="AI224:AI228"/>
    <mergeCell ref="AI229:AI233"/>
    <mergeCell ref="AI234:AI238"/>
    <mergeCell ref="AI249:AI253"/>
    <mergeCell ref="AI239:AI243"/>
    <mergeCell ref="E224:E228"/>
    <mergeCell ref="E229:E233"/>
    <mergeCell ref="E234:E238"/>
    <mergeCell ref="E239:E243"/>
    <mergeCell ref="E269:E273"/>
    <mergeCell ref="E274:E278"/>
    <mergeCell ref="E249:E253"/>
    <mergeCell ref="E254:E258"/>
    <mergeCell ref="E259:E263"/>
    <mergeCell ref="AI339:AI343"/>
    <mergeCell ref="AI294:AI298"/>
    <mergeCell ref="AI299:AI303"/>
    <mergeCell ref="AI289:AI293"/>
    <mergeCell ref="AI359:AI363"/>
    <mergeCell ref="AH249:AH253"/>
    <mergeCell ref="C169:C173"/>
    <mergeCell ref="Q214:Q218"/>
    <mergeCell ref="E169:E173"/>
    <mergeCell ref="E174:E178"/>
    <mergeCell ref="E179:E183"/>
    <mergeCell ref="E184:E188"/>
    <mergeCell ref="C174:C178"/>
    <mergeCell ref="G194:G198"/>
    <mergeCell ref="E189:E193"/>
    <mergeCell ref="A299:A303"/>
    <mergeCell ref="E219:E223"/>
    <mergeCell ref="C189:C193"/>
    <mergeCell ref="B189:B193"/>
    <mergeCell ref="C184:C188"/>
    <mergeCell ref="B184:B188"/>
    <mergeCell ref="A204:A208"/>
    <mergeCell ref="A234:A238"/>
    <mergeCell ref="A219:A223"/>
    <mergeCell ref="Q219:Q223"/>
    <mergeCell ref="G229:G233"/>
    <mergeCell ref="Q189:Q193"/>
    <mergeCell ref="Q204:Q208"/>
    <mergeCell ref="G174:G178"/>
    <mergeCell ref="H174:H178"/>
    <mergeCell ref="C239:C243"/>
    <mergeCell ref="B239:B243"/>
    <mergeCell ref="B249:B253"/>
    <mergeCell ref="C244:C248"/>
    <mergeCell ref="B244:B248"/>
    <mergeCell ref="B294:B298"/>
    <mergeCell ref="Q274:Q278"/>
    <mergeCell ref="Q279:Q283"/>
    <mergeCell ref="E279:E283"/>
    <mergeCell ref="G289:G293"/>
    <mergeCell ref="G264:G268"/>
    <mergeCell ref="A319:A323"/>
    <mergeCell ref="A324:A328"/>
    <mergeCell ref="A269:A273"/>
    <mergeCell ref="A274:A278"/>
    <mergeCell ref="A279:A283"/>
    <mergeCell ref="A284:A288"/>
    <mergeCell ref="A294:A298"/>
    <mergeCell ref="A289:A293"/>
    <mergeCell ref="A309:A313"/>
    <mergeCell ref="A314:A318"/>
    <mergeCell ref="G284:G288"/>
    <mergeCell ref="D274:D278"/>
    <mergeCell ref="D279:D283"/>
    <mergeCell ref="D284:D288"/>
    <mergeCell ref="D299:D303"/>
    <mergeCell ref="C279:C283"/>
    <mergeCell ref="B279:B283"/>
    <mergeCell ref="A264:A268"/>
    <mergeCell ref="A304:A308"/>
    <mergeCell ref="C274:C278"/>
    <mergeCell ref="B274:B278"/>
    <mergeCell ref="C269:C273"/>
    <mergeCell ref="C299:C303"/>
    <mergeCell ref="G279:G283"/>
    <mergeCell ref="G274:G278"/>
    <mergeCell ref="G309:G313"/>
    <mergeCell ref="G269:G273"/>
    <mergeCell ref="E264:E268"/>
    <mergeCell ref="E284:E288"/>
    <mergeCell ref="C159:C163"/>
    <mergeCell ref="B159:B163"/>
    <mergeCell ref="A149:A153"/>
    <mergeCell ref="A154:A158"/>
    <mergeCell ref="A159:A163"/>
    <mergeCell ref="A164:A168"/>
    <mergeCell ref="C149:C153"/>
    <mergeCell ref="B149:B153"/>
    <mergeCell ref="G204:G208"/>
    <mergeCell ref="G254:G258"/>
    <mergeCell ref="B229:B233"/>
    <mergeCell ref="B164:B168"/>
    <mergeCell ref="G259:G263"/>
    <mergeCell ref="E244:E248"/>
    <mergeCell ref="G239:G243"/>
    <mergeCell ref="G224:G228"/>
    <mergeCell ref="G219:G223"/>
    <mergeCell ref="D169:D173"/>
    <mergeCell ref="A249:A253"/>
    <mergeCell ref="A254:A258"/>
    <mergeCell ref="A259:A263"/>
    <mergeCell ref="C259:C263"/>
    <mergeCell ref="B259:B263"/>
    <mergeCell ref="C254:C258"/>
    <mergeCell ref="B254:B258"/>
    <mergeCell ref="E194:E198"/>
    <mergeCell ref="E199:E203"/>
    <mergeCell ref="B169:B173"/>
    <mergeCell ref="A184:A188"/>
    <mergeCell ref="A239:A243"/>
    <mergeCell ref="A244:A248"/>
    <mergeCell ref="A179:A183"/>
    <mergeCell ref="E1:F1"/>
    <mergeCell ref="H229:H233"/>
    <mergeCell ref="G234:G238"/>
    <mergeCell ref="F59:F63"/>
    <mergeCell ref="G59:G63"/>
    <mergeCell ref="H204:H208"/>
    <mergeCell ref="G209:G213"/>
    <mergeCell ref="C154:C158"/>
    <mergeCell ref="C164:C168"/>
    <mergeCell ref="A224:A228"/>
    <mergeCell ref="A229:A233"/>
    <mergeCell ref="H214:H218"/>
    <mergeCell ref="C179:C183"/>
    <mergeCell ref="H224:H228"/>
    <mergeCell ref="H209:H213"/>
    <mergeCell ref="G214:G218"/>
    <mergeCell ref="G189:G193"/>
    <mergeCell ref="G199:G203"/>
    <mergeCell ref="A189:A193"/>
    <mergeCell ref="A194:A198"/>
    <mergeCell ref="A199:A203"/>
    <mergeCell ref="A174:A178"/>
    <mergeCell ref="D174:D178"/>
    <mergeCell ref="B174:B178"/>
    <mergeCell ref="B204:B208"/>
    <mergeCell ref="A169:A173"/>
    <mergeCell ref="B154:B158"/>
    <mergeCell ref="C199:C203"/>
    <mergeCell ref="B199:B203"/>
    <mergeCell ref="C194:C198"/>
    <mergeCell ref="H59:H63"/>
    <mergeCell ref="H64:H68"/>
    <mergeCell ref="F129:F133"/>
    <mergeCell ref="F194:F198"/>
    <mergeCell ref="F179:F183"/>
    <mergeCell ref="F184:F188"/>
    <mergeCell ref="F164:F168"/>
    <mergeCell ref="F189:F193"/>
    <mergeCell ref="F284:F288"/>
    <mergeCell ref="G339:G343"/>
    <mergeCell ref="H339:H343"/>
    <mergeCell ref="F134:F138"/>
    <mergeCell ref="F229:F233"/>
    <mergeCell ref="G354:G358"/>
    <mergeCell ref="H354:H358"/>
    <mergeCell ref="F354:F358"/>
    <mergeCell ref="G334:G338"/>
    <mergeCell ref="H349:H353"/>
    <mergeCell ref="F359:F363"/>
    <mergeCell ref="G329:G333"/>
    <mergeCell ref="H329:H333"/>
    <mergeCell ref="G319:G323"/>
    <mergeCell ref="H309:H313"/>
    <mergeCell ref="G314:G318"/>
    <mergeCell ref="G154:G158"/>
    <mergeCell ref="H154:H158"/>
    <mergeCell ref="H159:H163"/>
    <mergeCell ref="H199:H203"/>
    <mergeCell ref="H249:H253"/>
    <mergeCell ref="H254:H258"/>
    <mergeCell ref="F139:F143"/>
    <mergeCell ref="F144:F148"/>
    <mergeCell ref="F149:F153"/>
    <mergeCell ref="F154:F158"/>
    <mergeCell ref="G4:G8"/>
    <mergeCell ref="H4:H8"/>
    <mergeCell ref="F4:F8"/>
    <mergeCell ref="T259:T263"/>
    <mergeCell ref="T264:T268"/>
    <mergeCell ref="T174:T178"/>
    <mergeCell ref="R147:R148"/>
    <mergeCell ref="R194:R196"/>
    <mergeCell ref="R152:R153"/>
    <mergeCell ref="R164:R166"/>
    <mergeCell ref="R204:R206"/>
    <mergeCell ref="R217:R218"/>
    <mergeCell ref="R184:R186"/>
    <mergeCell ref="H184:H188"/>
    <mergeCell ref="H279:H283"/>
    <mergeCell ref="H234:H238"/>
    <mergeCell ref="G244:G248"/>
    <mergeCell ref="G249:G253"/>
    <mergeCell ref="H94:H98"/>
    <mergeCell ref="G99:G103"/>
    <mergeCell ref="H89:H93"/>
    <mergeCell ref="G149:G153"/>
    <mergeCell ref="G94:G98"/>
    <mergeCell ref="F104:F108"/>
    <mergeCell ref="F109:F113"/>
    <mergeCell ref="F119:F123"/>
    <mergeCell ref="G119:G123"/>
    <mergeCell ref="Q99:Q103"/>
    <mergeCell ref="Q79:Q83"/>
    <mergeCell ref="G44:G48"/>
    <mergeCell ref="Q44:Q48"/>
    <mergeCell ref="F64:F68"/>
    <mergeCell ref="H2:H3"/>
    <mergeCell ref="T69:T73"/>
    <mergeCell ref="T74:T78"/>
    <mergeCell ref="H29:H33"/>
    <mergeCell ref="F169:F173"/>
    <mergeCell ref="F174:F178"/>
    <mergeCell ref="F159:F163"/>
    <mergeCell ref="H164:H168"/>
    <mergeCell ref="H149:H153"/>
    <mergeCell ref="H189:H193"/>
    <mergeCell ref="G169:G173"/>
    <mergeCell ref="H169:H173"/>
    <mergeCell ref="H319:H323"/>
    <mergeCell ref="G324:G328"/>
    <mergeCell ref="H289:H293"/>
    <mergeCell ref="AG2:AG3"/>
    <mergeCell ref="E74:E78"/>
    <mergeCell ref="F9:F13"/>
    <mergeCell ref="G9:G13"/>
    <mergeCell ref="H9:H13"/>
    <mergeCell ref="F14:F18"/>
    <mergeCell ref="G14:G18"/>
    <mergeCell ref="H14:H18"/>
    <mergeCell ref="E19:E23"/>
    <mergeCell ref="E34:E38"/>
    <mergeCell ref="F29:F33"/>
    <mergeCell ref="G29:G33"/>
    <mergeCell ref="F34:F38"/>
    <mergeCell ref="F24:F28"/>
    <mergeCell ref="G24:G28"/>
    <mergeCell ref="E64:E68"/>
    <mergeCell ref="E69:E73"/>
  </mergeCells>
  <dataValidations count="13">
    <dataValidation type="custom" allowBlank="1" showErrorMessage="1" error="YA INGRESÓ TIEMPO EN MINUTOS" prompt="_x000d_" sqref="O4:O249 O251:O453" xr:uid="{00000000-0002-0000-0200-000000000000}">
      <formula1>P4=0</formula1>
    </dataValidation>
    <dataValidation type="custom" allowBlank="1" showInputMessage="1" showErrorMessage="1" error="EXCEDE HORAS DE JORNADA DECLARADA" sqref="R4:R6 R9:R11 R14:R16 R19:R21 R24:R26 R29:R31 R34:R36 R39:R41 R44:R46 R49:R51 R54:R56 R59:R61 R64:R66 R69:R71 R74:R76 R79:R81 R84:R86 R89:R91 R94:R96 R99:R101 R104:R106 R109:R111 R114:R116 R119:R121 R124:R126 R129:R131 R134:R136 R139:R141 R144:R146 R149:R151 R154:R156 R159:R161 R164:R166 R169:R171 R174:R176 R179:R181 R184:R186 R189:R191 R194:R196 R199:R201 R204:R206 R209:R211 R214:R216 R219:R221 R224:R226 R229:R231 R234:R236 R239:R241 R244:R246 R249:R251 R254:R256 R259:R261 R264:R266 R269:R271 R274:R276 R279:R281 R284:R286 R289:R291 R294:R296 R299:R301 R304:R306 R309:R311 R314:R316 R319:R321 R324:R326 R329:R331 R334:R336 R339:R341 R344:R346 R349:R351 R354:R356 R359:R361 R364:R366 R369:R371 R374:R376 R379:R381 R384:R386 R389:R391 R394:R396 R399:R401 R404:R406 R409:R411 R414:R416 R419:R421 R424:R426 R429:R431 R434:R436 R439:R441 R444:R446 R449:R451" xr:uid="{00000000-0002-0000-0200-000001000000}">
      <formula1>R4*Q4&lt;1.05*(G4/H4)</formula1>
    </dataValidation>
    <dataValidation type="custom" allowBlank="1" showInputMessage="1" showErrorMessage="1" error="YA INGRESÓ TIEMPO EN HORAS" prompt="_x000d_" sqref="P404:P408 P414:P418" xr:uid="{00000000-0002-0000-0200-000002000000}">
      <formula1>O404=0</formula1>
    </dataValidation>
    <dataValidation type="whole" operator="lessThanOrEqual" allowBlank="1" showInputMessage="1" showErrorMessage="1" error="EXCEDE TOTAL DE TRABAJADORES DEL GES" sqref="F4:F9 F14:F453" xr:uid="{00000000-0002-0000-0200-000003000000}">
      <formula1>E4</formula1>
    </dataValidation>
    <dataValidation type="custom" allowBlank="1" showErrorMessage="1" error="YA INGRESÓ TIEMPO EN HORAS" prompt="_x000d_" sqref="P419:P453 P409:P413 P4:P403" xr:uid="{00000000-0002-0000-0200-000004000000}">
      <formula1>O4=0</formula1>
    </dataValidation>
    <dataValidation type="list" allowBlank="1" showInputMessage="1" showErrorMessage="1" sqref="C44 C4:C39 C49:C453" xr:uid="{00000000-0002-0000-0200-000005000000}">
      <formula1>INDIRECT(B4)</formula1>
    </dataValidation>
    <dataValidation type="custom" allowBlank="1" showInputMessage="1" showErrorMessage="1" error="COMPLETE LOS DATOS DE ENTRADA HOJA INI" sqref="AK4:AO7" xr:uid="{00000000-0002-0000-0200-000006000000}">
      <formula1>$Y$4=13</formula1>
    </dataValidation>
    <dataValidation type="decimal" allowBlank="1" showInputMessage="1" showErrorMessage="1" sqref="Q4 Q339 Q349 Q344 Q274 S4:S453 Q329 Q299 Q269 Q239 Q219 Q179 Q159 Q119 Q89 Q69 Q249 Q259 Q279 Q229 Q224 Q189 Q199 Q244 Q194 Q214 Q234 Q99 Q109 Q39 Q49 Q44 Q204 Q209 Q129 Q169 Q164 Q139 Q134 Q154 Q144 Q149 Q104 Q79 Q64 Q74 Q94 Q9 Q309 Q319 Q314 Q19 Q54 Q184 Q354 Q124 Q114 Q59 Q34 Q334 Q84 Q24 Q289 Q264 Q284 Q304 Q254 Q174 Q324 Q294 Q29 Q359 Q14 Q384 Q394 Q389 Q374 Q364 Q399 Q379 Q369 Q404 Q429 Q439 Q434 Q419 Q409 Q444 Q424 Q414 Q449" xr:uid="{00000000-0002-0000-0200-000007000000}">
      <formula1>0</formula1>
      <formula2>60</formula2>
    </dataValidation>
    <dataValidation type="list" allowBlank="1" showInputMessage="1" showErrorMessage="1" sqref="K4:K453" xr:uid="{00000000-0002-0000-0200-000008000000}">
      <formula1>$AK$1:$AK$2</formula1>
    </dataValidation>
    <dataValidation type="list" allowBlank="1" showInputMessage="1" showErrorMessage="1" sqref="B4:B34 B49:B453 B39 B44" xr:uid="{00000000-0002-0000-0200-000009000000}">
      <formula1>Etapas_de_Obra</formula1>
    </dataValidation>
    <dataValidation allowBlank="1" showInputMessage="1" showErrorMessage="1" prompt="Identificar máquinas y herramientas que producen o inciden con más ruido sobre el GES descrito" sqref="I2" xr:uid="{00000000-0002-0000-0200-00000A000000}"/>
    <dataValidation allowBlank="1" showInputMessage="1" showErrorMessage="1" prompt="Se debe incluir un equipo multidisciplinario en la descripcion de las tareas de cada GES" sqref="W5:W7 W10:W12 W15:W17 W20:W22 W25:W27 W30:W32 W35:W37 W40:W42 W45:W47 W50:W52 W55:W57 W60:W62 W65:W67 W70:W72 W75:W77 W80:W82 W85:W87 W90:W92 W95:W97 W100:W102 W105:W107 W110:W112 W115:W117 W120:W122 W125:W127 W130:W132 W135:W137 W140:W142 W145:W147 W150:W152 W155:W157 W160:W162 W165:W167 W170:W172 W175:W177 W180:W182 W185:W187 W190:W192 W195:W197 W200:W202 W205:W207 W210:W212 W215:W217 W220:W222 W225:W227 W230:W232 W235:W237 W240:W242" xr:uid="{00000000-0002-0000-0200-00000B000000}"/>
    <dataValidation type="date" allowBlank="1" showInputMessage="1" showErrorMessage="1" sqref="X4:X453" xr:uid="{00000000-0002-0000-0200-00000C000000}">
      <formula1>44124</formula1>
      <formula2>44854</formula2>
    </dataValidation>
  </dataValidations>
  <pageMargins left="0.70866141732283472" right="0.70866141732283472" top="0.74803149606299213" bottom="0.74803149606299213" header="0.31496062992125984" footer="0.31496062992125984"/>
  <pageSetup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D000000}">
          <x14:formula1>
            <xm:f>LISTAS!$D$2:$D$21</xm:f>
          </x14:formula1>
          <xm:sqref>N4:N453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E743"/>
  <sheetViews>
    <sheetView showGridLines="0" showRowColHeaders="0" showRuler="0" zoomScale="105" zoomScaleNormal="105" zoomScalePageLayoutView="90" workbookViewId="0">
      <pane ySplit="5" topLeftCell="A6" activePane="bottomLeft" state="frozen"/>
      <selection pane="bottomLeft" activeCell="A16" sqref="A16"/>
    </sheetView>
  </sheetViews>
  <sheetFormatPr defaultColWidth="11.42578125" defaultRowHeight="15"/>
  <cols>
    <col min="1" max="1" width="18.28515625" customWidth="1"/>
    <col min="2" max="2" width="30.42578125" customWidth="1"/>
    <col min="3" max="3" width="23" customWidth="1"/>
    <col min="4" max="4" width="10.42578125" customWidth="1"/>
    <col min="5" max="5" width="4.7109375" customWidth="1"/>
    <col min="6" max="6" width="13.28515625" customWidth="1"/>
    <col min="7" max="7" width="4.42578125" customWidth="1"/>
    <col min="8" max="8" width="14.7109375" customWidth="1"/>
    <col min="9" max="9" width="13.42578125" customWidth="1"/>
    <col min="10" max="11" width="1" hidden="1" customWidth="1"/>
    <col min="12" max="12" width="12.5703125" customWidth="1"/>
    <col min="13" max="13" width="25.7109375" customWidth="1"/>
    <col min="14" max="14" width="8.140625" customWidth="1"/>
    <col min="15" max="15" width="14.7109375" customWidth="1"/>
    <col min="16" max="16" width="5.28515625" style="26" customWidth="1"/>
    <col min="17" max="17" width="12.28515625" customWidth="1"/>
    <col min="18" max="18" width="17.7109375" customWidth="1"/>
    <col min="19" max="19" width="11.7109375" customWidth="1"/>
    <col min="20" max="20" width="10.140625" customWidth="1"/>
    <col min="21" max="21" width="14" customWidth="1"/>
    <col min="22" max="22" width="10.140625" customWidth="1"/>
    <col min="23" max="23" width="12.42578125" customWidth="1"/>
    <col min="24" max="24" width="17.42578125" customWidth="1"/>
    <col min="25" max="25" width="36.5703125" customWidth="1"/>
    <col min="26" max="26" width="4.7109375" customWidth="1"/>
    <col min="27" max="27" width="3.140625" customWidth="1"/>
    <col min="28" max="28" width="7.85546875" customWidth="1"/>
    <col min="29" max="29" width="6.7109375" customWidth="1"/>
    <col min="30" max="30" width="11.5703125" customWidth="1"/>
    <col min="31" max="31" width="17.5703125" customWidth="1"/>
    <col min="32" max="35" width="0" hidden="1" customWidth="1"/>
    <col min="36" max="36" width="3.5703125" customWidth="1"/>
    <col min="37" max="37" width="23.42578125" customWidth="1"/>
    <col min="38" max="38" width="5.7109375" customWidth="1"/>
    <col min="39" max="39" width="11.7109375" customWidth="1"/>
    <col min="40" max="40" width="4.42578125" customWidth="1"/>
    <col min="42" max="42" width="13.85546875" customWidth="1"/>
    <col min="43" max="43" width="9" customWidth="1"/>
    <col min="44" max="44" width="9.42578125" customWidth="1"/>
    <col min="45" max="45" width="13.7109375" customWidth="1"/>
    <col min="46" max="46" width="22" customWidth="1"/>
    <col min="48" max="48" width="14.28515625" customWidth="1"/>
    <col min="51" max="52" width="11.5703125" customWidth="1"/>
    <col min="53" max="53" width="23.85546875" customWidth="1"/>
    <col min="54" max="55" width="11.5703125" customWidth="1"/>
    <col min="57" max="57" width="15.28515625" customWidth="1"/>
    <col min="58" max="58" width="30.28515625" customWidth="1"/>
  </cols>
  <sheetData>
    <row r="1" spans="1:12" ht="24" customHeight="1">
      <c r="A1" s="458" t="str">
        <f>'DATOS DE EMPRESA'!C5&amp;" "&amp;" DEBE INGRESAR LISTA DE TRABAJADORES PRESENTES EN LA OBRA                                                                                                                               SÓLO SE INGRESAN TRABAJADORES ADHERIDOS A MUTUAL DE SEGURIDAD C.CH.C."</f>
        <v xml:space="preserve">  DEBE INGRESAR LISTA DE TRABAJADORES PRESENTES EN LA OBRA                                                                                                                               SÓLO SE INGRESAN TRABAJADORES ADHERIDOS A MUTUAL DE SEGURIDAD C.CH.C.</v>
      </c>
      <c r="B1" s="458"/>
      <c r="C1" s="458"/>
      <c r="D1" s="458"/>
      <c r="E1" s="458"/>
      <c r="F1" s="458"/>
      <c r="G1" s="458"/>
      <c r="H1" s="458"/>
      <c r="I1" s="458"/>
      <c r="J1" s="458"/>
      <c r="K1" s="40"/>
      <c r="L1" s="177"/>
    </row>
    <row r="2" spans="1:12" customFormat="1" ht="24" customHeight="1">
      <c r="A2" s="458"/>
      <c r="B2" s="458"/>
      <c r="C2" s="458"/>
      <c r="D2" s="458"/>
      <c r="E2" s="458"/>
      <c r="F2" s="458"/>
      <c r="G2" s="458"/>
      <c r="H2" s="458"/>
      <c r="I2" s="458"/>
      <c r="J2" s="458"/>
      <c r="K2" s="40"/>
      <c r="L2" s="177"/>
    </row>
    <row r="3" spans="1:12" customFormat="1" ht="19.149999999999999" customHeight="1">
      <c r="A3" s="32"/>
      <c r="B3" s="454" t="s">
        <v>218</v>
      </c>
      <c r="C3" s="454"/>
      <c r="D3" s="454"/>
      <c r="E3" s="454"/>
      <c r="F3" s="454"/>
      <c r="G3" s="454"/>
      <c r="H3" s="454"/>
      <c r="I3" s="29"/>
      <c r="J3" s="29"/>
      <c r="K3" s="41"/>
      <c r="L3" s="177"/>
    </row>
    <row r="4" spans="1:12" customFormat="1" ht="4.9000000000000004" customHeight="1">
      <c r="A4" s="455"/>
      <c r="B4" s="456"/>
      <c r="C4" s="456"/>
      <c r="D4" s="456"/>
      <c r="E4" s="457"/>
      <c r="F4" s="95"/>
      <c r="G4" s="96"/>
      <c r="H4" s="97" t="str">
        <f>IF(F4="","",IF(F4&gt;=50, "INGRESA A PVSA","NO INGRESA"))</f>
        <v/>
      </c>
      <c r="I4" s="98" t="str">
        <f>IF(H4="no ingresa","",IF(H4="","",IF(F4&gt;=1000,"Nivel III",IF(F4&lt;=100,"Nivel I","Nivel II"))))</f>
        <v/>
      </c>
      <c r="J4" s="57" t="str">
        <f>IF(OR(H4="",F4&lt;50),"",IF(F4&gt;=1000,"Todos los años",IF(F4&lt;=100,"Cada 3 años","Cada 2 años")))</f>
        <v/>
      </c>
      <c r="K4" s="2"/>
    </row>
    <row r="5" spans="1:12" ht="51.6" customHeight="1">
      <c r="A5" s="116" t="s">
        <v>219</v>
      </c>
      <c r="B5" s="117" t="s">
        <v>220</v>
      </c>
      <c r="C5" s="117" t="s">
        <v>221</v>
      </c>
      <c r="D5" s="117" t="s">
        <v>222</v>
      </c>
      <c r="E5" s="117" t="s">
        <v>223</v>
      </c>
      <c r="F5" s="117" t="s">
        <v>224</v>
      </c>
      <c r="G5" s="117" t="s">
        <v>225</v>
      </c>
      <c r="H5" s="117" t="s">
        <v>226</v>
      </c>
      <c r="I5" s="117" t="s">
        <v>227</v>
      </c>
      <c r="K5" s="43"/>
      <c r="L5" s="196" t="s">
        <v>228</v>
      </c>
    </row>
    <row r="6" spans="1:12" ht="21" customHeight="1">
      <c r="A6" s="94" t="str">
        <f>IF(B6&lt;&gt;"",VLOOKUP(B6,MERC!C4:D453,2,FALSE),"")</f>
        <v>Maestro Carpintero barandas de seguridad</v>
      </c>
      <c r="B6" s="93" t="s">
        <v>148</v>
      </c>
      <c r="C6" s="86" t="s">
        <v>229</v>
      </c>
      <c r="D6" s="87">
        <v>33211</v>
      </c>
      <c r="E6" s="86">
        <v>8</v>
      </c>
      <c r="F6" s="59" t="str">
        <f>IF(B6&lt;&gt;"",VLOOKUP(B6,HO!$B$2:$F$64,5,FALSE),"")</f>
        <v>ALTA</v>
      </c>
      <c r="G6" s="118"/>
      <c r="H6" s="94" t="str">
        <f>IF(B6&lt;&gt;"",VLOOKUP(B6,HO!$B$2:$E$64,4,FALSE),"")</f>
        <v>INGRESA A PVSA</v>
      </c>
      <c r="I6" s="59" t="str">
        <f>MDT!J17</f>
        <v>Anualmente</v>
      </c>
      <c r="K6" s="42"/>
      <c r="L6" s="118"/>
    </row>
    <row r="7" spans="1:12" s="2" customFormat="1" ht="22.5">
      <c r="A7" s="94" t="str">
        <f>IF(B7&lt;&gt;"",VLOOKUP(B7,MERC!C5:D454,2,FALSE),"")</f>
        <v>Enfierrador de losa de avance</v>
      </c>
      <c r="B7" s="93" t="s">
        <v>175</v>
      </c>
      <c r="C7" s="86" t="s">
        <v>230</v>
      </c>
      <c r="D7" s="87">
        <v>445454</v>
      </c>
      <c r="E7" s="86">
        <v>9</v>
      </c>
      <c r="F7" s="59" t="str">
        <f>IF(B7&lt;&gt;"",VLOOKUP(B7,HO!$B$2:$F$64,5,FALSE),"")</f>
        <v>ALTA</v>
      </c>
      <c r="G7" s="118" t="s">
        <v>231</v>
      </c>
      <c r="H7" s="94" t="str">
        <f>IF(B7&lt;&gt;"",VLOOKUP(B7,HO!$B$2:$E$64,4,FALSE),"")</f>
        <v>INGRESA A PVSA</v>
      </c>
      <c r="I7" s="59" t="str">
        <f>MDT!J18</f>
        <v>Cada 6 meses</v>
      </c>
      <c r="K7" s="42"/>
      <c r="L7" s="118"/>
    </row>
    <row r="8" spans="1:12" s="2" customFormat="1" ht="22.5">
      <c r="A8" s="94" t="str">
        <f>IF(B8&lt;&gt;"",VLOOKUP(B8,MERC!C6:D455,2,FALSE),"")</f>
        <v>Ayudante de Carpintero trabajos varios</v>
      </c>
      <c r="B8" s="93" t="s">
        <v>211</v>
      </c>
      <c r="C8" s="86" t="s">
        <v>232</v>
      </c>
      <c r="D8" s="87">
        <v>7878798</v>
      </c>
      <c r="E8" s="86">
        <v>5</v>
      </c>
      <c r="F8" s="59" t="str">
        <f>IF(B8&lt;&gt;"",VLOOKUP(B8,HO!$B$2:$F$64,5,FALSE),"")</f>
        <v>MEDIA</v>
      </c>
      <c r="G8" s="118"/>
      <c r="H8" s="94" t="str">
        <f>IF(B8&lt;&gt;"",VLOOKUP(B8,HO!$B$2:$E$64,4,FALSE),"")</f>
        <v>INGRESA A PVSA</v>
      </c>
      <c r="I8" s="59" t="str">
        <f>MDT!J19</f>
        <v>Cada 3 años</v>
      </c>
      <c r="K8" s="42"/>
      <c r="L8" s="118"/>
    </row>
    <row r="9" spans="1:12" s="2" customFormat="1" ht="33.75">
      <c r="A9" s="94" t="str">
        <f>IF(B9&lt;&gt;"",VLOOKUP(B9,MERC!$C$4:$D$456,2,FALSE),"")</f>
        <v>Jornal de aseo, fratasadora, placa compactadora</v>
      </c>
      <c r="B9" s="93" t="s">
        <v>186</v>
      </c>
      <c r="C9" s="86" t="s">
        <v>233</v>
      </c>
      <c r="D9" s="87">
        <v>9989898</v>
      </c>
      <c r="E9" s="86">
        <v>6</v>
      </c>
      <c r="F9" s="59" t="str">
        <f>IF(B9&lt;&gt;"",VLOOKUP(B9,HO!$B$2:$F$64,5,FALSE),"")</f>
        <v>ALTA</v>
      </c>
      <c r="G9" s="118"/>
      <c r="H9" s="94" t="str">
        <f>IF(B9&lt;&gt;"",VLOOKUP(B9,HO!$B$2:$E$64,4,FALSE),"")</f>
        <v>INGRESA A PVSA</v>
      </c>
      <c r="I9" s="59" t="str">
        <f>MDT!J20</f>
        <v>Cada 2 años</v>
      </c>
      <c r="K9" s="42"/>
      <c r="L9" s="118"/>
    </row>
    <row r="10" spans="1:12" s="2" customFormat="1" ht="33.75">
      <c r="A10" s="94" t="str">
        <f>IF(B10&lt;&gt;"",VLOOKUP(B10,MERC!$C$4:$D$456,2,FALSE),"")</f>
        <v>Operador de minicargador subterráneos y patio</v>
      </c>
      <c r="B10" s="93" t="s">
        <v>204</v>
      </c>
      <c r="C10" s="86" t="s">
        <v>234</v>
      </c>
      <c r="D10" s="87">
        <v>6323232</v>
      </c>
      <c r="E10" s="86">
        <v>2</v>
      </c>
      <c r="F10" s="59" t="str">
        <f>IF(B10&lt;&gt;"",VLOOKUP(B10,HO!$B$2:$F$64,5,FALSE),"")</f>
        <v>ALTA</v>
      </c>
      <c r="G10" s="118"/>
      <c r="H10" s="94" t="str">
        <f>IF(B10&lt;&gt;"",VLOOKUP(B10,HO!$B$2:$E$64,4,FALSE),"")</f>
        <v>INGRESA A PVSA</v>
      </c>
      <c r="I10" s="59" t="str">
        <f>MDT!J21</f>
        <v>Cada 2 años</v>
      </c>
      <c r="K10" s="42"/>
      <c r="L10" s="118"/>
    </row>
    <row r="11" spans="1:12" s="2" customFormat="1" ht="22.5">
      <c r="A11" s="94" t="str">
        <f>IF(B11&lt;&gt;"",VLOOKUP(B11,MERC!$C$4:$D$456,2,FALSE),"")</f>
        <v>Ayudante de Carpintero trabajos varios</v>
      </c>
      <c r="B11" s="93" t="s">
        <v>211</v>
      </c>
      <c r="C11" s="86" t="s">
        <v>235</v>
      </c>
      <c r="D11" s="87">
        <v>3231313</v>
      </c>
      <c r="E11" s="86">
        <v>4</v>
      </c>
      <c r="F11" s="59" t="str">
        <f>IF(B11&lt;&gt;"",VLOOKUP(B11,HO!$B$2:$F$64,5,FALSE),"")</f>
        <v>MEDIA</v>
      </c>
      <c r="G11" s="118"/>
      <c r="H11" s="94" t="str">
        <f>IF(B11&lt;&gt;"",VLOOKUP(B11,HO!$B$2:$E$64,4,FALSE),"")</f>
        <v>INGRESA A PVSA</v>
      </c>
      <c r="I11" s="59" t="str">
        <f>MDT!J22</f>
        <v>Cada 3 años</v>
      </c>
      <c r="K11" s="42"/>
      <c r="L11" s="118"/>
    </row>
    <row r="12" spans="1:12" s="2" customFormat="1">
      <c r="A12" s="94" t="str">
        <f>IF(B12&lt;&gt;"",VLOOKUP(B12,MERC!$C$4:$D$456,2,FALSE),"")</f>
        <v>Capataz</v>
      </c>
      <c r="B12" s="93" t="s">
        <v>209</v>
      </c>
      <c r="C12" s="86" t="s">
        <v>236</v>
      </c>
      <c r="D12" s="87">
        <v>3131313</v>
      </c>
      <c r="E12" s="86" t="s">
        <v>237</v>
      </c>
      <c r="F12" s="59" t="str">
        <f>IF(B12&lt;&gt;"",VLOOKUP(B12,HO!$B$2:$F$64,5,FALSE),"")</f>
        <v>ALTA</v>
      </c>
      <c r="G12" s="118"/>
      <c r="H12" s="94" t="str">
        <f>IF(B12&lt;&gt;"",VLOOKUP(B12,HO!$B$2:$E$64,4,FALSE),"")</f>
        <v>INGRESA A PVSA</v>
      </c>
      <c r="I12" s="59" t="str">
        <f>MDT!J23</f>
        <v>Cada 2 años</v>
      </c>
      <c r="K12" s="42"/>
      <c r="L12" s="118"/>
    </row>
    <row r="13" spans="1:12" s="2" customFormat="1">
      <c r="A13" s="94" t="s">
        <v>210</v>
      </c>
      <c r="B13" s="93" t="s">
        <v>209</v>
      </c>
      <c r="C13" s="86" t="s">
        <v>238</v>
      </c>
      <c r="D13" s="87">
        <v>2313554</v>
      </c>
      <c r="E13" s="86">
        <v>8</v>
      </c>
      <c r="F13" s="59" t="str">
        <f>IF(B13&lt;&gt;"",VLOOKUP(B13,HO!$B$2:$F$64,5,FALSE),"")</f>
        <v>ALTA</v>
      </c>
      <c r="G13" s="118"/>
      <c r="H13" s="94" t="str">
        <f>IF(B13&lt;&gt;"",VLOOKUP(B13,HO!$B$2:$E$64,4,FALSE),"")</f>
        <v>INGRESA A PVSA</v>
      </c>
      <c r="I13" s="59" t="str">
        <f>MDT!J24</f>
        <v>Cada 2 años</v>
      </c>
      <c r="K13" s="42"/>
      <c r="L13" s="118"/>
    </row>
    <row r="14" spans="1:12" s="2" customFormat="1" ht="22.5">
      <c r="A14" s="94" t="s">
        <v>212</v>
      </c>
      <c r="B14" s="93" t="s">
        <v>211</v>
      </c>
      <c r="C14" s="86" t="s">
        <v>239</v>
      </c>
      <c r="D14" s="87">
        <v>6898964</v>
      </c>
      <c r="E14" s="86" t="s">
        <v>237</v>
      </c>
      <c r="F14" s="59" t="str">
        <f>IF(B14&lt;&gt;"",VLOOKUP(B14,HO!$B$2:$F$64,5,FALSE),"")</f>
        <v>MEDIA</v>
      </c>
      <c r="G14" s="118"/>
      <c r="H14" s="94" t="str">
        <f>IF(B14&lt;&gt;"",VLOOKUP(B14,HO!$B$2:$E$64,4,FALSE),"")</f>
        <v>INGRESA A PVSA</v>
      </c>
      <c r="I14" s="59" t="str">
        <f>MDT!J25</f>
        <v>Cada 3 años</v>
      </c>
      <c r="K14" s="42"/>
      <c r="L14" s="118"/>
    </row>
    <row r="15" spans="1:12" s="2" customFormat="1" ht="24">
      <c r="A15" s="94" t="s">
        <v>215</v>
      </c>
      <c r="B15" s="93" t="s">
        <v>214</v>
      </c>
      <c r="C15" s="86" t="s">
        <v>240</v>
      </c>
      <c r="D15" s="87">
        <v>6546544</v>
      </c>
      <c r="E15" s="86">
        <v>6</v>
      </c>
      <c r="F15" s="59" t="str">
        <f>IF(B15&lt;&gt;"",VLOOKUP(B15,HO!$B$2:$F$64,5,FALSE),"")</f>
        <v>BAJA</v>
      </c>
      <c r="G15" s="118"/>
      <c r="H15" s="94" t="str">
        <f>IF(B15&lt;&gt;"",VLOOKUP(B15,HO!$B$2:$E$64,4,FALSE),"")</f>
        <v>NO INGRESA</v>
      </c>
      <c r="I15" s="59" t="str">
        <f>MDT!J26</f>
        <v>No Ingresa PVSA</v>
      </c>
      <c r="K15" s="42"/>
      <c r="L15" s="118"/>
    </row>
    <row r="16" spans="1:12" s="2" customFormat="1">
      <c r="A16" s="94">
        <f>IF(B16&lt;&gt;"",VLOOKUP(B16,MERC!$C$4:$D$456,2,FALSE),"")</f>
        <v>0</v>
      </c>
      <c r="B16" s="93" t="s">
        <v>206</v>
      </c>
      <c r="C16" s="86"/>
      <c r="D16" s="87"/>
      <c r="E16" s="86"/>
      <c r="F16" s="59" t="str">
        <f>IF(B16&lt;&gt;"",VLOOKUP(B16,HO!$B$2:$F$64,5,FALSE),"")</f>
        <v>MEDIA</v>
      </c>
      <c r="G16" s="118"/>
      <c r="H16" s="94" t="str">
        <f>IF(B16&lt;&gt;"",VLOOKUP(B16,HO!$B$2:$E$64,4,FALSE),"")</f>
        <v>INGRESA A PVSA</v>
      </c>
      <c r="I16" s="59" t="str">
        <f>MDT!J27</f>
        <v>Cada 3 años</v>
      </c>
      <c r="K16" s="42"/>
      <c r="L16" s="118"/>
    </row>
    <row r="17" spans="1:12" s="2" customFormat="1" ht="24">
      <c r="A17" s="94" t="str">
        <f>IF(B17&lt;&gt;"",VLOOKUP(B17,MERC!$C$4:$D$456,2,FALSE),"")</f>
        <v>Experto en PRR</v>
      </c>
      <c r="B17" s="93" t="s">
        <v>89</v>
      </c>
      <c r="C17" s="86"/>
      <c r="D17" s="87"/>
      <c r="E17" s="86"/>
      <c r="F17" s="59" t="str">
        <f>IF(B17&lt;&gt;"",VLOOKUP(B17,HO!$B$2:$F$64,5,FALSE),"")</f>
        <v>BAJA</v>
      </c>
      <c r="G17" s="118"/>
      <c r="H17" s="94" t="str">
        <f>IF(B17&lt;&gt;"",VLOOKUP(B17,HO!$B$2:$E$64,4,FALSE),"")</f>
        <v>NO INGRESA</v>
      </c>
      <c r="I17" s="59" t="str">
        <f>MDT!J28</f>
        <v>No Ingresa PVSA</v>
      </c>
      <c r="K17" s="42"/>
      <c r="L17" s="118"/>
    </row>
    <row r="18" spans="1:12" s="2" customFormat="1">
      <c r="A18" s="94" t="str">
        <f>IF(B18&lt;&gt;"",VLOOKUP(B18,MERC!$C$4:$D$456,2,FALSE),"")</f>
        <v/>
      </c>
      <c r="B18" s="93"/>
      <c r="C18" s="86"/>
      <c r="D18" s="87"/>
      <c r="E18" s="86"/>
      <c r="F18" s="59" t="str">
        <f>IF(B18&lt;&gt;"",VLOOKUP(B18,HO!$B$2:$F$64,5,FALSE),"")</f>
        <v/>
      </c>
      <c r="G18" s="118"/>
      <c r="H18" s="94" t="str">
        <f>IF(B18&lt;&gt;"",VLOOKUP(B18,HO!$B$2:$E$64,4,FALSE),"")</f>
        <v/>
      </c>
      <c r="I18" s="59" t="str">
        <f>MDT!J29</f>
        <v/>
      </c>
      <c r="K18" s="42"/>
      <c r="L18" s="118"/>
    </row>
    <row r="19" spans="1:12" s="2" customFormat="1">
      <c r="A19" s="94" t="str">
        <f>IF(B19&lt;&gt;"",VLOOKUP(B19,MERC!$C$4:$D$456,2,FALSE),"")</f>
        <v/>
      </c>
      <c r="B19" s="93"/>
      <c r="C19" s="86"/>
      <c r="D19" s="87"/>
      <c r="E19" s="86"/>
      <c r="F19" s="59" t="str">
        <f>IF(B19&lt;&gt;"",VLOOKUP(B19,HO!$B$2:$F$64,5,FALSE),"")</f>
        <v/>
      </c>
      <c r="G19" s="118"/>
      <c r="H19" s="94" t="str">
        <f>IF(B19&lt;&gt;"",VLOOKUP(B19,HO!$B$2:$E$64,4,FALSE),"")</f>
        <v/>
      </c>
      <c r="I19" s="59" t="str">
        <f>MDT!J30</f>
        <v/>
      </c>
      <c r="K19" s="42"/>
      <c r="L19" s="118"/>
    </row>
    <row r="20" spans="1:12" s="2" customFormat="1">
      <c r="A20" s="94" t="str">
        <f>IF(B20&lt;&gt;"",VLOOKUP(B20,MERC!$C$4:$D$456,2,FALSE),"")</f>
        <v/>
      </c>
      <c r="B20" s="93"/>
      <c r="C20" s="86"/>
      <c r="D20" s="87"/>
      <c r="E20" s="86"/>
      <c r="F20" s="59" t="str">
        <f>IF(B20&lt;&gt;"",VLOOKUP(B20,HO!$B$2:$F$64,5,FALSE),"")</f>
        <v/>
      </c>
      <c r="G20" s="118"/>
      <c r="H20" s="94" t="str">
        <f>IF(B20&lt;&gt;"",VLOOKUP(B20,HO!$B$2:$E$64,4,FALSE),"")</f>
        <v/>
      </c>
      <c r="I20" s="59" t="str">
        <f>MDT!J31</f>
        <v/>
      </c>
      <c r="K20" s="42"/>
      <c r="L20" s="118"/>
    </row>
    <row r="21" spans="1:12" s="2" customFormat="1">
      <c r="A21" s="94" t="str">
        <f>IF(B21&lt;&gt;"",VLOOKUP(B21,MERC!$C$4:$D$456,2,FALSE),"")</f>
        <v/>
      </c>
      <c r="B21" s="93"/>
      <c r="C21" s="86"/>
      <c r="D21" s="87"/>
      <c r="E21" s="86"/>
      <c r="F21" s="59" t="str">
        <f>IF(B21&lt;&gt;"",VLOOKUP(B21,HO!$B$2:$F$64,5,FALSE),"")</f>
        <v/>
      </c>
      <c r="G21" s="118"/>
      <c r="H21" s="94" t="str">
        <f>IF(B21&lt;&gt;"",VLOOKUP(B21,HO!$B$2:$E$64,4,FALSE),"")</f>
        <v/>
      </c>
      <c r="I21" s="59" t="str">
        <f>MDT!J32</f>
        <v/>
      </c>
      <c r="K21" s="42"/>
      <c r="L21" s="118"/>
    </row>
    <row r="22" spans="1:12" s="2" customFormat="1">
      <c r="A22" s="94" t="str">
        <f>IF(B22&lt;&gt;"",VLOOKUP(B22,MERC!$C$4:$D$456,2,FALSE),"")</f>
        <v/>
      </c>
      <c r="B22" s="93"/>
      <c r="C22" s="86"/>
      <c r="D22" s="87"/>
      <c r="E22" s="86"/>
      <c r="F22" s="59" t="str">
        <f>IF(B22&lt;&gt;"",VLOOKUP(B22,HO!$B$2:$F$64,5,FALSE),"")</f>
        <v/>
      </c>
      <c r="G22" s="118"/>
      <c r="H22" s="94" t="str">
        <f>IF(B22&lt;&gt;"",VLOOKUP(B22,HO!$B$2:$E$64,4,FALSE),"")</f>
        <v/>
      </c>
      <c r="I22" s="59" t="str">
        <f>MDT!J33</f>
        <v/>
      </c>
      <c r="K22" s="42"/>
      <c r="L22" s="118"/>
    </row>
    <row r="23" spans="1:12" s="2" customFormat="1">
      <c r="A23" s="94" t="str">
        <f>IF(B23&lt;&gt;"",VLOOKUP(B23,MERC!$C$4:$D$456,2,FALSE),"")</f>
        <v/>
      </c>
      <c r="B23" s="93"/>
      <c r="C23" s="86"/>
      <c r="D23" s="87"/>
      <c r="E23" s="86"/>
      <c r="F23" s="59" t="str">
        <f>IF(B23&lt;&gt;"",VLOOKUP(B23,HO!$B$2:$F$64,5,FALSE),"")</f>
        <v/>
      </c>
      <c r="G23" s="118"/>
      <c r="H23" s="94" t="str">
        <f>IF(B23&lt;&gt;"",VLOOKUP(B23,HO!$B$2:$E$64,4,FALSE),"")</f>
        <v/>
      </c>
      <c r="I23" s="59" t="str">
        <f>MDT!J34</f>
        <v/>
      </c>
      <c r="K23" s="42"/>
      <c r="L23" s="118"/>
    </row>
    <row r="24" spans="1:12" s="2" customFormat="1">
      <c r="A24" s="94" t="str">
        <f>IF(B24&lt;&gt;"",VLOOKUP(B24,MERC!$C$4:$D$456,2,FALSE),"")</f>
        <v/>
      </c>
      <c r="B24" s="93"/>
      <c r="C24" s="86"/>
      <c r="D24" s="87"/>
      <c r="E24" s="86"/>
      <c r="F24" s="59" t="str">
        <f>IF(B24&lt;&gt;"",VLOOKUP(B24,HO!$B$2:$F$64,5,FALSE),"")</f>
        <v/>
      </c>
      <c r="G24" s="118"/>
      <c r="H24" s="94" t="str">
        <f>IF(B24&lt;&gt;"",VLOOKUP(B24,HO!$B$2:$E$64,4,FALSE),"")</f>
        <v/>
      </c>
      <c r="I24" s="59" t="str">
        <f>MDT!J35</f>
        <v/>
      </c>
      <c r="K24" s="42"/>
      <c r="L24" s="118"/>
    </row>
    <row r="25" spans="1:12" s="2" customFormat="1">
      <c r="A25" s="94" t="str">
        <f>IF(B25&lt;&gt;"",VLOOKUP(B25,MERC!$C$4:$D$456,2,FALSE),"")</f>
        <v/>
      </c>
      <c r="B25" s="93"/>
      <c r="C25" s="86"/>
      <c r="D25" s="87"/>
      <c r="E25" s="86"/>
      <c r="F25" s="59" t="str">
        <f>IF(B25&lt;&gt;"",VLOOKUP(B25,HO!$B$2:$F$64,5,FALSE),"")</f>
        <v/>
      </c>
      <c r="G25" s="118"/>
      <c r="H25" s="94" t="str">
        <f>IF(B25&lt;&gt;"",VLOOKUP(B25,HO!$B$2:$E$64,4,FALSE),"")</f>
        <v/>
      </c>
      <c r="I25" s="59" t="str">
        <f>MDT!J36</f>
        <v/>
      </c>
      <c r="K25" s="42"/>
      <c r="L25" s="118"/>
    </row>
    <row r="26" spans="1:12" s="2" customFormat="1">
      <c r="A26" s="94" t="str">
        <f>IF(B26&lt;&gt;"",VLOOKUP(B26,MERC!$C$4:$D$456,2,FALSE),"")</f>
        <v/>
      </c>
      <c r="B26" s="93"/>
      <c r="C26" s="86"/>
      <c r="D26" s="87"/>
      <c r="E26" s="86"/>
      <c r="F26" s="59" t="str">
        <f>IF(B26&lt;&gt;"",VLOOKUP(B26,HO!$B$2:$F$64,5,FALSE),"")</f>
        <v/>
      </c>
      <c r="G26" s="118"/>
      <c r="H26" s="94" t="str">
        <f>IF(B26&lt;&gt;"",VLOOKUP(B26,HO!$B$2:$E$64,4,FALSE),"")</f>
        <v/>
      </c>
      <c r="I26" s="59" t="str">
        <f>MDT!J37</f>
        <v/>
      </c>
      <c r="K26" s="42"/>
      <c r="L26" s="118"/>
    </row>
    <row r="27" spans="1:12" s="2" customFormat="1">
      <c r="A27" s="94" t="str">
        <f>IF(B27&lt;&gt;"",VLOOKUP(B27,MERC!$C$4:$D$456,2,FALSE),"")</f>
        <v/>
      </c>
      <c r="B27" s="93"/>
      <c r="C27" s="86"/>
      <c r="D27" s="87"/>
      <c r="E27" s="86"/>
      <c r="F27" s="59" t="str">
        <f>IF(B27&lt;&gt;"",VLOOKUP(B27,HO!$B$2:$F$64,5,FALSE),"")</f>
        <v/>
      </c>
      <c r="G27" s="118"/>
      <c r="H27" s="94" t="str">
        <f>IF(B27&lt;&gt;"",VLOOKUP(B27,HO!$B$2:$E$64,4,FALSE),"")</f>
        <v/>
      </c>
      <c r="I27" s="59" t="str">
        <f>MDT!J38</f>
        <v/>
      </c>
      <c r="K27" s="42"/>
      <c r="L27" s="118"/>
    </row>
    <row r="28" spans="1:12" s="2" customFormat="1">
      <c r="A28" s="94" t="str">
        <f>IF(B28&lt;&gt;"",VLOOKUP(B28,MERC!$C$4:$D$456,2,FALSE),"")</f>
        <v/>
      </c>
      <c r="B28" s="93"/>
      <c r="C28" s="86"/>
      <c r="D28" s="87"/>
      <c r="E28" s="86"/>
      <c r="F28" s="59" t="str">
        <f>IF(B28&lt;&gt;"",VLOOKUP(B28,HO!$B$2:$F$64,5,FALSE),"")</f>
        <v/>
      </c>
      <c r="G28" s="118"/>
      <c r="H28" s="94" t="str">
        <f>IF(B28&lt;&gt;"",VLOOKUP(B28,HO!$B$2:$E$64,4,FALSE),"")</f>
        <v/>
      </c>
      <c r="I28" s="59" t="str">
        <f>MDT!J39</f>
        <v/>
      </c>
      <c r="K28" s="42"/>
      <c r="L28" s="118"/>
    </row>
    <row r="29" spans="1:12" s="2" customFormat="1">
      <c r="A29" s="94" t="str">
        <f>IF(B29&lt;&gt;"",VLOOKUP(B29,MERC!$C$4:$D$456,2,FALSE),"")</f>
        <v/>
      </c>
      <c r="B29" s="93"/>
      <c r="C29" s="86"/>
      <c r="D29" s="87"/>
      <c r="E29" s="86"/>
      <c r="F29" s="59" t="str">
        <f>IF(B29&lt;&gt;"",VLOOKUP(B29,HO!$B$2:$F$64,5,FALSE),"")</f>
        <v/>
      </c>
      <c r="G29" s="118"/>
      <c r="H29" s="94" t="str">
        <f>IF(B29&lt;&gt;"",VLOOKUP(B29,HO!$B$2:$E$64,4,FALSE),"")</f>
        <v/>
      </c>
      <c r="I29" s="59" t="str">
        <f>MDT!J40</f>
        <v/>
      </c>
      <c r="K29" s="42"/>
      <c r="L29" s="118"/>
    </row>
    <row r="30" spans="1:12" s="2" customFormat="1">
      <c r="A30" s="94" t="str">
        <f>IF(B30&lt;&gt;"",VLOOKUP(B30,MERC!$C$4:$D$456,2,FALSE),"")</f>
        <v/>
      </c>
      <c r="B30" s="93"/>
      <c r="C30" s="86"/>
      <c r="D30" s="87"/>
      <c r="E30" s="86"/>
      <c r="F30" s="59" t="str">
        <f>IF(B30&lt;&gt;"",VLOOKUP(B30,HO!$B$2:$F$64,5,FALSE),"")</f>
        <v/>
      </c>
      <c r="G30" s="118"/>
      <c r="H30" s="94" t="str">
        <f>IF(B30&lt;&gt;"",VLOOKUP(B30,HO!$B$2:$E$64,4,FALSE),"")</f>
        <v/>
      </c>
      <c r="I30" s="59" t="str">
        <f>MDT!J41</f>
        <v/>
      </c>
      <c r="K30" s="42"/>
      <c r="L30" s="118"/>
    </row>
    <row r="31" spans="1:12" s="2" customFormat="1">
      <c r="A31" s="94" t="str">
        <f>IF(B31&lt;&gt;"",VLOOKUP(B31,MERC!$C$4:$D$456,2,FALSE),"")</f>
        <v/>
      </c>
      <c r="B31" s="93"/>
      <c r="C31" s="86"/>
      <c r="D31" s="87"/>
      <c r="E31" s="86"/>
      <c r="F31" s="59" t="str">
        <f>IF(B31&lt;&gt;"",VLOOKUP(B31,HO!$B$2:$F$64,5,FALSE),"")</f>
        <v/>
      </c>
      <c r="G31" s="118"/>
      <c r="H31" s="94" t="str">
        <f>IF(B31&lt;&gt;"",VLOOKUP(B31,HO!$B$2:$E$64,4,FALSE),"")</f>
        <v/>
      </c>
      <c r="I31" s="59" t="str">
        <f>MDT!J42</f>
        <v/>
      </c>
      <c r="K31" s="42"/>
      <c r="L31" s="118"/>
    </row>
    <row r="32" spans="1:12" s="2" customFormat="1">
      <c r="A32" s="94" t="str">
        <f>IF(B32&lt;&gt;"",VLOOKUP(B32,MERC!$C$4:$D$456,2,FALSE),"")</f>
        <v/>
      </c>
      <c r="B32" s="93"/>
      <c r="C32" s="86"/>
      <c r="D32" s="87"/>
      <c r="E32" s="86"/>
      <c r="F32" s="59" t="str">
        <f>IF(B32&lt;&gt;"",VLOOKUP(B32,HO!$B$2:$F$64,5,FALSE),"")</f>
        <v/>
      </c>
      <c r="G32" s="118"/>
      <c r="H32" s="94" t="str">
        <f>IF(B32&lt;&gt;"",VLOOKUP(B32,HO!$B$2:$E$64,4,FALSE),"")</f>
        <v/>
      </c>
      <c r="I32" s="59" t="str">
        <f>MDT!J43</f>
        <v/>
      </c>
      <c r="K32" s="42"/>
      <c r="L32" s="118"/>
    </row>
    <row r="33" spans="1:12" s="2" customFormat="1">
      <c r="A33" s="94" t="str">
        <f>IF(B33&lt;&gt;"",VLOOKUP(B33,MERC!$C$4:$D$456,2,FALSE),"")</f>
        <v/>
      </c>
      <c r="B33" s="93"/>
      <c r="C33" s="86"/>
      <c r="D33" s="87"/>
      <c r="E33" s="86"/>
      <c r="F33" s="59" t="str">
        <f>IF(B33&lt;&gt;"",VLOOKUP(B33,HO!$B$2:$F$64,5,FALSE),"")</f>
        <v/>
      </c>
      <c r="G33" s="118"/>
      <c r="H33" s="94" t="str">
        <f>IF(B33&lt;&gt;"",VLOOKUP(B33,HO!$B$2:$E$64,4,FALSE),"")</f>
        <v/>
      </c>
      <c r="I33" s="59" t="str">
        <f>MDT!J44</f>
        <v/>
      </c>
      <c r="K33" s="42"/>
      <c r="L33" s="118"/>
    </row>
    <row r="34" spans="1:12" s="2" customFormat="1">
      <c r="A34" s="94" t="str">
        <f>IF(B34&lt;&gt;"",VLOOKUP(B34,MERC!$C$4:$D$456,2,FALSE),"")</f>
        <v/>
      </c>
      <c r="B34" s="93"/>
      <c r="C34" s="86"/>
      <c r="D34" s="87"/>
      <c r="E34" s="86"/>
      <c r="F34" s="59" t="str">
        <f>IF(B34&lt;&gt;"",VLOOKUP(B34,HO!$B$2:$F$64,5,FALSE),"")</f>
        <v/>
      </c>
      <c r="G34" s="118"/>
      <c r="H34" s="94" t="str">
        <f>IF(B34&lt;&gt;"",VLOOKUP(B34,HO!$B$2:$E$64,4,FALSE),"")</f>
        <v/>
      </c>
      <c r="I34" s="59" t="str">
        <f>MDT!J45</f>
        <v/>
      </c>
      <c r="K34" s="42"/>
      <c r="L34" s="118"/>
    </row>
    <row r="35" spans="1:12" s="2" customFormat="1">
      <c r="A35" s="94" t="str">
        <f>IF(B35&lt;&gt;"",VLOOKUP(B35,MERC!$C$4:$D$456,2,FALSE),"")</f>
        <v/>
      </c>
      <c r="B35" s="93"/>
      <c r="C35" s="86"/>
      <c r="D35" s="87"/>
      <c r="E35" s="86"/>
      <c r="F35" s="59" t="str">
        <f>IF(B35&lt;&gt;"",VLOOKUP(B35,HO!$B$2:$F$64,5,FALSE),"")</f>
        <v/>
      </c>
      <c r="G35" s="118"/>
      <c r="H35" s="94" t="str">
        <f>IF(B35&lt;&gt;"",VLOOKUP(B35,HO!$B$2:$E$64,4,FALSE),"")</f>
        <v/>
      </c>
      <c r="I35" s="59" t="str">
        <f>MDT!J46</f>
        <v/>
      </c>
      <c r="K35" s="42"/>
      <c r="L35" s="118"/>
    </row>
    <row r="36" spans="1:12" s="2" customFormat="1">
      <c r="A36" s="94" t="str">
        <f>IF(B36&lt;&gt;"",VLOOKUP(B36,MERC!$C$4:$D$456,2,FALSE),"")</f>
        <v/>
      </c>
      <c r="B36" s="93"/>
      <c r="C36" s="86"/>
      <c r="D36" s="87"/>
      <c r="E36" s="86"/>
      <c r="F36" s="59" t="str">
        <f>IF(B36&lt;&gt;"",VLOOKUP(B36,HO!$B$2:$F$64,5,FALSE),"")</f>
        <v/>
      </c>
      <c r="G36" s="118"/>
      <c r="H36" s="94" t="str">
        <f>IF(B36&lt;&gt;"",VLOOKUP(B36,HO!$B$2:$E$64,4,FALSE),"")</f>
        <v/>
      </c>
      <c r="I36" s="59" t="str">
        <f>MDT!J47</f>
        <v/>
      </c>
      <c r="K36" s="42"/>
      <c r="L36" s="118"/>
    </row>
    <row r="37" spans="1:12" s="2" customFormat="1">
      <c r="A37" s="94" t="str">
        <f>IF(B37&lt;&gt;"",VLOOKUP(B37,MERC!$C$4:$D$456,2,FALSE),"")</f>
        <v/>
      </c>
      <c r="B37" s="93"/>
      <c r="C37" s="86"/>
      <c r="D37" s="87"/>
      <c r="E37" s="86"/>
      <c r="F37" s="59" t="str">
        <f>IF(B37&lt;&gt;"",VLOOKUP(B37,HO!$B$2:$F$64,5,FALSE),"")</f>
        <v/>
      </c>
      <c r="G37" s="118"/>
      <c r="H37" s="94" t="str">
        <f>IF(B37&lt;&gt;"",VLOOKUP(B37,HO!$B$2:$E$64,4,FALSE),"")</f>
        <v/>
      </c>
      <c r="I37" s="59" t="str">
        <f>MDT!J48</f>
        <v/>
      </c>
      <c r="K37" s="42"/>
      <c r="L37" s="118"/>
    </row>
    <row r="38" spans="1:12" s="2" customFormat="1">
      <c r="A38" s="94" t="str">
        <f>IF(B38&lt;&gt;"",VLOOKUP(B38,MERC!$C$4:$D$456,2,FALSE),"")</f>
        <v/>
      </c>
      <c r="B38" s="93"/>
      <c r="C38" s="86"/>
      <c r="D38" s="87"/>
      <c r="E38" s="86"/>
      <c r="F38" s="59" t="str">
        <f>IF(B38&lt;&gt;"",VLOOKUP(B38,HO!$B$2:$F$64,5,FALSE),"")</f>
        <v/>
      </c>
      <c r="G38" s="118"/>
      <c r="H38" s="94" t="str">
        <f>IF(B38&lt;&gt;"",VLOOKUP(B38,HO!$B$2:$E$64,4,FALSE),"")</f>
        <v/>
      </c>
      <c r="I38" s="59" t="str">
        <f>MDT!J49</f>
        <v/>
      </c>
      <c r="K38" s="42"/>
      <c r="L38" s="118"/>
    </row>
    <row r="39" spans="1:12" s="2" customFormat="1">
      <c r="A39" s="94" t="str">
        <f>IF(B39&lt;&gt;"",VLOOKUP(B39,MERC!$C$4:$D$456,2,FALSE),"")</f>
        <v/>
      </c>
      <c r="B39" s="93"/>
      <c r="C39" s="86"/>
      <c r="D39" s="87"/>
      <c r="E39" s="86"/>
      <c r="F39" s="59" t="str">
        <f>IF(B39&lt;&gt;"",VLOOKUP(B39,HO!$B$2:$F$64,5,FALSE),"")</f>
        <v/>
      </c>
      <c r="G39" s="118"/>
      <c r="H39" s="94" t="str">
        <f>IF(B39&lt;&gt;"",VLOOKUP(B39,HO!$B$2:$E$64,4,FALSE),"")</f>
        <v/>
      </c>
      <c r="I39" s="59" t="str">
        <f>MDT!J50</f>
        <v/>
      </c>
      <c r="K39" s="42"/>
      <c r="L39" s="118"/>
    </row>
    <row r="40" spans="1:12" s="2" customFormat="1">
      <c r="A40" s="94" t="str">
        <f>IF(B40&lt;&gt;"",VLOOKUP(B40,MERC!$C$4:$D$456,2,FALSE),"")</f>
        <v/>
      </c>
      <c r="B40" s="93"/>
      <c r="C40" s="86"/>
      <c r="D40" s="87"/>
      <c r="E40" s="86"/>
      <c r="F40" s="59" t="str">
        <f>IF(B40&lt;&gt;"",VLOOKUP(B40,HO!$B$2:$F$64,5,FALSE),"")</f>
        <v/>
      </c>
      <c r="G40" s="118"/>
      <c r="H40" s="94" t="str">
        <f>IF(B40&lt;&gt;"",VLOOKUP(B40,HO!$B$2:$E$64,4,FALSE),"")</f>
        <v/>
      </c>
      <c r="I40" s="59" t="str">
        <f>MDT!J51</f>
        <v/>
      </c>
      <c r="K40" s="42"/>
      <c r="L40" s="118"/>
    </row>
    <row r="41" spans="1:12" s="2" customFormat="1">
      <c r="A41" s="94" t="str">
        <f>IF(B41&lt;&gt;"",VLOOKUP(B41,MERC!$C$4:$D$456,2,FALSE),"")</f>
        <v/>
      </c>
      <c r="B41" s="93"/>
      <c r="C41" s="86"/>
      <c r="D41" s="87"/>
      <c r="E41" s="86"/>
      <c r="F41" s="59" t="str">
        <f>IF(B41&lt;&gt;"",VLOOKUP(B41,HO!$B$2:$F$64,5,FALSE),"")</f>
        <v/>
      </c>
      <c r="G41" s="118"/>
      <c r="H41" s="94" t="str">
        <f>IF(B41&lt;&gt;"",VLOOKUP(B41,HO!$B$2:$E$64,4,FALSE),"")</f>
        <v/>
      </c>
      <c r="I41" s="59" t="str">
        <f>MDT!J52</f>
        <v/>
      </c>
      <c r="K41" s="42"/>
      <c r="L41" s="118"/>
    </row>
    <row r="42" spans="1:12" s="2" customFormat="1">
      <c r="A42" s="94" t="str">
        <f>IF(B42&lt;&gt;"",VLOOKUP(B42,MERC!$C$4:$D$456,2,FALSE),"")</f>
        <v/>
      </c>
      <c r="B42" s="93"/>
      <c r="C42" s="86"/>
      <c r="D42" s="87"/>
      <c r="E42" s="86"/>
      <c r="F42" s="59" t="str">
        <f>IF(B42&lt;&gt;"",VLOOKUP(B42,HO!$B$2:$F$64,5,FALSE),"")</f>
        <v/>
      </c>
      <c r="G42" s="118"/>
      <c r="H42" s="94" t="str">
        <f>IF(B42&lt;&gt;"",VLOOKUP(B42,HO!$B$2:$E$64,4,FALSE),"")</f>
        <v/>
      </c>
      <c r="I42" s="59" t="str">
        <f>MDT!J53</f>
        <v/>
      </c>
      <c r="K42" s="42"/>
      <c r="L42" s="118"/>
    </row>
    <row r="43" spans="1:12" s="2" customFormat="1">
      <c r="A43" s="94" t="str">
        <f>IF(B43&lt;&gt;"",VLOOKUP(B43,MERC!$C$4:$D$456,2,FALSE),"")</f>
        <v/>
      </c>
      <c r="B43" s="93"/>
      <c r="C43" s="86"/>
      <c r="D43" s="87"/>
      <c r="E43" s="86"/>
      <c r="F43" s="59" t="str">
        <f>IF(B43&lt;&gt;"",VLOOKUP(B43,HO!$B$2:$F$64,5,FALSE),"")</f>
        <v/>
      </c>
      <c r="G43" s="118"/>
      <c r="H43" s="94" t="str">
        <f>IF(B43&lt;&gt;"",VLOOKUP(B43,HO!$B$2:$E$64,4,FALSE),"")</f>
        <v/>
      </c>
      <c r="I43" s="59" t="str">
        <f>MDT!J54</f>
        <v/>
      </c>
      <c r="K43" s="42"/>
      <c r="L43" s="118"/>
    </row>
    <row r="44" spans="1:12" s="2" customFormat="1">
      <c r="A44" s="94" t="str">
        <f>IF(B44&lt;&gt;"",VLOOKUP(B44,MERC!$C$4:$D$456,2,FALSE),"")</f>
        <v/>
      </c>
      <c r="B44" s="93"/>
      <c r="C44" s="86"/>
      <c r="D44" s="87"/>
      <c r="E44" s="86"/>
      <c r="F44" s="59" t="str">
        <f>IF(B44&lt;&gt;"",VLOOKUP(B44,HO!$B$2:$F$64,5,FALSE),"")</f>
        <v/>
      </c>
      <c r="G44" s="118"/>
      <c r="H44" s="94" t="str">
        <f>IF(B44&lt;&gt;"",VLOOKUP(B44,HO!$B$2:$E$64,4,FALSE),"")</f>
        <v/>
      </c>
      <c r="I44" s="59" t="str">
        <f>MDT!J55</f>
        <v/>
      </c>
      <c r="K44" s="42"/>
      <c r="L44" s="118"/>
    </row>
    <row r="45" spans="1:12" s="2" customFormat="1">
      <c r="A45" s="94" t="str">
        <f>IF(B45&lt;&gt;"",VLOOKUP(B45,MERC!$C$4:$D$456,2,FALSE),"")</f>
        <v/>
      </c>
      <c r="B45" s="93"/>
      <c r="C45" s="86"/>
      <c r="D45" s="87"/>
      <c r="E45" s="86"/>
      <c r="F45" s="59" t="str">
        <f>IF(B45&lt;&gt;"",VLOOKUP(B45,HO!$B$2:$F$64,5,FALSE),"")</f>
        <v/>
      </c>
      <c r="G45" s="118"/>
      <c r="H45" s="94" t="str">
        <f>IF(B45&lt;&gt;"",VLOOKUP(B45,HO!$B$2:$E$64,4,FALSE),"")</f>
        <v/>
      </c>
      <c r="I45" s="59" t="str">
        <f>MDT!J56</f>
        <v/>
      </c>
      <c r="K45" s="42"/>
      <c r="L45" s="118"/>
    </row>
    <row r="46" spans="1:12" s="2" customFormat="1">
      <c r="A46" s="94" t="str">
        <f>IF(B46&lt;&gt;"",VLOOKUP(B46,MERC!$C$4:$D$456,2,FALSE),"")</f>
        <v/>
      </c>
      <c r="B46" s="93"/>
      <c r="C46" s="86"/>
      <c r="D46" s="87"/>
      <c r="E46" s="86"/>
      <c r="F46" s="59" t="str">
        <f>IF(B46&lt;&gt;"",VLOOKUP(B46,HO!$B$2:$F$64,5,FALSE),"")</f>
        <v/>
      </c>
      <c r="G46" s="118"/>
      <c r="H46" s="94" t="str">
        <f>IF(B46&lt;&gt;"",VLOOKUP(B46,HO!$B$2:$E$64,4,FALSE),"")</f>
        <v/>
      </c>
      <c r="I46" s="59" t="str">
        <f>MDT!J57</f>
        <v/>
      </c>
      <c r="K46" s="42"/>
      <c r="L46" s="118"/>
    </row>
    <row r="47" spans="1:12" s="2" customFormat="1">
      <c r="A47" s="94" t="str">
        <f>IF(B47&lt;&gt;"",VLOOKUP(B47,MERC!$C$4:$D$456,2,FALSE),"")</f>
        <v/>
      </c>
      <c r="B47" s="93"/>
      <c r="C47" s="86"/>
      <c r="D47" s="87"/>
      <c r="E47" s="86"/>
      <c r="F47" s="59" t="str">
        <f>IF(B47&lt;&gt;"",VLOOKUP(B47,HO!$B$2:$F$64,5,FALSE),"")</f>
        <v/>
      </c>
      <c r="G47" s="118"/>
      <c r="H47" s="94" t="str">
        <f>IF(B47&lt;&gt;"",VLOOKUP(B47,HO!$B$2:$E$64,4,FALSE),"")</f>
        <v/>
      </c>
      <c r="I47" s="59" t="str">
        <f>MDT!J58</f>
        <v/>
      </c>
      <c r="K47" s="42"/>
      <c r="L47" s="118"/>
    </row>
    <row r="48" spans="1:12" s="2" customFormat="1">
      <c r="A48" s="94" t="str">
        <f>IF(B48&lt;&gt;"",VLOOKUP(B48,MERC!$C$4:$D$456,2,FALSE),"")</f>
        <v/>
      </c>
      <c r="B48" s="93"/>
      <c r="C48" s="86"/>
      <c r="D48" s="87"/>
      <c r="E48" s="86"/>
      <c r="F48" s="59" t="str">
        <f>IF(B48&lt;&gt;"",VLOOKUP(B48,HO!$B$2:$F$64,5,FALSE),"")</f>
        <v/>
      </c>
      <c r="G48" s="118"/>
      <c r="H48" s="94" t="str">
        <f>IF(B48&lt;&gt;"",VLOOKUP(B48,HO!$B$2:$E$64,4,FALSE),"")</f>
        <v/>
      </c>
      <c r="I48" s="59" t="str">
        <f>MDT!J59</f>
        <v/>
      </c>
      <c r="K48" s="42"/>
      <c r="L48" s="118"/>
    </row>
    <row r="49" spans="1:47" s="2" customFormat="1">
      <c r="A49" s="94" t="str">
        <f>IF(B49&lt;&gt;"",VLOOKUP(B49,MERC!$C$4:$D$456,2,FALSE),"")</f>
        <v/>
      </c>
      <c r="B49" s="93"/>
      <c r="C49" s="86"/>
      <c r="D49" s="87"/>
      <c r="E49" s="86"/>
      <c r="F49" s="59" t="str">
        <f>IF(B49&lt;&gt;"",VLOOKUP(B49,HO!$B$2:$F$64,5,FALSE),"")</f>
        <v/>
      </c>
      <c r="G49" s="118"/>
      <c r="H49" s="94" t="str">
        <f>IF(B49&lt;&gt;"",VLOOKUP(B49,HO!$B$2:$E$64,4,FALSE),"")</f>
        <v/>
      </c>
      <c r="I49" s="59" t="str">
        <f>MDT!J60</f>
        <v/>
      </c>
      <c r="K49" s="42"/>
      <c r="L49" s="118"/>
    </row>
    <row r="50" spans="1:47" s="2" customFormat="1">
      <c r="A50" s="94" t="str">
        <f>IF(B50&lt;&gt;"",VLOOKUP(B50,MERC!$C$4:$D$456,2,FALSE),"")</f>
        <v/>
      </c>
      <c r="B50" s="93"/>
      <c r="C50" s="86"/>
      <c r="D50" s="87"/>
      <c r="E50" s="86"/>
      <c r="F50" s="59" t="str">
        <f>IF(B50&lt;&gt;"",VLOOKUP(B50,HO!$B$2:$F$64,5,FALSE),"")</f>
        <v/>
      </c>
      <c r="G50" s="118"/>
      <c r="H50" s="94" t="str">
        <f>IF(B50&lt;&gt;"",VLOOKUP(B50,HO!$B$2:$E$64,4,FALSE),"")</f>
        <v/>
      </c>
      <c r="I50" s="59" t="str">
        <f>MDT!J61</f>
        <v/>
      </c>
      <c r="K50" s="42"/>
      <c r="L50" s="118"/>
    </row>
    <row r="51" spans="1:47" s="2" customFormat="1">
      <c r="A51" s="94" t="str">
        <f>IF(B51&lt;&gt;"",VLOOKUP(B51,MERC!$C$4:$D$456,2,FALSE),"")</f>
        <v/>
      </c>
      <c r="B51" s="93"/>
      <c r="C51" s="86"/>
      <c r="D51" s="87"/>
      <c r="E51" s="86"/>
      <c r="F51" s="59" t="str">
        <f>IF(B51&lt;&gt;"",VLOOKUP(B51,HO!$B$2:$F$64,5,FALSE),"")</f>
        <v/>
      </c>
      <c r="G51" s="118"/>
      <c r="H51" s="94" t="str">
        <f>IF(B51&lt;&gt;"",VLOOKUP(B51,HO!$B$2:$E$64,4,FALSE),"")</f>
        <v/>
      </c>
      <c r="I51" s="59" t="str">
        <f>MDT!J62</f>
        <v/>
      </c>
      <c r="K51" s="42"/>
      <c r="L51" s="118"/>
    </row>
    <row r="52" spans="1:47" s="2" customFormat="1">
      <c r="A52" s="94" t="str">
        <f>IF(B52&lt;&gt;"",VLOOKUP(B52,MERC!$C$4:$D$456,2,FALSE),"")</f>
        <v/>
      </c>
      <c r="B52" s="93"/>
      <c r="C52" s="86"/>
      <c r="D52" s="87"/>
      <c r="E52" s="86"/>
      <c r="F52" s="59" t="str">
        <f>IF(B52&lt;&gt;"",VLOOKUP(B52,HO!$B$2:$F$64,5,FALSE),"")</f>
        <v/>
      </c>
      <c r="G52" s="118"/>
      <c r="H52" s="94" t="str">
        <f>IF(B52&lt;&gt;"",VLOOKUP(B52,HO!$B$2:$E$64,4,FALSE),"")</f>
        <v/>
      </c>
      <c r="I52" s="59" t="str">
        <f>MDT!J63</f>
        <v/>
      </c>
      <c r="K52" s="42"/>
      <c r="L52" s="118"/>
    </row>
    <row r="53" spans="1:47" s="2" customFormat="1">
      <c r="A53" s="94" t="str">
        <f>IF(B53&lt;&gt;"",VLOOKUP(B53,MERC!$C$4:$D$456,2,FALSE),"")</f>
        <v/>
      </c>
      <c r="B53" s="93"/>
      <c r="C53" s="86"/>
      <c r="D53" s="87"/>
      <c r="E53" s="86"/>
      <c r="F53" s="59" t="str">
        <f>IF(B53&lt;&gt;"",VLOOKUP(B53,HO!$B$2:$F$64,5,FALSE),"")</f>
        <v/>
      </c>
      <c r="G53" s="118"/>
      <c r="H53" s="94" t="str">
        <f>IF(B53&lt;&gt;"",VLOOKUP(B53,HO!$B$2:$E$64,4,FALSE),"")</f>
        <v/>
      </c>
      <c r="I53" s="59" t="str">
        <f>MDT!J64</f>
        <v/>
      </c>
      <c r="K53" s="42"/>
      <c r="L53" s="118"/>
    </row>
    <row r="54" spans="1:47" s="2" customFormat="1">
      <c r="A54" s="94" t="str">
        <f>IF(B54&lt;&gt;"",VLOOKUP(B54,MERC!$C$4:$D$456,2,FALSE),"")</f>
        <v/>
      </c>
      <c r="B54" s="93"/>
      <c r="C54" s="86"/>
      <c r="D54" s="87"/>
      <c r="E54" s="86"/>
      <c r="F54" s="59" t="str">
        <f>IF(B54&lt;&gt;"",VLOOKUP(B54,HO!$B$2:$F$64,5,FALSE),"")</f>
        <v/>
      </c>
      <c r="G54" s="118"/>
      <c r="H54" s="94" t="str">
        <f>IF(B54&lt;&gt;"",VLOOKUP(B54,HO!$B$2:$E$64,4,FALSE),"")</f>
        <v/>
      </c>
      <c r="I54" s="59" t="str">
        <f>MDT!J65</f>
        <v/>
      </c>
      <c r="K54" s="42"/>
      <c r="L54" s="118"/>
    </row>
    <row r="55" spans="1:47" s="2" customFormat="1">
      <c r="A55" s="94" t="str">
        <f>IF(B55&lt;&gt;"",VLOOKUP(B55,MERC!$C$4:$D$456,2,FALSE),"")</f>
        <v/>
      </c>
      <c r="B55" s="93"/>
      <c r="C55" s="86"/>
      <c r="D55" s="87"/>
      <c r="E55" s="86"/>
      <c r="F55" s="59" t="str">
        <f>IF(B55&lt;&gt;"",VLOOKUP(B55,HO!$B$2:$F$64,5,FALSE),"")</f>
        <v/>
      </c>
      <c r="G55" s="118"/>
      <c r="H55" s="94" t="str">
        <f>IF(B55&lt;&gt;"",VLOOKUP(B55,HO!$B$2:$E$64,4,FALSE),"")</f>
        <v/>
      </c>
      <c r="I55" s="59" t="str">
        <f>MDT!J66</f>
        <v/>
      </c>
      <c r="K55" s="42"/>
      <c r="L55" s="118"/>
    </row>
    <row r="56" spans="1:47" s="2" customFormat="1">
      <c r="A56" s="94" t="str">
        <f>IF(B56&lt;&gt;"",VLOOKUP(B56,MERC!$C$4:$D$456,2,FALSE),"")</f>
        <v/>
      </c>
      <c r="B56" s="93"/>
      <c r="C56" s="86"/>
      <c r="D56" s="87"/>
      <c r="E56" s="86"/>
      <c r="F56" s="59" t="str">
        <f>IF(B56&lt;&gt;"",VLOOKUP(B56,HO!$B$2:$F$64,5,FALSE),"")</f>
        <v/>
      </c>
      <c r="G56" s="118"/>
      <c r="H56" s="94" t="str">
        <f>IF(B56&lt;&gt;"",VLOOKUP(B56,HO!$B$2:$E$64,4,FALSE),"")</f>
        <v/>
      </c>
      <c r="I56" s="59" t="str">
        <f>MDT!J67</f>
        <v/>
      </c>
      <c r="K56" s="42"/>
      <c r="L56" s="118"/>
    </row>
    <row r="57" spans="1:47" s="2" customFormat="1">
      <c r="A57" s="94" t="str">
        <f>IF(B57&lt;&gt;"",VLOOKUP(B57,MERC!$C$4:$D$456,2,FALSE),"")</f>
        <v/>
      </c>
      <c r="B57" s="93"/>
      <c r="C57" s="86"/>
      <c r="D57" s="87"/>
      <c r="E57" s="86"/>
      <c r="F57" s="59" t="str">
        <f>IF(B57&lt;&gt;"",VLOOKUP(B57,HO!$B$2:$F$64,5,FALSE),"")</f>
        <v/>
      </c>
      <c r="G57" s="118"/>
      <c r="H57" s="94" t="str">
        <f>IF(B57&lt;&gt;"",VLOOKUP(B57,HO!$B$2:$E$64,4,FALSE),"")</f>
        <v/>
      </c>
      <c r="I57" s="59" t="str">
        <f>MDT!J68</f>
        <v/>
      </c>
      <c r="K57" s="42"/>
      <c r="L57" s="118"/>
    </row>
    <row r="58" spans="1:47" s="2" customFormat="1">
      <c r="A58" s="94" t="str">
        <f>IF(B58&lt;&gt;"",VLOOKUP(B58,MERC!$C$4:$D$456,2,FALSE),"")</f>
        <v/>
      </c>
      <c r="B58" s="93"/>
      <c r="C58" s="86"/>
      <c r="D58" s="87"/>
      <c r="E58" s="86"/>
      <c r="F58" s="59" t="str">
        <f>IF(B58&lt;&gt;"",VLOOKUP(B58,HO!$B$2:$F$64,5,FALSE),"")</f>
        <v/>
      </c>
      <c r="G58" s="118"/>
      <c r="H58" s="94" t="str">
        <f>IF(B58&lt;&gt;"",VLOOKUP(B58,HO!$B$2:$E$64,4,FALSE),"")</f>
        <v/>
      </c>
      <c r="I58" s="59" t="str">
        <f>MDT!J69</f>
        <v/>
      </c>
      <c r="K58" s="42"/>
      <c r="L58" s="118"/>
    </row>
    <row r="59" spans="1:47" s="2" customFormat="1">
      <c r="A59" s="94" t="str">
        <f>IF(B59&lt;&gt;"",VLOOKUP(B59,MERC!$C$4:$D$456,2,FALSE),"")</f>
        <v/>
      </c>
      <c r="B59" s="93"/>
      <c r="C59" s="86"/>
      <c r="D59" s="87"/>
      <c r="E59" s="86"/>
      <c r="F59" s="59" t="str">
        <f>IF(B59&lt;&gt;"",VLOOKUP(B59,HO!$B$2:$F$64,5,FALSE),"")</f>
        <v/>
      </c>
      <c r="G59" s="118"/>
      <c r="H59" s="94" t="str">
        <f>IF(B59&lt;&gt;"",VLOOKUP(B59,HO!$B$2:$E$64,4,FALSE),"")</f>
        <v/>
      </c>
      <c r="I59" s="59" t="str">
        <f>MDT!J70</f>
        <v/>
      </c>
      <c r="K59" s="42"/>
      <c r="L59" s="118"/>
      <c r="AU59"/>
    </row>
    <row r="60" spans="1:47" s="2" customFormat="1">
      <c r="A60" s="94" t="str">
        <f>IF(B60&lt;&gt;"",VLOOKUP(B60,MERC!$C$4:$D$456,2,FALSE),"")</f>
        <v/>
      </c>
      <c r="B60" s="93"/>
      <c r="C60" s="86"/>
      <c r="D60" s="87"/>
      <c r="E60" s="86"/>
      <c r="F60" s="59" t="str">
        <f>IF(B60&lt;&gt;"",VLOOKUP(B60,HO!$B$2:$F$64,5,FALSE),"")</f>
        <v/>
      </c>
      <c r="G60" s="118"/>
      <c r="H60" s="94" t="str">
        <f>IF(B60&lt;&gt;"",VLOOKUP(B60,HO!$B$2:$E$64,4,FALSE),"")</f>
        <v/>
      </c>
      <c r="I60" s="59" t="str">
        <f>MDT!J71</f>
        <v/>
      </c>
      <c r="K60" s="42"/>
      <c r="L60" s="118"/>
      <c r="AU60"/>
    </row>
    <row r="61" spans="1:47" s="2" customFormat="1">
      <c r="A61" s="94" t="str">
        <f>IF(B61&lt;&gt;"",VLOOKUP(B61,MERC!$C$4:$D$456,2,FALSE),"")</f>
        <v/>
      </c>
      <c r="B61" s="93"/>
      <c r="C61" s="86"/>
      <c r="D61" s="87"/>
      <c r="E61" s="86"/>
      <c r="F61" s="59" t="str">
        <f>IF(B61&lt;&gt;"",VLOOKUP(B61,HO!$B$2:$F$64,5,FALSE),"")</f>
        <v/>
      </c>
      <c r="G61" s="118"/>
      <c r="H61" s="94" t="str">
        <f>IF(B61&lt;&gt;"",VLOOKUP(B61,HO!$B$2:$E$64,4,FALSE),"")</f>
        <v/>
      </c>
      <c r="I61" s="59" t="str">
        <f>MDT!J72</f>
        <v/>
      </c>
      <c r="K61" s="42"/>
      <c r="L61" s="118"/>
      <c r="AU61"/>
    </row>
    <row r="62" spans="1:47" s="2" customFormat="1">
      <c r="A62" s="94" t="str">
        <f>IF(B62&lt;&gt;"",VLOOKUP(B62,MERC!$C$4:$D$456,2,FALSE),"")</f>
        <v/>
      </c>
      <c r="B62" s="93"/>
      <c r="C62" s="86"/>
      <c r="D62" s="87"/>
      <c r="E62" s="86"/>
      <c r="F62" s="59" t="str">
        <f>IF(B62&lt;&gt;"",VLOOKUP(B62,HO!$B$2:$F$64,5,FALSE),"")</f>
        <v/>
      </c>
      <c r="G62" s="118"/>
      <c r="H62" s="94" t="str">
        <f>IF(B62&lt;&gt;"",VLOOKUP(B62,HO!$B$2:$E$64,4,FALSE),"")</f>
        <v/>
      </c>
      <c r="I62" s="59" t="str">
        <f>MDT!J73</f>
        <v/>
      </c>
      <c r="K62" s="42"/>
      <c r="L62" s="118"/>
      <c r="AU62"/>
    </row>
    <row r="63" spans="1:47" s="2" customFormat="1">
      <c r="A63" s="94" t="str">
        <f>IF(B63&lt;&gt;"",VLOOKUP(B63,MERC!$C$4:$D$456,2,FALSE),"")</f>
        <v/>
      </c>
      <c r="B63" s="93"/>
      <c r="C63" s="86"/>
      <c r="D63" s="87"/>
      <c r="E63" s="86"/>
      <c r="F63" s="59" t="str">
        <f>IF(B63&lt;&gt;"",VLOOKUP(B63,HO!$B$2:$F$64,5,FALSE),"")</f>
        <v/>
      </c>
      <c r="G63" s="118"/>
      <c r="H63" s="94" t="str">
        <f>IF(B63&lt;&gt;"",VLOOKUP(B63,HO!$B$2:$E$64,4,FALSE),"")</f>
        <v/>
      </c>
      <c r="I63" s="59" t="str">
        <f>MDT!J74</f>
        <v/>
      </c>
      <c r="K63" s="42"/>
      <c r="L63" s="118"/>
      <c r="AU63"/>
    </row>
    <row r="64" spans="1:47" s="2" customFormat="1">
      <c r="A64" s="94" t="str">
        <f>IF(B64&lt;&gt;"",VLOOKUP(B64,MERC!$C$4:$D$456,2,FALSE),"")</f>
        <v/>
      </c>
      <c r="B64" s="93"/>
      <c r="C64" s="86"/>
      <c r="D64" s="87"/>
      <c r="E64" s="86"/>
      <c r="F64" s="59" t="str">
        <f>IF(B64&lt;&gt;"",VLOOKUP(B64,HO!$B$2:$F$64,5,FALSE),"")</f>
        <v/>
      </c>
      <c r="G64" s="118"/>
      <c r="H64" s="94" t="str">
        <f>IF(B64&lt;&gt;"",VLOOKUP(B64,HO!$B$2:$E$64,4,FALSE),"")</f>
        <v/>
      </c>
      <c r="I64" s="59" t="str">
        <f>MDT!J75</f>
        <v/>
      </c>
      <c r="K64" s="42"/>
      <c r="L64" s="118"/>
      <c r="AU64"/>
    </row>
    <row r="65" spans="1:47" s="2" customFormat="1">
      <c r="A65" s="94" t="str">
        <f>IF(B65&lt;&gt;"",VLOOKUP(B65,MERC!$C$4:$D$456,2,FALSE),"")</f>
        <v/>
      </c>
      <c r="B65" s="93"/>
      <c r="C65" s="86"/>
      <c r="D65" s="87"/>
      <c r="E65" s="86"/>
      <c r="F65" s="59" t="str">
        <f>IF(B65&lt;&gt;"",VLOOKUP(B65,HO!$B$2:$F$64,5,FALSE),"")</f>
        <v/>
      </c>
      <c r="G65" s="118"/>
      <c r="H65" s="94" t="str">
        <f>IF(B65&lt;&gt;"",VLOOKUP(B65,HO!$B$2:$E$64,4,FALSE),"")</f>
        <v/>
      </c>
      <c r="I65" s="59" t="str">
        <f>MDT!J76</f>
        <v/>
      </c>
      <c r="K65" s="42"/>
      <c r="L65" s="118"/>
      <c r="AU65"/>
    </row>
    <row r="66" spans="1:47" s="2" customFormat="1">
      <c r="A66" s="94" t="str">
        <f>IF(B66&lt;&gt;"",VLOOKUP(B66,MERC!$C$4:$D$456,2,FALSE),"")</f>
        <v/>
      </c>
      <c r="B66" s="93"/>
      <c r="C66" s="86"/>
      <c r="D66" s="87"/>
      <c r="E66" s="86"/>
      <c r="F66" s="59" t="str">
        <f>IF(B66&lt;&gt;"",VLOOKUP(B66,HO!$B$2:$F$64,5,FALSE),"")</f>
        <v/>
      </c>
      <c r="G66" s="118"/>
      <c r="H66" s="94" t="str">
        <f>IF(B66&lt;&gt;"",VLOOKUP(B66,HO!$B$2:$E$64,4,FALSE),"")</f>
        <v/>
      </c>
      <c r="I66" s="59" t="str">
        <f>MDT!J77</f>
        <v/>
      </c>
      <c r="K66" s="42"/>
      <c r="L66" s="118"/>
      <c r="AU66"/>
    </row>
    <row r="67" spans="1:47" s="2" customFormat="1">
      <c r="A67" s="94" t="str">
        <f>IF(B67&lt;&gt;"",VLOOKUP(B67,MERC!$C$4:$D$456,2,FALSE),"")</f>
        <v/>
      </c>
      <c r="B67" s="93"/>
      <c r="C67" s="86"/>
      <c r="D67" s="87"/>
      <c r="E67" s="86"/>
      <c r="F67" s="59" t="str">
        <f>IF(B67&lt;&gt;"",VLOOKUP(B67,HO!$B$2:$F$64,5,FALSE),"")</f>
        <v/>
      </c>
      <c r="G67" s="118"/>
      <c r="H67" s="94" t="str">
        <f>IF(B67&lt;&gt;"",VLOOKUP(B67,HO!$B$2:$E$64,4,FALSE),"")</f>
        <v/>
      </c>
      <c r="I67" s="59" t="str">
        <f>MDT!J78</f>
        <v/>
      </c>
      <c r="K67" s="42"/>
      <c r="L67" s="118"/>
      <c r="AU67"/>
    </row>
    <row r="68" spans="1:47" s="2" customFormat="1">
      <c r="A68" s="94" t="str">
        <f>IF(B68&lt;&gt;"",VLOOKUP(B68,MERC!$C$4:$D$456,2,FALSE),"")</f>
        <v/>
      </c>
      <c r="B68" s="93"/>
      <c r="C68" s="86"/>
      <c r="D68" s="87"/>
      <c r="E68" s="86"/>
      <c r="F68" s="59" t="str">
        <f>IF(B68&lt;&gt;"",VLOOKUP(B68,HO!$B$2:$F$64,5,FALSE),"")</f>
        <v/>
      </c>
      <c r="G68" s="118"/>
      <c r="H68" s="94" t="str">
        <f>IF(B68&lt;&gt;"",VLOOKUP(B68,HO!$B$2:$E$64,4,FALSE),"")</f>
        <v/>
      </c>
      <c r="I68" s="59" t="str">
        <f>MDT!J79</f>
        <v/>
      </c>
      <c r="K68" s="42"/>
      <c r="L68" s="118"/>
      <c r="AU68"/>
    </row>
    <row r="69" spans="1:47" s="2" customFormat="1">
      <c r="A69" s="94" t="str">
        <f>IF(B69&lt;&gt;"",VLOOKUP(B69,MERC!$C$4:$D$456,2,FALSE),"")</f>
        <v/>
      </c>
      <c r="B69" s="93"/>
      <c r="C69" s="86"/>
      <c r="D69" s="87"/>
      <c r="E69" s="86"/>
      <c r="F69" s="59" t="str">
        <f>IF(B69&lt;&gt;"",VLOOKUP(B69,HO!$B$2:$F$64,5,FALSE),"")</f>
        <v/>
      </c>
      <c r="G69" s="118"/>
      <c r="H69" s="94" t="str">
        <f>IF(B69&lt;&gt;"",VLOOKUP(B69,HO!$B$2:$E$64,4,FALSE),"")</f>
        <v/>
      </c>
      <c r="I69" s="59" t="str">
        <f>MDT!J80</f>
        <v/>
      </c>
      <c r="K69" s="42"/>
      <c r="L69" s="118"/>
      <c r="AU69"/>
    </row>
    <row r="70" spans="1:47" s="2" customFormat="1">
      <c r="A70" s="94" t="str">
        <f>IF(B70&lt;&gt;"",VLOOKUP(B70,MERC!$C$4:$D$456,2,FALSE),"")</f>
        <v/>
      </c>
      <c r="B70" s="93"/>
      <c r="C70" s="86"/>
      <c r="D70" s="87"/>
      <c r="E70" s="86"/>
      <c r="F70" s="59" t="str">
        <f>IF(B70&lt;&gt;"",VLOOKUP(B70,HO!$B$2:$F$64,5,FALSE),"")</f>
        <v/>
      </c>
      <c r="G70" s="118"/>
      <c r="H70" s="94" t="str">
        <f>IF(B70&lt;&gt;"",VLOOKUP(B70,HO!$B$2:$E$64,4,FALSE),"")</f>
        <v/>
      </c>
      <c r="I70" s="59" t="str">
        <f>MDT!J81</f>
        <v/>
      </c>
      <c r="K70" s="42"/>
      <c r="L70" s="118"/>
      <c r="AU70"/>
    </row>
    <row r="71" spans="1:47" s="2" customFormat="1">
      <c r="A71" s="94" t="str">
        <f>IF(B71&lt;&gt;"",VLOOKUP(B71,MERC!$C$4:$D$456,2,FALSE),"")</f>
        <v/>
      </c>
      <c r="B71" s="93"/>
      <c r="C71" s="86"/>
      <c r="D71" s="87"/>
      <c r="E71" s="86"/>
      <c r="F71" s="59" t="str">
        <f>IF(B71&lt;&gt;"",VLOOKUP(B71,HO!$B$2:$F$64,5,FALSE),"")</f>
        <v/>
      </c>
      <c r="G71" s="118"/>
      <c r="H71" s="94" t="str">
        <f>IF(B71&lt;&gt;"",VLOOKUP(B71,HO!$B$2:$E$64,4,FALSE),"")</f>
        <v/>
      </c>
      <c r="I71" s="59" t="str">
        <f>MDT!J82</f>
        <v/>
      </c>
      <c r="K71" s="42"/>
      <c r="L71" s="118"/>
      <c r="AU71"/>
    </row>
    <row r="72" spans="1:47" s="2" customFormat="1">
      <c r="A72" s="94" t="str">
        <f>IF(B72&lt;&gt;"",VLOOKUP(B72,MERC!$C$4:$D$456,2,FALSE),"")</f>
        <v/>
      </c>
      <c r="B72" s="93"/>
      <c r="C72" s="86"/>
      <c r="D72" s="87"/>
      <c r="E72" s="86"/>
      <c r="F72" s="59" t="str">
        <f>IF(B72&lt;&gt;"",VLOOKUP(B72,HO!$B$2:$F$64,5,FALSE),"")</f>
        <v/>
      </c>
      <c r="G72" s="118"/>
      <c r="H72" s="94" t="str">
        <f>IF(B72&lt;&gt;"",VLOOKUP(B72,HO!$B$2:$E$64,4,FALSE),"")</f>
        <v/>
      </c>
      <c r="I72" s="59" t="str">
        <f>MDT!J83</f>
        <v/>
      </c>
      <c r="K72" s="42"/>
      <c r="L72" s="118"/>
      <c r="AU72"/>
    </row>
    <row r="73" spans="1:47" s="2" customFormat="1">
      <c r="A73" s="94" t="str">
        <f>IF(B73&lt;&gt;"",VLOOKUP(B73,MERC!$C$4:$D$456,2,FALSE),"")</f>
        <v/>
      </c>
      <c r="B73" s="93"/>
      <c r="C73" s="86"/>
      <c r="D73" s="87"/>
      <c r="E73" s="86"/>
      <c r="F73" s="59" t="str">
        <f>IF(B73&lt;&gt;"",VLOOKUP(B73,HO!$B$2:$F$64,5,FALSE),"")</f>
        <v/>
      </c>
      <c r="G73" s="118"/>
      <c r="H73" s="94" t="str">
        <f>IF(B73&lt;&gt;"",VLOOKUP(B73,HO!$B$2:$E$64,4,FALSE),"")</f>
        <v/>
      </c>
      <c r="I73" s="59" t="str">
        <f>MDT!J84</f>
        <v/>
      </c>
      <c r="K73" s="42"/>
      <c r="L73" s="118"/>
      <c r="AU73"/>
    </row>
    <row r="74" spans="1:47" s="2" customFormat="1">
      <c r="A74" s="94" t="str">
        <f>IF(B74&lt;&gt;"",VLOOKUP(B74,MERC!$C$4:$D$456,2,FALSE),"")</f>
        <v/>
      </c>
      <c r="B74" s="93"/>
      <c r="C74" s="86"/>
      <c r="D74" s="87"/>
      <c r="E74" s="86"/>
      <c r="F74" s="59" t="str">
        <f>IF(B74&lt;&gt;"",VLOOKUP(B74,HO!$B$2:$F$64,5,FALSE),"")</f>
        <v/>
      </c>
      <c r="G74" s="118"/>
      <c r="H74" s="94" t="str">
        <f>IF(B74&lt;&gt;"",VLOOKUP(B74,HO!$B$2:$E$64,4,FALSE),"")</f>
        <v/>
      </c>
      <c r="I74" s="59" t="str">
        <f>MDT!J85</f>
        <v/>
      </c>
      <c r="K74" s="42"/>
      <c r="L74" s="118"/>
      <c r="AU74"/>
    </row>
    <row r="75" spans="1:47" s="2" customFormat="1">
      <c r="A75" s="94" t="str">
        <f>IF(B75&lt;&gt;"",VLOOKUP(B75,MERC!$C$4:$D$456,2,FALSE),"")</f>
        <v/>
      </c>
      <c r="B75" s="93"/>
      <c r="C75" s="86"/>
      <c r="D75" s="87"/>
      <c r="E75" s="86"/>
      <c r="F75" s="59" t="str">
        <f>IF(B75&lt;&gt;"",VLOOKUP(B75,HO!$B$2:$F$64,5,FALSE),"")</f>
        <v/>
      </c>
      <c r="G75" s="118"/>
      <c r="H75" s="94" t="str">
        <f>IF(B75&lt;&gt;"",VLOOKUP(B75,HO!$B$2:$E$64,4,FALSE),"")</f>
        <v/>
      </c>
      <c r="I75" s="59" t="str">
        <f>MDT!J86</f>
        <v/>
      </c>
      <c r="K75" s="42"/>
      <c r="L75" s="118"/>
      <c r="AU75"/>
    </row>
    <row r="76" spans="1:47" s="2" customFormat="1">
      <c r="A76" s="94" t="str">
        <f>IF(B76&lt;&gt;"",VLOOKUP(B76,MERC!$C$4:$D$456,2,FALSE),"")</f>
        <v/>
      </c>
      <c r="B76" s="93"/>
      <c r="C76" s="86"/>
      <c r="D76" s="87"/>
      <c r="E76" s="86"/>
      <c r="F76" s="59" t="str">
        <f>IF(B76&lt;&gt;"",VLOOKUP(B76,HO!$B$2:$F$64,5,FALSE),"")</f>
        <v/>
      </c>
      <c r="G76" s="118"/>
      <c r="H76" s="94" t="str">
        <f>IF(B76&lt;&gt;"",VLOOKUP(B76,HO!$B$2:$E$64,4,FALSE),"")</f>
        <v/>
      </c>
      <c r="I76" s="59" t="str">
        <f>MDT!J87</f>
        <v/>
      </c>
      <c r="K76" s="42"/>
      <c r="L76" s="118"/>
    </row>
    <row r="77" spans="1:47" s="2" customFormat="1">
      <c r="A77" s="94" t="str">
        <f>IF(B77&lt;&gt;"",VLOOKUP(B77,MERC!$C$4:$D$456,2,FALSE),"")</f>
        <v/>
      </c>
      <c r="B77" s="93"/>
      <c r="C77" s="86"/>
      <c r="D77" s="87"/>
      <c r="E77" s="86"/>
      <c r="F77" s="59" t="str">
        <f>IF(B77&lt;&gt;"",VLOOKUP(B77,HO!$B$2:$F$64,5,FALSE),"")</f>
        <v/>
      </c>
      <c r="G77" s="118"/>
      <c r="H77" s="94" t="str">
        <f>IF(B77&lt;&gt;"",VLOOKUP(B77,HO!$B$2:$E$64,4,FALSE),"")</f>
        <v/>
      </c>
      <c r="I77" s="59" t="str">
        <f>MDT!J88</f>
        <v/>
      </c>
      <c r="K77" s="42"/>
      <c r="L77" s="118"/>
    </row>
    <row r="78" spans="1:47" s="2" customFormat="1">
      <c r="A78" s="94" t="str">
        <f>IF(B78&lt;&gt;"",VLOOKUP(B78,MERC!$C$4:$D$456,2,FALSE),"")</f>
        <v/>
      </c>
      <c r="B78" s="93"/>
      <c r="C78" s="86"/>
      <c r="D78" s="87"/>
      <c r="E78" s="86"/>
      <c r="F78" s="59" t="str">
        <f>IF(B78&lt;&gt;"",VLOOKUP(B78,HO!$B$2:$F$64,5,FALSE),"")</f>
        <v/>
      </c>
      <c r="G78" s="118"/>
      <c r="H78" s="94" t="str">
        <f>IF(B78&lt;&gt;"",VLOOKUP(B78,HO!$B$2:$E$64,4,FALSE),"")</f>
        <v/>
      </c>
      <c r="I78" s="59" t="str">
        <f>MDT!J89</f>
        <v/>
      </c>
      <c r="K78" s="42"/>
      <c r="L78" s="118"/>
    </row>
    <row r="79" spans="1:47" s="2" customFormat="1">
      <c r="A79" s="94" t="str">
        <f>IF(B79&lt;&gt;"",VLOOKUP(B79,MERC!$C$4:$D$456,2,FALSE),"")</f>
        <v/>
      </c>
      <c r="B79" s="93"/>
      <c r="C79" s="86"/>
      <c r="D79" s="87"/>
      <c r="E79" s="86"/>
      <c r="F79" s="59" t="str">
        <f>IF(B79&lt;&gt;"",VLOOKUP(B79,HO!$B$2:$F$64,5,FALSE),"")</f>
        <v/>
      </c>
      <c r="G79" s="118"/>
      <c r="H79" s="94" t="str">
        <f>IF(B79&lt;&gt;"",VLOOKUP(B79,HO!$B$2:$E$64,4,FALSE),"")</f>
        <v/>
      </c>
      <c r="I79" s="59" t="str">
        <f>MDT!J90</f>
        <v/>
      </c>
      <c r="K79" s="42"/>
      <c r="L79" s="118"/>
    </row>
    <row r="80" spans="1:47" s="2" customFormat="1">
      <c r="A80" s="94" t="str">
        <f>IF(B80&lt;&gt;"",VLOOKUP(B80,MERC!$C$4:$D$456,2,FALSE),"")</f>
        <v/>
      </c>
      <c r="B80" s="93"/>
      <c r="C80" s="86"/>
      <c r="D80" s="87"/>
      <c r="E80" s="86"/>
      <c r="F80" s="59" t="str">
        <f>IF(B80&lt;&gt;"",VLOOKUP(B80,HO!$B$2:$F$64,5,FALSE),"")</f>
        <v/>
      </c>
      <c r="G80" s="118"/>
      <c r="H80" s="94" t="str">
        <f>IF(B80&lt;&gt;"",VLOOKUP(B80,HO!$B$2:$E$64,4,FALSE),"")</f>
        <v/>
      </c>
      <c r="I80" s="59" t="str">
        <f>MDT!J91</f>
        <v/>
      </c>
      <c r="K80" s="42"/>
      <c r="L80" s="118"/>
    </row>
    <row r="81" spans="1:12" s="2" customFormat="1">
      <c r="A81" s="94" t="str">
        <f>IF(B81&lt;&gt;"",VLOOKUP(B81,MERC!$C$4:$D$456,2,FALSE),"")</f>
        <v/>
      </c>
      <c r="B81" s="93"/>
      <c r="C81" s="86"/>
      <c r="D81" s="87"/>
      <c r="E81" s="86"/>
      <c r="F81" s="59" t="str">
        <f>IF(B81&lt;&gt;"",VLOOKUP(B81,HO!$B$2:$F$64,5,FALSE),"")</f>
        <v/>
      </c>
      <c r="G81" s="118"/>
      <c r="H81" s="94" t="str">
        <f>IF(B81&lt;&gt;"",VLOOKUP(B81,HO!$B$2:$E$64,4,FALSE),"")</f>
        <v/>
      </c>
      <c r="I81" s="59" t="str">
        <f>MDT!J92</f>
        <v/>
      </c>
      <c r="K81" s="42"/>
      <c r="L81" s="118"/>
    </row>
    <row r="82" spans="1:12" s="2" customFormat="1">
      <c r="A82" s="94" t="str">
        <f>IF(B82&lt;&gt;"",VLOOKUP(B82,MERC!$C$4:$D$456,2,FALSE),"")</f>
        <v/>
      </c>
      <c r="B82" s="93"/>
      <c r="C82" s="86"/>
      <c r="D82" s="87"/>
      <c r="E82" s="86"/>
      <c r="F82" s="59" t="str">
        <f>IF(B82&lt;&gt;"",VLOOKUP(B82,HO!$B$2:$F$64,5,FALSE),"")</f>
        <v/>
      </c>
      <c r="G82" s="118"/>
      <c r="H82" s="94" t="str">
        <f>IF(B82&lt;&gt;"",VLOOKUP(B82,HO!$B$2:$E$64,4,FALSE),"")</f>
        <v/>
      </c>
      <c r="I82" s="59" t="str">
        <f>MDT!J93</f>
        <v/>
      </c>
      <c r="K82" s="42"/>
      <c r="L82" s="118"/>
    </row>
    <row r="83" spans="1:12" s="2" customFormat="1">
      <c r="A83" s="94" t="str">
        <f>IF(B83&lt;&gt;"",VLOOKUP(B83,MERC!$C$4:$D$456,2,FALSE),"")</f>
        <v/>
      </c>
      <c r="B83" s="93"/>
      <c r="C83" s="86"/>
      <c r="D83" s="87"/>
      <c r="E83" s="86"/>
      <c r="F83" s="59" t="str">
        <f>IF(B83&lt;&gt;"",VLOOKUP(B83,HO!$B$2:$F$64,5,FALSE),"")</f>
        <v/>
      </c>
      <c r="G83" s="118"/>
      <c r="H83" s="94" t="str">
        <f>IF(B83&lt;&gt;"",VLOOKUP(B83,HO!$B$2:$E$64,4,FALSE),"")</f>
        <v/>
      </c>
      <c r="I83" s="59" t="str">
        <f>MDT!J94</f>
        <v/>
      </c>
      <c r="K83" s="42"/>
      <c r="L83" s="118"/>
    </row>
    <row r="84" spans="1:12" s="2" customFormat="1">
      <c r="A84" s="94" t="str">
        <f>IF(B84&lt;&gt;"",VLOOKUP(B84,MERC!$C$4:$D$456,2,FALSE),"")</f>
        <v/>
      </c>
      <c r="B84" s="93"/>
      <c r="C84" s="86"/>
      <c r="D84" s="87"/>
      <c r="E84" s="86"/>
      <c r="F84" s="59" t="str">
        <f>IF(B84&lt;&gt;"",VLOOKUP(B84,HO!$B$2:$F$64,5,FALSE),"")</f>
        <v/>
      </c>
      <c r="G84" s="118"/>
      <c r="H84" s="94" t="str">
        <f>IF(B84&lt;&gt;"",VLOOKUP(B84,HO!$B$2:$E$64,4,FALSE),"")</f>
        <v/>
      </c>
      <c r="I84" s="59" t="str">
        <f>MDT!J95</f>
        <v/>
      </c>
      <c r="K84" s="42"/>
      <c r="L84" s="118"/>
    </row>
    <row r="85" spans="1:12" s="2" customFormat="1">
      <c r="A85" s="94" t="str">
        <f>IF(B85&lt;&gt;"",VLOOKUP(B85,MERC!$C$4:$D$456,2,FALSE),"")</f>
        <v/>
      </c>
      <c r="B85" s="93"/>
      <c r="C85" s="86"/>
      <c r="D85" s="87"/>
      <c r="E85" s="86"/>
      <c r="F85" s="59" t="str">
        <f>IF(B85&lt;&gt;"",VLOOKUP(B85,HO!$B$2:$F$64,5,FALSE),"")</f>
        <v/>
      </c>
      <c r="G85" s="118"/>
      <c r="H85" s="94" t="str">
        <f>IF(B85&lt;&gt;"",VLOOKUP(B85,HO!$B$2:$E$64,4,FALSE),"")</f>
        <v/>
      </c>
      <c r="I85" s="59" t="str">
        <f>MDT!J96</f>
        <v/>
      </c>
      <c r="K85" s="42"/>
      <c r="L85" s="118"/>
    </row>
    <row r="86" spans="1:12" s="2" customFormat="1">
      <c r="A86" s="94" t="str">
        <f>IF(B86&lt;&gt;"",VLOOKUP(B86,MERC!$C$4:$D$456,2,FALSE),"")</f>
        <v/>
      </c>
      <c r="B86" s="93"/>
      <c r="C86" s="86"/>
      <c r="D86" s="87"/>
      <c r="E86" s="86"/>
      <c r="F86" s="59" t="str">
        <f>IF(B86&lt;&gt;"",VLOOKUP(B86,HO!$B$2:$F$64,5,FALSE),"")</f>
        <v/>
      </c>
      <c r="G86" s="118"/>
      <c r="H86" s="94" t="str">
        <f>IF(B86&lt;&gt;"",VLOOKUP(B86,HO!$B$2:$E$64,4,FALSE),"")</f>
        <v/>
      </c>
      <c r="I86" s="59" t="str">
        <f>MDT!J97</f>
        <v/>
      </c>
      <c r="K86" s="42"/>
      <c r="L86" s="118"/>
    </row>
    <row r="87" spans="1:12" s="2" customFormat="1">
      <c r="A87" s="94" t="str">
        <f>IF(B87&lt;&gt;"",VLOOKUP(B87,MERC!$C$4:$D$456,2,FALSE),"")</f>
        <v/>
      </c>
      <c r="B87" s="93"/>
      <c r="C87" s="86"/>
      <c r="D87" s="87"/>
      <c r="E87" s="86"/>
      <c r="F87" s="59" t="str">
        <f>IF(B87&lt;&gt;"",VLOOKUP(B87,HO!$B$2:$F$64,5,FALSE),"")</f>
        <v/>
      </c>
      <c r="G87" s="118"/>
      <c r="H87" s="94" t="str">
        <f>IF(B87&lt;&gt;"",VLOOKUP(B87,HO!$B$2:$E$64,4,FALSE),"")</f>
        <v/>
      </c>
      <c r="I87" s="59" t="str">
        <f>MDT!J98</f>
        <v/>
      </c>
      <c r="K87" s="42"/>
      <c r="L87" s="118"/>
    </row>
    <row r="88" spans="1:12" s="2" customFormat="1">
      <c r="A88" s="94" t="str">
        <f>IF(B88&lt;&gt;"",VLOOKUP(B88,MERC!$C$4:$D$456,2,FALSE),"")</f>
        <v/>
      </c>
      <c r="B88" s="93"/>
      <c r="C88" s="86"/>
      <c r="D88" s="87"/>
      <c r="E88" s="86"/>
      <c r="F88" s="59" t="str">
        <f>IF(B88&lt;&gt;"",VLOOKUP(B88,HO!$B$2:$F$64,5,FALSE),"")</f>
        <v/>
      </c>
      <c r="G88" s="118"/>
      <c r="H88" s="94" t="str">
        <f>IF(B88&lt;&gt;"",VLOOKUP(B88,HO!$B$2:$E$64,4,FALSE),"")</f>
        <v/>
      </c>
      <c r="I88" s="59" t="str">
        <f>MDT!J99</f>
        <v/>
      </c>
      <c r="K88" s="42"/>
      <c r="L88" s="118"/>
    </row>
    <row r="89" spans="1:12" s="2" customFormat="1">
      <c r="A89" s="94" t="str">
        <f>IF(B89&lt;&gt;"",VLOOKUP(B89,MERC!$C$4:$D$456,2,FALSE),"")</f>
        <v/>
      </c>
      <c r="B89" s="93"/>
      <c r="C89" s="86"/>
      <c r="D89" s="87"/>
      <c r="E89" s="86"/>
      <c r="F89" s="59" t="str">
        <f>IF(B89&lt;&gt;"",VLOOKUP(B89,HO!$B$2:$F$64,5,FALSE),"")</f>
        <v/>
      </c>
      <c r="G89" s="118"/>
      <c r="H89" s="94" t="str">
        <f>IF(B89&lt;&gt;"",VLOOKUP(B89,HO!$B$2:$E$64,4,FALSE),"")</f>
        <v/>
      </c>
      <c r="I89" s="59" t="str">
        <f>MDT!J100</f>
        <v/>
      </c>
      <c r="K89" s="42"/>
      <c r="L89" s="118"/>
    </row>
    <row r="90" spans="1:12" s="2" customFormat="1">
      <c r="A90" s="94" t="str">
        <f>IF(B90&lt;&gt;"",VLOOKUP(B90,MERC!$C$4:$D$456,2,FALSE),"")</f>
        <v/>
      </c>
      <c r="B90" s="93"/>
      <c r="C90" s="86"/>
      <c r="D90" s="87"/>
      <c r="E90" s="86"/>
      <c r="F90" s="59" t="str">
        <f>IF(B90&lt;&gt;"",VLOOKUP(B90,HO!$B$2:$F$64,5,FALSE),"")</f>
        <v/>
      </c>
      <c r="G90" s="118"/>
      <c r="H90" s="94" t="str">
        <f>IF(B90&lt;&gt;"",VLOOKUP(B90,HO!$B$2:$E$64,4,FALSE),"")</f>
        <v/>
      </c>
      <c r="I90" s="59" t="str">
        <f>MDT!J101</f>
        <v/>
      </c>
      <c r="K90" s="42"/>
      <c r="L90" s="118"/>
    </row>
    <row r="91" spans="1:12" s="2" customFormat="1">
      <c r="A91" s="94" t="str">
        <f>IF(B91&lt;&gt;"",VLOOKUP(B91,MERC!$C$4:$D$456,2,FALSE),"")</f>
        <v/>
      </c>
      <c r="B91" s="93"/>
      <c r="C91" s="86"/>
      <c r="D91" s="87"/>
      <c r="E91" s="86"/>
      <c r="F91" s="59" t="str">
        <f>IF(B91&lt;&gt;"",VLOOKUP(B91,HO!$B$2:$F$64,5,FALSE),"")</f>
        <v/>
      </c>
      <c r="G91" s="118"/>
      <c r="H91" s="94" t="str">
        <f>IF(B91&lt;&gt;"",VLOOKUP(B91,HO!$B$2:$E$64,4,FALSE),"")</f>
        <v/>
      </c>
      <c r="I91" s="59" t="str">
        <f>MDT!J102</f>
        <v/>
      </c>
      <c r="K91" s="42"/>
      <c r="L91" s="118"/>
    </row>
    <row r="92" spans="1:12" s="2" customFormat="1">
      <c r="A92" s="94" t="str">
        <f>IF(B92&lt;&gt;"",VLOOKUP(B92,MERC!$C$4:$D$456,2,FALSE),"")</f>
        <v/>
      </c>
      <c r="B92" s="93"/>
      <c r="C92" s="86"/>
      <c r="D92" s="87"/>
      <c r="E92" s="86"/>
      <c r="F92" s="59" t="str">
        <f>IF(B92&lt;&gt;"",VLOOKUP(B92,HO!$B$2:$F$64,5,FALSE),"")</f>
        <v/>
      </c>
      <c r="G92" s="118"/>
      <c r="H92" s="94" t="str">
        <f>IF(B92&lt;&gt;"",VLOOKUP(B92,HO!$B$2:$E$64,4,FALSE),"")</f>
        <v/>
      </c>
      <c r="I92" s="59" t="str">
        <f>MDT!J103</f>
        <v/>
      </c>
      <c r="K92" s="42"/>
      <c r="L92" s="118"/>
    </row>
    <row r="93" spans="1:12" s="2" customFormat="1">
      <c r="A93" s="94" t="str">
        <f>IF(B93&lt;&gt;"",VLOOKUP(B93,MERC!$C$4:$D$456,2,FALSE),"")</f>
        <v/>
      </c>
      <c r="B93" s="93"/>
      <c r="C93" s="86"/>
      <c r="D93" s="87"/>
      <c r="E93" s="86"/>
      <c r="F93" s="59" t="str">
        <f>IF(B93&lt;&gt;"",VLOOKUP(B93,HO!$B$2:$F$64,5,FALSE),"")</f>
        <v/>
      </c>
      <c r="G93" s="118"/>
      <c r="H93" s="94" t="str">
        <f>IF(B93&lt;&gt;"",VLOOKUP(B93,HO!$B$2:$E$64,4,FALSE),"")</f>
        <v/>
      </c>
      <c r="I93" s="59" t="str">
        <f>MDT!J104</f>
        <v/>
      </c>
      <c r="K93" s="42"/>
      <c r="L93" s="118"/>
    </row>
    <row r="94" spans="1:12" s="2" customFormat="1">
      <c r="A94" s="94" t="str">
        <f>IF(B94&lt;&gt;"",VLOOKUP(B94,MERC!$C$4:$D$456,2,FALSE),"")</f>
        <v/>
      </c>
      <c r="B94" s="93"/>
      <c r="C94" s="86"/>
      <c r="D94" s="87"/>
      <c r="E94" s="86"/>
      <c r="F94" s="59" t="str">
        <f>IF(B94&lt;&gt;"",VLOOKUP(B94,HO!$B$2:$F$64,5,FALSE),"")</f>
        <v/>
      </c>
      <c r="G94" s="118"/>
      <c r="H94" s="94" t="str">
        <f>IF(B94&lt;&gt;"",VLOOKUP(B94,HO!$B$2:$E$64,4,FALSE),"")</f>
        <v/>
      </c>
      <c r="I94" s="59" t="str">
        <f>MDT!J105</f>
        <v/>
      </c>
      <c r="K94" s="42"/>
      <c r="L94" s="118"/>
    </row>
    <row r="95" spans="1:12" s="2" customFormat="1">
      <c r="A95" s="94" t="str">
        <f>IF(B95&lt;&gt;"",VLOOKUP(B95,MERC!$C$4:$D$456,2,FALSE),"")</f>
        <v/>
      </c>
      <c r="B95" s="93"/>
      <c r="C95" s="86"/>
      <c r="D95" s="87"/>
      <c r="E95" s="86"/>
      <c r="F95" s="59" t="str">
        <f>IF(B95&lt;&gt;"",VLOOKUP(B95,HO!$B$2:$F$64,5,FALSE),"")</f>
        <v/>
      </c>
      <c r="G95" s="118"/>
      <c r="H95" s="94" t="str">
        <f>IF(B95&lt;&gt;"",VLOOKUP(B95,HO!$B$2:$E$64,4,FALSE),"")</f>
        <v/>
      </c>
      <c r="I95" s="59" t="str">
        <f>MDT!J106</f>
        <v/>
      </c>
      <c r="K95" s="42"/>
      <c r="L95" s="118"/>
    </row>
    <row r="96" spans="1:12" s="2" customFormat="1">
      <c r="A96" s="94" t="str">
        <f>IF(B96&lt;&gt;"",VLOOKUP(B96,MERC!$C$4:$D$456,2,FALSE),"")</f>
        <v/>
      </c>
      <c r="B96" s="93"/>
      <c r="C96" s="86"/>
      <c r="D96" s="87"/>
      <c r="E96" s="86"/>
      <c r="F96" s="59" t="str">
        <f>IF(B96&lt;&gt;"",VLOOKUP(B96,HO!$B$2:$F$64,5,FALSE),"")</f>
        <v/>
      </c>
      <c r="G96" s="118"/>
      <c r="H96" s="94" t="str">
        <f>IF(B96&lt;&gt;"",VLOOKUP(B96,HO!$B$2:$E$64,4,FALSE),"")</f>
        <v/>
      </c>
      <c r="I96" s="59" t="str">
        <f>MDT!J107</f>
        <v/>
      </c>
      <c r="K96" s="42"/>
      <c r="L96" s="118"/>
    </row>
    <row r="97" spans="1:12" s="2" customFormat="1">
      <c r="A97" s="94" t="str">
        <f>IF(B97&lt;&gt;"",VLOOKUP(B97,MERC!$C$4:$D$456,2,FALSE),"")</f>
        <v/>
      </c>
      <c r="B97" s="93"/>
      <c r="C97" s="86"/>
      <c r="D97" s="87"/>
      <c r="E97" s="86"/>
      <c r="F97" s="59" t="str">
        <f>IF(B97&lt;&gt;"",VLOOKUP(B97,HO!$B$2:$F$64,5,FALSE),"")</f>
        <v/>
      </c>
      <c r="G97" s="118"/>
      <c r="H97" s="94" t="str">
        <f>IF(B97&lt;&gt;"",VLOOKUP(B97,HO!$B$2:$E$64,4,FALSE),"")</f>
        <v/>
      </c>
      <c r="I97" s="59" t="str">
        <f>MDT!J108</f>
        <v/>
      </c>
      <c r="K97" s="42"/>
      <c r="L97" s="118"/>
    </row>
    <row r="98" spans="1:12" s="2" customFormat="1">
      <c r="A98" s="94" t="str">
        <f>IF(B98&lt;&gt;"",VLOOKUP(B98,MERC!$C$4:$D$456,2,FALSE),"")</f>
        <v/>
      </c>
      <c r="B98" s="93"/>
      <c r="C98" s="86"/>
      <c r="D98" s="87"/>
      <c r="E98" s="86"/>
      <c r="F98" s="59" t="str">
        <f>IF(B98&lt;&gt;"",VLOOKUP(B98,HO!$B$2:$F$64,5,FALSE),"")</f>
        <v/>
      </c>
      <c r="G98" s="118"/>
      <c r="H98" s="94" t="str">
        <f>IF(B98&lt;&gt;"",VLOOKUP(B98,HO!$B$2:$E$64,4,FALSE),"")</f>
        <v/>
      </c>
      <c r="I98" s="59" t="str">
        <f>MDT!J109</f>
        <v/>
      </c>
      <c r="K98" s="42"/>
      <c r="L98" s="118"/>
    </row>
    <row r="99" spans="1:12" s="2" customFormat="1">
      <c r="A99" s="94" t="str">
        <f>IF(B99&lt;&gt;"",VLOOKUP(B99,MERC!$C$4:$D$456,2,FALSE),"")</f>
        <v/>
      </c>
      <c r="B99" s="93"/>
      <c r="C99" s="86"/>
      <c r="D99" s="87"/>
      <c r="E99" s="86"/>
      <c r="F99" s="59" t="str">
        <f>IF(B99&lt;&gt;"",VLOOKUP(B99,HO!$B$2:$F$64,5,FALSE),"")</f>
        <v/>
      </c>
      <c r="G99" s="118"/>
      <c r="H99" s="94" t="str">
        <f>IF(B99&lt;&gt;"",VLOOKUP(B99,HO!$B$2:$E$64,4,FALSE),"")</f>
        <v/>
      </c>
      <c r="I99" s="59" t="str">
        <f>MDT!J110</f>
        <v/>
      </c>
      <c r="K99" s="42"/>
      <c r="L99" s="118"/>
    </row>
    <row r="100" spans="1:12" s="2" customFormat="1">
      <c r="A100" s="94" t="str">
        <f>IF(B100&lt;&gt;"",VLOOKUP(B100,MERC!$C$4:$D$456,2,FALSE),"")</f>
        <v/>
      </c>
      <c r="B100" s="93"/>
      <c r="C100" s="86"/>
      <c r="D100" s="87"/>
      <c r="E100" s="86"/>
      <c r="F100" s="59" t="str">
        <f>IF(B100&lt;&gt;"",VLOOKUP(B100,HO!$B$2:$F$64,5,FALSE),"")</f>
        <v/>
      </c>
      <c r="G100" s="118"/>
      <c r="H100" s="94" t="str">
        <f>IF(B100&lt;&gt;"",VLOOKUP(B100,HO!$B$2:$E$64,4,FALSE),"")</f>
        <v/>
      </c>
      <c r="I100" s="59" t="str">
        <f>MDT!J111</f>
        <v/>
      </c>
      <c r="K100" s="42"/>
      <c r="L100" s="118"/>
    </row>
    <row r="101" spans="1:12" s="2" customFormat="1">
      <c r="A101" s="94" t="str">
        <f>IF(B101&lt;&gt;"",VLOOKUP(B101,MERC!$C$4:$D$456,2,FALSE),"")</f>
        <v/>
      </c>
      <c r="B101" s="93"/>
      <c r="C101" s="86"/>
      <c r="D101" s="87"/>
      <c r="E101" s="86"/>
      <c r="F101" s="59" t="str">
        <f>IF(B101&lt;&gt;"",VLOOKUP(B101,HO!$B$2:$F$64,5,FALSE),"")</f>
        <v/>
      </c>
      <c r="G101" s="118"/>
      <c r="H101" s="94" t="str">
        <f>IF(B101&lt;&gt;"",VLOOKUP(B101,HO!$B$2:$E$64,4,FALSE),"")</f>
        <v/>
      </c>
      <c r="I101" s="59" t="str">
        <f>MDT!J112</f>
        <v/>
      </c>
      <c r="K101" s="42"/>
      <c r="L101" s="118"/>
    </row>
    <row r="102" spans="1:12" s="2" customFormat="1">
      <c r="A102" s="94" t="str">
        <f>IF(B102&lt;&gt;"",VLOOKUP(B102,MERC!$C$4:$D$456,2,FALSE),"")</f>
        <v/>
      </c>
      <c r="B102" s="93"/>
      <c r="C102" s="86"/>
      <c r="D102" s="87"/>
      <c r="E102" s="86"/>
      <c r="F102" s="59" t="str">
        <f>IF(B102&lt;&gt;"",VLOOKUP(B102,HO!$B$2:$F$64,5,FALSE),"")</f>
        <v/>
      </c>
      <c r="G102" s="118"/>
      <c r="H102" s="94" t="str">
        <f>IF(B102&lt;&gt;"",VLOOKUP(B102,HO!$B$2:$E$64,4,FALSE),"")</f>
        <v/>
      </c>
      <c r="I102" s="59" t="str">
        <f>MDT!J113</f>
        <v/>
      </c>
      <c r="K102" s="42"/>
      <c r="L102" s="118"/>
    </row>
    <row r="103" spans="1:12" s="2" customFormat="1">
      <c r="A103" s="94" t="str">
        <f>IF(B103&lt;&gt;"",VLOOKUP(B103,MERC!$C$4:$D$456,2,FALSE),"")</f>
        <v/>
      </c>
      <c r="B103" s="93"/>
      <c r="C103" s="86"/>
      <c r="D103" s="87"/>
      <c r="E103" s="86"/>
      <c r="F103" s="59" t="str">
        <f>IF(B103&lt;&gt;"",VLOOKUP(B103,HO!$B$2:$F$64,5,FALSE),"")</f>
        <v/>
      </c>
      <c r="G103" s="118"/>
      <c r="H103" s="94" t="str">
        <f>IF(B103&lt;&gt;"",VLOOKUP(B103,HO!$B$2:$E$64,4,FALSE),"")</f>
        <v/>
      </c>
      <c r="I103" s="59" t="str">
        <f>MDT!J114</f>
        <v/>
      </c>
      <c r="K103" s="42"/>
      <c r="L103" s="118"/>
    </row>
    <row r="104" spans="1:12" s="2" customFormat="1">
      <c r="A104" s="94" t="str">
        <f>IF(B104&lt;&gt;"",VLOOKUP(B104,MERC!$C$4:$D$456,2,FALSE),"")</f>
        <v/>
      </c>
      <c r="B104" s="93"/>
      <c r="C104" s="86"/>
      <c r="D104" s="87"/>
      <c r="E104" s="86"/>
      <c r="F104" s="59" t="str">
        <f>IF(B104&lt;&gt;"",VLOOKUP(B104,HO!$B$2:$F$64,5,FALSE),"")</f>
        <v/>
      </c>
      <c r="G104" s="118"/>
      <c r="H104" s="94" t="str">
        <f>IF(B104&lt;&gt;"",VLOOKUP(B104,HO!$B$2:$E$64,4,FALSE),"")</f>
        <v/>
      </c>
      <c r="I104" s="59" t="str">
        <f>MDT!J115</f>
        <v/>
      </c>
      <c r="K104" s="42"/>
      <c r="L104" s="118"/>
    </row>
    <row r="105" spans="1:12" s="2" customFormat="1">
      <c r="A105" s="94" t="str">
        <f>IF(B105&lt;&gt;"",VLOOKUP(B105,MERC!$C$4:$D$456,2,FALSE),"")</f>
        <v/>
      </c>
      <c r="B105" s="93"/>
      <c r="C105" s="86"/>
      <c r="D105" s="87"/>
      <c r="E105" s="86"/>
      <c r="F105" s="59" t="str">
        <f>IF(B105&lt;&gt;"",VLOOKUP(B105,HO!$B$2:$F$64,5,FALSE),"")</f>
        <v/>
      </c>
      <c r="G105" s="118"/>
      <c r="H105" s="94" t="str">
        <f>IF(B105&lt;&gt;"",VLOOKUP(B105,HO!$B$2:$E$64,4,FALSE),"")</f>
        <v/>
      </c>
      <c r="I105" s="59" t="str">
        <f>MDT!J116</f>
        <v/>
      </c>
      <c r="K105" s="42"/>
      <c r="L105" s="118"/>
    </row>
    <row r="106" spans="1:12" s="2" customFormat="1">
      <c r="A106" s="94" t="str">
        <f>IF(B106&lt;&gt;"",VLOOKUP(B106,MERC!$C$4:$D$456,2,FALSE),"")</f>
        <v/>
      </c>
      <c r="B106" s="93"/>
      <c r="C106" s="86"/>
      <c r="D106" s="87"/>
      <c r="E106" s="86"/>
      <c r="F106" s="59" t="str">
        <f>IF(B106&lt;&gt;"",VLOOKUP(B106,HO!$B$2:$F$64,5,FALSE),"")</f>
        <v/>
      </c>
      <c r="G106" s="118"/>
      <c r="H106" s="94" t="str">
        <f>IF(B106&lt;&gt;"",VLOOKUP(B106,HO!$B$2:$E$64,4,FALSE),"")</f>
        <v/>
      </c>
      <c r="I106" s="59" t="str">
        <f>MDT!J117</f>
        <v/>
      </c>
      <c r="K106" s="42"/>
      <c r="L106" s="118"/>
    </row>
    <row r="107" spans="1:12" s="2" customFormat="1">
      <c r="A107" s="94" t="str">
        <f>IF(B107&lt;&gt;"",VLOOKUP(B107,MERC!$C$4:$D$456,2,FALSE),"")</f>
        <v/>
      </c>
      <c r="B107" s="93"/>
      <c r="C107" s="86"/>
      <c r="D107" s="87"/>
      <c r="E107" s="86"/>
      <c r="F107" s="59" t="str">
        <f>IF(B107&lt;&gt;"",VLOOKUP(B107,HO!$B$2:$F$64,5,FALSE),"")</f>
        <v/>
      </c>
      <c r="G107" s="118"/>
      <c r="H107" s="94" t="str">
        <f>IF(B107&lt;&gt;"",VLOOKUP(B107,HO!$B$2:$E$64,4,FALSE),"")</f>
        <v/>
      </c>
      <c r="I107" s="59" t="str">
        <f>MDT!J118</f>
        <v/>
      </c>
      <c r="K107" s="42"/>
      <c r="L107" s="118"/>
    </row>
    <row r="108" spans="1:12" s="2" customFormat="1">
      <c r="A108" s="94" t="str">
        <f>IF(B108&lt;&gt;"",VLOOKUP(B108,MERC!$C$4:$D$456,2,FALSE),"")</f>
        <v/>
      </c>
      <c r="B108" s="93"/>
      <c r="C108" s="86"/>
      <c r="D108" s="87"/>
      <c r="E108" s="86"/>
      <c r="F108" s="59" t="str">
        <f>IF(B108&lt;&gt;"",VLOOKUP(B108,HO!$B$2:$F$64,5,FALSE),"")</f>
        <v/>
      </c>
      <c r="G108" s="118"/>
      <c r="H108" s="94" t="str">
        <f>IF(B108&lt;&gt;"",VLOOKUP(B108,HO!$B$2:$E$64,4,FALSE),"")</f>
        <v/>
      </c>
      <c r="I108" s="59" t="str">
        <f>MDT!J119</f>
        <v/>
      </c>
      <c r="K108" s="42"/>
      <c r="L108" s="118"/>
    </row>
    <row r="109" spans="1:12" s="2" customFormat="1">
      <c r="A109" s="94" t="str">
        <f>IF(B109&lt;&gt;"",VLOOKUP(B109,MERC!$C$4:$D$456,2,FALSE),"")</f>
        <v/>
      </c>
      <c r="B109" s="93"/>
      <c r="C109" s="86"/>
      <c r="D109" s="87"/>
      <c r="E109" s="86"/>
      <c r="F109" s="59" t="str">
        <f>IF(B109&lt;&gt;"",VLOOKUP(B109,HO!$B$2:$F$64,5,FALSE),"")</f>
        <v/>
      </c>
      <c r="G109" s="118"/>
      <c r="H109" s="94" t="str">
        <f>IF(B109&lt;&gt;"",VLOOKUP(B109,HO!$B$2:$E$64,4,FALSE),"")</f>
        <v/>
      </c>
      <c r="I109" s="59" t="str">
        <f>MDT!J120</f>
        <v/>
      </c>
      <c r="K109" s="42"/>
      <c r="L109" s="118"/>
    </row>
    <row r="110" spans="1:12" s="2" customFormat="1">
      <c r="A110" s="94" t="str">
        <f>IF(B110&lt;&gt;"",VLOOKUP(B110,MERC!$C$4:$D$456,2,FALSE),"")</f>
        <v/>
      </c>
      <c r="B110" s="93"/>
      <c r="C110" s="86"/>
      <c r="D110" s="87"/>
      <c r="E110" s="86"/>
      <c r="F110" s="59" t="str">
        <f>IF(B110&lt;&gt;"",VLOOKUP(B110,HO!$B$2:$F$64,5,FALSE),"")</f>
        <v/>
      </c>
      <c r="G110" s="118"/>
      <c r="H110" s="94" t="str">
        <f>IF(B110&lt;&gt;"",VLOOKUP(B110,HO!$B$2:$E$64,4,FALSE),"")</f>
        <v/>
      </c>
      <c r="I110" s="59" t="str">
        <f>MDT!J121</f>
        <v/>
      </c>
      <c r="K110" s="42"/>
      <c r="L110" s="118"/>
    </row>
    <row r="111" spans="1:12" s="2" customFormat="1">
      <c r="A111" s="94" t="str">
        <f>IF(B111&lt;&gt;"",VLOOKUP(B111,MERC!$C$4:$D$456,2,FALSE),"")</f>
        <v/>
      </c>
      <c r="B111" s="93"/>
      <c r="C111" s="86"/>
      <c r="D111" s="87"/>
      <c r="E111" s="86"/>
      <c r="F111" s="59" t="str">
        <f>IF(B111&lt;&gt;"",VLOOKUP(B111,HO!$B$2:$F$64,5,FALSE),"")</f>
        <v/>
      </c>
      <c r="G111" s="118"/>
      <c r="H111" s="94" t="str">
        <f>IF(B111&lt;&gt;"",VLOOKUP(B111,HO!$B$2:$E$64,4,FALSE),"")</f>
        <v/>
      </c>
      <c r="I111" s="59" t="str">
        <f>MDT!J122</f>
        <v/>
      </c>
      <c r="K111" s="42"/>
      <c r="L111" s="118"/>
    </row>
    <row r="112" spans="1:12" s="2" customFormat="1">
      <c r="A112" s="94" t="str">
        <f>IF(B112&lt;&gt;"",VLOOKUP(B112,MERC!$C$4:$D$456,2,FALSE),"")</f>
        <v/>
      </c>
      <c r="B112" s="93"/>
      <c r="C112" s="86"/>
      <c r="D112" s="87"/>
      <c r="E112" s="86"/>
      <c r="F112" s="59" t="str">
        <f>IF(B112&lt;&gt;"",VLOOKUP(B112,HO!$B$2:$F$64,5,FALSE),"")</f>
        <v/>
      </c>
      <c r="G112" s="118"/>
      <c r="H112" s="94" t="str">
        <f>IF(B112&lt;&gt;"",VLOOKUP(B112,HO!$B$2:$E$64,4,FALSE),"")</f>
        <v/>
      </c>
      <c r="I112" s="59" t="str">
        <f>MDT!J123</f>
        <v/>
      </c>
      <c r="K112" s="42"/>
      <c r="L112" s="118"/>
    </row>
    <row r="113" spans="1:12" s="2" customFormat="1">
      <c r="A113" s="94" t="str">
        <f>IF(B113&lt;&gt;"",VLOOKUP(B113,MERC!$C$4:$D$456,2,FALSE),"")</f>
        <v/>
      </c>
      <c r="B113" s="93"/>
      <c r="C113" s="86"/>
      <c r="D113" s="87"/>
      <c r="E113" s="86"/>
      <c r="F113" s="59" t="str">
        <f>IF(B113&lt;&gt;"",VLOOKUP(B113,HO!$B$2:$F$64,5,FALSE),"")</f>
        <v/>
      </c>
      <c r="G113" s="118"/>
      <c r="H113" s="94" t="str">
        <f>IF(B113&lt;&gt;"",VLOOKUP(B113,HO!$B$2:$E$64,4,FALSE),"")</f>
        <v/>
      </c>
      <c r="I113" s="59" t="str">
        <f>MDT!J124</f>
        <v/>
      </c>
      <c r="K113" s="42"/>
      <c r="L113" s="118"/>
    </row>
    <row r="114" spans="1:12" s="2" customFormat="1">
      <c r="A114" s="94" t="str">
        <f>IF(B114&lt;&gt;"",VLOOKUP(B114,MERC!$C$4:$D$456,2,FALSE),"")</f>
        <v/>
      </c>
      <c r="B114" s="93"/>
      <c r="C114" s="86"/>
      <c r="D114" s="87"/>
      <c r="E114" s="86"/>
      <c r="F114" s="59" t="str">
        <f>IF(B114&lt;&gt;"",VLOOKUP(B114,HO!$B$2:$F$64,5,FALSE),"")</f>
        <v/>
      </c>
      <c r="G114" s="118"/>
      <c r="H114" s="94" t="str">
        <f>IF(B114&lt;&gt;"",VLOOKUP(B114,HO!$B$2:$E$64,4,FALSE),"")</f>
        <v/>
      </c>
      <c r="I114" s="59" t="str">
        <f>MDT!J125</f>
        <v/>
      </c>
      <c r="K114" s="42"/>
      <c r="L114" s="118"/>
    </row>
    <row r="115" spans="1:12" s="2" customFormat="1">
      <c r="A115" s="94" t="str">
        <f>IF(B115&lt;&gt;"",VLOOKUP(B115,MERC!$C$4:$D$456,2,FALSE),"")</f>
        <v/>
      </c>
      <c r="B115" s="93"/>
      <c r="C115" s="86"/>
      <c r="D115" s="87"/>
      <c r="E115" s="86"/>
      <c r="F115" s="59" t="str">
        <f>IF(B115&lt;&gt;"",VLOOKUP(B115,HO!$B$2:$F$64,5,FALSE),"")</f>
        <v/>
      </c>
      <c r="G115" s="118"/>
      <c r="H115" s="94" t="str">
        <f>IF(B115&lt;&gt;"",VLOOKUP(B115,HO!$B$2:$E$64,4,FALSE),"")</f>
        <v/>
      </c>
      <c r="I115" s="59" t="str">
        <f>MDT!J126</f>
        <v/>
      </c>
      <c r="K115" s="42"/>
      <c r="L115" s="118"/>
    </row>
    <row r="116" spans="1:12" s="2" customFormat="1">
      <c r="A116" s="94" t="str">
        <f>IF(B116&lt;&gt;"",VLOOKUP(B116,MERC!$C$4:$D$456,2,FALSE),"")</f>
        <v/>
      </c>
      <c r="B116" s="93"/>
      <c r="C116" s="86"/>
      <c r="D116" s="87"/>
      <c r="E116" s="86"/>
      <c r="F116" s="59" t="str">
        <f>IF(B116&lt;&gt;"",VLOOKUP(B116,HO!$B$2:$F$64,5,FALSE),"")</f>
        <v/>
      </c>
      <c r="G116" s="118"/>
      <c r="H116" s="94" t="str">
        <f>IF(B116&lt;&gt;"",VLOOKUP(B116,HO!$B$2:$E$64,4,FALSE),"")</f>
        <v/>
      </c>
      <c r="I116" s="59" t="str">
        <f>MDT!J127</f>
        <v/>
      </c>
      <c r="K116" s="42"/>
      <c r="L116" s="118"/>
    </row>
    <row r="117" spans="1:12" s="2" customFormat="1">
      <c r="A117" s="94" t="str">
        <f>IF(B117&lt;&gt;"",VLOOKUP(B117,MERC!$C$4:$D$456,2,FALSE),"")</f>
        <v/>
      </c>
      <c r="B117" s="93"/>
      <c r="C117" s="86"/>
      <c r="D117" s="87"/>
      <c r="E117" s="86"/>
      <c r="F117" s="59" t="str">
        <f>IF(B117&lt;&gt;"",VLOOKUP(B117,HO!$B$2:$F$64,5,FALSE),"")</f>
        <v/>
      </c>
      <c r="G117" s="118"/>
      <c r="H117" s="94" t="str">
        <f>IF(B117&lt;&gt;"",VLOOKUP(B117,HO!$B$2:$E$64,4,FALSE),"")</f>
        <v/>
      </c>
      <c r="I117" s="59" t="str">
        <f>MDT!J128</f>
        <v/>
      </c>
      <c r="K117" s="42"/>
      <c r="L117" s="118"/>
    </row>
    <row r="118" spans="1:12" s="2" customFormat="1">
      <c r="A118" s="94" t="str">
        <f>IF(B118&lt;&gt;"",VLOOKUP(B118,MERC!$C$4:$D$456,2,FALSE),"")</f>
        <v/>
      </c>
      <c r="B118" s="93"/>
      <c r="C118" s="86"/>
      <c r="D118" s="87"/>
      <c r="E118" s="86"/>
      <c r="F118" s="59" t="str">
        <f>IF(B118&lt;&gt;"",VLOOKUP(B118,HO!$B$2:$F$64,5,FALSE),"")</f>
        <v/>
      </c>
      <c r="G118" s="118"/>
      <c r="H118" s="94" t="str">
        <f>IF(B118&lt;&gt;"",VLOOKUP(B118,HO!$B$2:$E$64,4,FALSE),"")</f>
        <v/>
      </c>
      <c r="I118" s="59" t="str">
        <f>MDT!J129</f>
        <v/>
      </c>
      <c r="K118" s="42"/>
      <c r="L118" s="118"/>
    </row>
    <row r="119" spans="1:12" s="2" customFormat="1">
      <c r="A119" s="94" t="str">
        <f>IF(B119&lt;&gt;"",VLOOKUP(B119,MERC!$C$4:$D$456,2,FALSE),"")</f>
        <v/>
      </c>
      <c r="B119" s="93"/>
      <c r="C119" s="86"/>
      <c r="D119" s="87"/>
      <c r="E119" s="86"/>
      <c r="F119" s="59" t="str">
        <f>IF(B119&lt;&gt;"",VLOOKUP(B119,HO!$B$2:$F$64,5,FALSE),"")</f>
        <v/>
      </c>
      <c r="G119" s="118"/>
      <c r="H119" s="94" t="str">
        <f>IF(B119&lt;&gt;"",VLOOKUP(B119,HO!$B$2:$E$64,4,FALSE),"")</f>
        <v/>
      </c>
      <c r="I119" s="59" t="str">
        <f>MDT!J130</f>
        <v/>
      </c>
      <c r="K119" s="42"/>
      <c r="L119" s="118"/>
    </row>
    <row r="120" spans="1:12" s="2" customFormat="1">
      <c r="A120" s="94" t="str">
        <f>IF(B120&lt;&gt;"",VLOOKUP(B120,MERC!$C$4:$D$456,2,FALSE),"")</f>
        <v/>
      </c>
      <c r="B120" s="93"/>
      <c r="C120" s="86"/>
      <c r="D120" s="87"/>
      <c r="E120" s="86"/>
      <c r="F120" s="59" t="str">
        <f>IF(B120&lt;&gt;"",VLOOKUP(B120,HO!$B$2:$F$64,5,FALSE),"")</f>
        <v/>
      </c>
      <c r="G120" s="118"/>
      <c r="H120" s="94" t="str">
        <f>IF(B120&lt;&gt;"",VLOOKUP(B120,HO!$B$2:$E$64,4,FALSE),"")</f>
        <v/>
      </c>
      <c r="I120" s="59" t="str">
        <f>MDT!J131</f>
        <v/>
      </c>
      <c r="K120" s="42"/>
      <c r="L120" s="118"/>
    </row>
    <row r="121" spans="1:12" s="2" customFormat="1">
      <c r="A121" s="94" t="str">
        <f>IF(B121&lt;&gt;"",VLOOKUP(B121,MERC!$C$4:$D$456,2,FALSE),"")</f>
        <v/>
      </c>
      <c r="B121" s="93"/>
      <c r="C121" s="86"/>
      <c r="D121" s="87"/>
      <c r="E121" s="86"/>
      <c r="F121" s="59" t="str">
        <f>IF(B121&lt;&gt;"",VLOOKUP(B121,HO!$B$2:$F$64,5,FALSE),"")</f>
        <v/>
      </c>
      <c r="G121" s="118"/>
      <c r="H121" s="94" t="str">
        <f>IF(B121&lt;&gt;"",VLOOKUP(B121,HO!$B$2:$E$64,4,FALSE),"")</f>
        <v/>
      </c>
      <c r="I121" s="59" t="str">
        <f>MDT!J132</f>
        <v/>
      </c>
      <c r="K121" s="42"/>
      <c r="L121" s="118"/>
    </row>
    <row r="122" spans="1:12" s="2" customFormat="1">
      <c r="A122" s="94" t="str">
        <f>IF(B122&lt;&gt;"",VLOOKUP(B122,MERC!$C$4:$D$456,2,FALSE),"")</f>
        <v/>
      </c>
      <c r="B122" s="93"/>
      <c r="C122" s="86"/>
      <c r="D122" s="87"/>
      <c r="E122" s="86"/>
      <c r="F122" s="59" t="str">
        <f>IF(B122&lt;&gt;"",VLOOKUP(B122,HO!$B$2:$F$64,5,FALSE),"")</f>
        <v/>
      </c>
      <c r="G122" s="118"/>
      <c r="H122" s="94" t="str">
        <f>IF(B122&lt;&gt;"",VLOOKUP(B122,HO!$B$2:$E$64,4,FALSE),"")</f>
        <v/>
      </c>
      <c r="I122" s="59" t="str">
        <f>MDT!J133</f>
        <v/>
      </c>
      <c r="K122" s="42"/>
      <c r="L122" s="118"/>
    </row>
    <row r="123" spans="1:12" s="2" customFormat="1">
      <c r="A123" s="94" t="str">
        <f>IF(B123&lt;&gt;"",VLOOKUP(B123,MERC!$C$4:$D$456,2,FALSE),"")</f>
        <v/>
      </c>
      <c r="B123" s="93"/>
      <c r="C123" s="86"/>
      <c r="D123" s="87"/>
      <c r="E123" s="86"/>
      <c r="F123" s="59" t="str">
        <f>IF(B123&lt;&gt;"",VLOOKUP(B123,HO!$B$2:$F$64,5,FALSE),"")</f>
        <v/>
      </c>
      <c r="G123" s="118"/>
      <c r="H123" s="94" t="str">
        <f>IF(B123&lt;&gt;"",VLOOKUP(B123,HO!$B$2:$E$64,4,FALSE),"")</f>
        <v/>
      </c>
      <c r="I123" s="59" t="str">
        <f>MDT!J134</f>
        <v/>
      </c>
      <c r="K123" s="42"/>
      <c r="L123" s="118"/>
    </row>
    <row r="124" spans="1:12" s="2" customFormat="1">
      <c r="A124" s="94" t="str">
        <f>IF(B124&lt;&gt;"",VLOOKUP(B124,MERC!$C$4:$D$456,2,FALSE),"")</f>
        <v/>
      </c>
      <c r="B124" s="93"/>
      <c r="C124" s="86"/>
      <c r="D124" s="87"/>
      <c r="E124" s="86"/>
      <c r="F124" s="59" t="str">
        <f>IF(B124&lt;&gt;"",VLOOKUP(B124,HO!$B$2:$F$64,5,FALSE),"")</f>
        <v/>
      </c>
      <c r="G124" s="118"/>
      <c r="H124" s="94" t="str">
        <f>IF(B124&lt;&gt;"",VLOOKUP(B124,HO!$B$2:$E$64,4,FALSE),"")</f>
        <v/>
      </c>
      <c r="I124" s="59" t="str">
        <f>MDT!J135</f>
        <v/>
      </c>
      <c r="K124" s="42"/>
      <c r="L124" s="118"/>
    </row>
    <row r="125" spans="1:12" s="2" customFormat="1">
      <c r="A125" s="94" t="str">
        <f>IF(B125&lt;&gt;"",VLOOKUP(B125,MERC!$C$4:$D$456,2,FALSE),"")</f>
        <v/>
      </c>
      <c r="B125" s="93"/>
      <c r="C125" s="86"/>
      <c r="D125" s="87"/>
      <c r="E125" s="86"/>
      <c r="F125" s="59" t="str">
        <f>IF(B125&lt;&gt;"",VLOOKUP(B125,HO!$B$2:$F$64,5,FALSE),"")</f>
        <v/>
      </c>
      <c r="G125" s="118"/>
      <c r="H125" s="94" t="str">
        <f>IF(B125&lt;&gt;"",VLOOKUP(B125,HO!$B$2:$E$64,4,FALSE),"")</f>
        <v/>
      </c>
      <c r="I125" s="59" t="str">
        <f>MDT!J136</f>
        <v/>
      </c>
      <c r="K125" s="42"/>
      <c r="L125" s="118"/>
    </row>
    <row r="126" spans="1:12" s="2" customFormat="1">
      <c r="A126" s="94" t="str">
        <f>IF(B126&lt;&gt;"",VLOOKUP(B126,MERC!$C$4:$D$456,2,FALSE),"")</f>
        <v/>
      </c>
      <c r="B126" s="93"/>
      <c r="C126" s="86"/>
      <c r="D126" s="87"/>
      <c r="E126" s="86"/>
      <c r="F126" s="59" t="str">
        <f>IF(B126&lt;&gt;"",VLOOKUP(B126,HO!$B$2:$F$64,5,FALSE),"")</f>
        <v/>
      </c>
      <c r="G126" s="118"/>
      <c r="H126" s="94" t="str">
        <f>IF(B126&lt;&gt;"",VLOOKUP(B126,HO!$B$2:$E$64,4,FALSE),"")</f>
        <v/>
      </c>
      <c r="I126" s="59" t="str">
        <f>MDT!J137</f>
        <v/>
      </c>
      <c r="K126" s="42"/>
      <c r="L126" s="118"/>
    </row>
    <row r="127" spans="1:12" s="2" customFormat="1">
      <c r="A127" s="94" t="str">
        <f>IF(B127&lt;&gt;"",VLOOKUP(B127,MERC!$C$4:$D$456,2,FALSE),"")</f>
        <v/>
      </c>
      <c r="B127" s="93"/>
      <c r="C127" s="86"/>
      <c r="D127" s="87"/>
      <c r="E127" s="86"/>
      <c r="F127" s="59" t="str">
        <f>IF(B127&lt;&gt;"",VLOOKUP(B127,HO!$B$2:$F$64,5,FALSE),"")</f>
        <v/>
      </c>
      <c r="G127" s="118"/>
      <c r="H127" s="94" t="str">
        <f>IF(B127&lt;&gt;"",VLOOKUP(B127,HO!$B$2:$E$64,4,FALSE),"")</f>
        <v/>
      </c>
      <c r="I127" s="59" t="str">
        <f>MDT!J138</f>
        <v/>
      </c>
      <c r="K127" s="42"/>
      <c r="L127" s="118"/>
    </row>
    <row r="128" spans="1:12" s="2" customFormat="1">
      <c r="A128" s="94" t="str">
        <f>IF(B128&lt;&gt;"",VLOOKUP(B128,MERC!$C$4:$D$456,2,FALSE),"")</f>
        <v/>
      </c>
      <c r="B128" s="93"/>
      <c r="C128" s="86"/>
      <c r="D128" s="87"/>
      <c r="E128" s="86"/>
      <c r="F128" s="59" t="str">
        <f>IF(B128&lt;&gt;"",VLOOKUP(B128,HO!$B$2:$F$64,5,FALSE),"")</f>
        <v/>
      </c>
      <c r="G128" s="118"/>
      <c r="H128" s="94" t="str">
        <f>IF(B128&lt;&gt;"",VLOOKUP(B128,HO!$B$2:$E$64,4,FALSE),"")</f>
        <v/>
      </c>
      <c r="I128" s="59" t="str">
        <f>MDT!J139</f>
        <v/>
      </c>
      <c r="K128" s="42"/>
      <c r="L128" s="118"/>
    </row>
    <row r="129" spans="1:12" s="2" customFormat="1">
      <c r="A129" s="94" t="str">
        <f>IF(B129&lt;&gt;"",VLOOKUP(B129,MERC!$C$4:$D$456,2,FALSE),"")</f>
        <v/>
      </c>
      <c r="B129" s="93"/>
      <c r="C129" s="86"/>
      <c r="D129" s="87"/>
      <c r="E129" s="86"/>
      <c r="F129" s="59" t="str">
        <f>IF(B129&lt;&gt;"",VLOOKUP(B129,HO!$B$2:$F$64,5,FALSE),"")</f>
        <v/>
      </c>
      <c r="G129" s="118"/>
      <c r="H129" s="94" t="str">
        <f>IF(B129&lt;&gt;"",VLOOKUP(B129,HO!$B$2:$E$64,4,FALSE),"")</f>
        <v/>
      </c>
      <c r="I129" s="59" t="str">
        <f>MDT!J140</f>
        <v/>
      </c>
      <c r="K129" s="42"/>
      <c r="L129" s="118"/>
    </row>
    <row r="130" spans="1:12" s="2" customFormat="1">
      <c r="A130" s="94" t="str">
        <f>IF(B130&lt;&gt;"",VLOOKUP(B130,MERC!$C$4:$D$456,2,FALSE),"")</f>
        <v/>
      </c>
      <c r="B130" s="93"/>
      <c r="C130" s="86"/>
      <c r="D130" s="87"/>
      <c r="E130" s="86"/>
      <c r="F130" s="59" t="str">
        <f>IF(B130&lt;&gt;"",VLOOKUP(B130,HO!$B$2:$F$64,5,FALSE),"")</f>
        <v/>
      </c>
      <c r="G130" s="118"/>
      <c r="H130" s="94" t="str">
        <f>IF(B130&lt;&gt;"",VLOOKUP(B130,HO!$B$2:$E$64,4,FALSE),"")</f>
        <v/>
      </c>
      <c r="I130" s="59" t="str">
        <f>MDT!J141</f>
        <v/>
      </c>
      <c r="K130" s="42"/>
      <c r="L130" s="118"/>
    </row>
    <row r="131" spans="1:12" s="2" customFormat="1">
      <c r="A131" s="94" t="str">
        <f>IF(B131&lt;&gt;"",VLOOKUP(B131,MERC!$C$4:$D$456,2,FALSE),"")</f>
        <v/>
      </c>
      <c r="B131" s="93"/>
      <c r="C131" s="86"/>
      <c r="D131" s="87"/>
      <c r="E131" s="86"/>
      <c r="F131" s="59" t="str">
        <f>IF(B131&lt;&gt;"",VLOOKUP(B131,HO!$B$2:$F$64,5,FALSE),"")</f>
        <v/>
      </c>
      <c r="G131" s="118"/>
      <c r="H131" s="94" t="str">
        <f>IF(B131&lt;&gt;"",VLOOKUP(B131,HO!$B$2:$E$64,4,FALSE),"")</f>
        <v/>
      </c>
      <c r="I131" s="59" t="str">
        <f>MDT!J142</f>
        <v/>
      </c>
      <c r="K131" s="42"/>
      <c r="L131" s="118"/>
    </row>
    <row r="132" spans="1:12" s="2" customFormat="1">
      <c r="A132" s="94" t="str">
        <f>IF(B132&lt;&gt;"",VLOOKUP(B132,MERC!$C$4:$D$456,2,FALSE),"")</f>
        <v/>
      </c>
      <c r="B132" s="93"/>
      <c r="C132" s="86"/>
      <c r="D132" s="87"/>
      <c r="E132" s="86"/>
      <c r="F132" s="59" t="str">
        <f>IF(B132&lt;&gt;"",VLOOKUP(B132,HO!$B$2:$F$64,5,FALSE),"")</f>
        <v/>
      </c>
      <c r="G132" s="118"/>
      <c r="H132" s="94" t="str">
        <f>IF(B132&lt;&gt;"",VLOOKUP(B132,HO!$B$2:$E$64,4,FALSE),"")</f>
        <v/>
      </c>
      <c r="I132" s="59" t="str">
        <f>MDT!J143</f>
        <v/>
      </c>
      <c r="K132" s="42"/>
      <c r="L132" s="118"/>
    </row>
    <row r="133" spans="1:12" s="2" customFormat="1">
      <c r="A133" s="94" t="str">
        <f>IF(B133&lt;&gt;"",VLOOKUP(B133,MERC!$C$4:$D$456,2,FALSE),"")</f>
        <v/>
      </c>
      <c r="B133" s="93"/>
      <c r="C133" s="86"/>
      <c r="D133" s="87"/>
      <c r="E133" s="86"/>
      <c r="F133" s="59" t="str">
        <f>IF(B133&lt;&gt;"",VLOOKUP(B133,HO!$B$2:$F$64,5,FALSE),"")</f>
        <v/>
      </c>
      <c r="G133" s="118"/>
      <c r="H133" s="94" t="str">
        <f>IF(B133&lt;&gt;"",VLOOKUP(B133,HO!$B$2:$E$64,4,FALSE),"")</f>
        <v/>
      </c>
      <c r="I133" s="59" t="str">
        <f>MDT!J144</f>
        <v/>
      </c>
      <c r="K133" s="42"/>
      <c r="L133" s="118"/>
    </row>
    <row r="134" spans="1:12" s="2" customFormat="1">
      <c r="A134" s="94" t="str">
        <f>IF(B134&lt;&gt;"",VLOOKUP(B134,MERC!$C$4:$D$456,2,FALSE),"")</f>
        <v/>
      </c>
      <c r="B134" s="93"/>
      <c r="C134" s="86"/>
      <c r="D134" s="87"/>
      <c r="E134" s="86"/>
      <c r="F134" s="59" t="str">
        <f>IF(B134&lt;&gt;"",VLOOKUP(B134,HO!$B$2:$F$64,5,FALSE),"")</f>
        <v/>
      </c>
      <c r="G134" s="118"/>
      <c r="H134" s="94" t="str">
        <f>IF(B134&lt;&gt;"",VLOOKUP(B134,HO!$B$2:$E$64,4,FALSE),"")</f>
        <v/>
      </c>
      <c r="I134" s="59" t="str">
        <f>MDT!J145</f>
        <v/>
      </c>
      <c r="K134" s="42"/>
      <c r="L134" s="118"/>
    </row>
    <row r="135" spans="1:12" s="2" customFormat="1">
      <c r="A135" s="94" t="str">
        <f>IF(B135&lt;&gt;"",VLOOKUP(B135,MERC!$C$4:$D$456,2,FALSE),"")</f>
        <v/>
      </c>
      <c r="B135" s="93"/>
      <c r="C135" s="86"/>
      <c r="D135" s="87"/>
      <c r="E135" s="86"/>
      <c r="F135" s="59" t="str">
        <f>IF(B135&lt;&gt;"",VLOOKUP(B135,HO!$B$2:$F$64,5,FALSE),"")</f>
        <v/>
      </c>
      <c r="G135" s="118"/>
      <c r="H135" s="94" t="str">
        <f>IF(B135&lt;&gt;"",VLOOKUP(B135,HO!$B$2:$E$64,4,FALSE),"")</f>
        <v/>
      </c>
      <c r="I135" s="59" t="str">
        <f>MDT!J146</f>
        <v/>
      </c>
      <c r="K135" s="42"/>
      <c r="L135" s="118"/>
    </row>
    <row r="136" spans="1:12" s="2" customFormat="1">
      <c r="A136" s="94" t="str">
        <f>IF(B136&lt;&gt;"",VLOOKUP(B136,MERC!$C$4:$D$456,2,FALSE),"")</f>
        <v/>
      </c>
      <c r="B136" s="93"/>
      <c r="C136" s="86"/>
      <c r="D136" s="87"/>
      <c r="E136" s="86"/>
      <c r="F136" s="59" t="str">
        <f>IF(B136&lt;&gt;"",VLOOKUP(B136,HO!$B$2:$F$64,5,FALSE),"")</f>
        <v/>
      </c>
      <c r="G136" s="118"/>
      <c r="H136" s="94" t="str">
        <f>IF(B136&lt;&gt;"",VLOOKUP(B136,HO!$B$2:$E$64,4,FALSE),"")</f>
        <v/>
      </c>
      <c r="I136" s="59" t="str">
        <f>MDT!J147</f>
        <v/>
      </c>
      <c r="K136" s="42"/>
      <c r="L136" s="118"/>
    </row>
    <row r="137" spans="1:12" s="2" customFormat="1">
      <c r="A137" s="94" t="str">
        <f>IF(B137&lt;&gt;"",VLOOKUP(B137,MERC!$C$4:$D$456,2,FALSE),"")</f>
        <v/>
      </c>
      <c r="B137" s="93"/>
      <c r="C137" s="86"/>
      <c r="D137" s="87"/>
      <c r="E137" s="86"/>
      <c r="F137" s="59" t="str">
        <f>IF(B137&lt;&gt;"",VLOOKUP(B137,HO!$B$2:$F$64,5,FALSE),"")</f>
        <v/>
      </c>
      <c r="G137" s="118"/>
      <c r="H137" s="94" t="str">
        <f>IF(B137&lt;&gt;"",VLOOKUP(B137,HO!$B$2:$E$64,4,FALSE),"")</f>
        <v/>
      </c>
      <c r="I137" s="59" t="str">
        <f>MDT!J148</f>
        <v/>
      </c>
      <c r="K137" s="42"/>
      <c r="L137" s="118"/>
    </row>
    <row r="138" spans="1:12" s="2" customFormat="1">
      <c r="A138" s="94" t="str">
        <f>IF(B138&lt;&gt;"",VLOOKUP(B138,MERC!$C$4:$D$456,2,FALSE),"")</f>
        <v/>
      </c>
      <c r="B138" s="93"/>
      <c r="C138" s="86"/>
      <c r="D138" s="87"/>
      <c r="E138" s="86"/>
      <c r="F138" s="59" t="str">
        <f>IF(B138&lt;&gt;"",VLOOKUP(B138,HO!$B$2:$F$64,5,FALSE),"")</f>
        <v/>
      </c>
      <c r="G138" s="118"/>
      <c r="H138" s="94" t="str">
        <f>IF(B138&lt;&gt;"",VLOOKUP(B138,HO!$B$2:$E$64,4,FALSE),"")</f>
        <v/>
      </c>
      <c r="I138" s="59" t="str">
        <f>MDT!J149</f>
        <v/>
      </c>
      <c r="K138" s="42"/>
      <c r="L138" s="118"/>
    </row>
    <row r="139" spans="1:12" s="2" customFormat="1">
      <c r="A139" s="94" t="str">
        <f>IF(B139&lt;&gt;"",VLOOKUP(B139,MERC!$C$4:$D$456,2,FALSE),"")</f>
        <v/>
      </c>
      <c r="B139" s="93"/>
      <c r="C139" s="86"/>
      <c r="D139" s="87"/>
      <c r="E139" s="86"/>
      <c r="F139" s="59" t="str">
        <f>IF(B139&lt;&gt;"",VLOOKUP(B139,HO!$B$2:$F$64,5,FALSE),"")</f>
        <v/>
      </c>
      <c r="G139" s="118"/>
      <c r="H139" s="94" t="str">
        <f>IF(B139&lt;&gt;"",VLOOKUP(B139,HO!$B$2:$E$64,4,FALSE),"")</f>
        <v/>
      </c>
      <c r="I139" s="59" t="str">
        <f>MDT!J150</f>
        <v/>
      </c>
      <c r="K139" s="42"/>
      <c r="L139" s="118"/>
    </row>
    <row r="140" spans="1:12" s="2" customFormat="1">
      <c r="A140" s="94" t="str">
        <f>IF(B140&lt;&gt;"",VLOOKUP(B140,MERC!$C$4:$D$456,2,FALSE),"")</f>
        <v/>
      </c>
      <c r="B140" s="93"/>
      <c r="C140" s="86"/>
      <c r="D140" s="87"/>
      <c r="E140" s="86"/>
      <c r="F140" s="59" t="str">
        <f>IF(B140&lt;&gt;"",VLOOKUP(B140,HO!$B$2:$F$64,5,FALSE),"")</f>
        <v/>
      </c>
      <c r="G140" s="118"/>
      <c r="H140" s="94" t="str">
        <f>IF(B140&lt;&gt;"",VLOOKUP(B140,HO!$B$2:$E$64,4,FALSE),"")</f>
        <v/>
      </c>
      <c r="I140" s="59" t="str">
        <f>MDT!J151</f>
        <v/>
      </c>
      <c r="K140" s="42"/>
      <c r="L140" s="118"/>
    </row>
    <row r="141" spans="1:12" s="2" customFormat="1">
      <c r="A141" s="94" t="str">
        <f>IF(B141&lt;&gt;"",VLOOKUP(B141,MERC!$C$4:$D$456,2,FALSE),"")</f>
        <v/>
      </c>
      <c r="B141" s="93"/>
      <c r="C141" s="86"/>
      <c r="D141" s="87"/>
      <c r="E141" s="86"/>
      <c r="F141" s="59" t="str">
        <f>IF(B141&lt;&gt;"",VLOOKUP(B141,HO!$B$2:$F$64,5,FALSE),"")</f>
        <v/>
      </c>
      <c r="G141" s="118"/>
      <c r="H141" s="94" t="str">
        <f>IF(B141&lt;&gt;"",VLOOKUP(B141,HO!$B$2:$E$64,4,FALSE),"")</f>
        <v/>
      </c>
      <c r="I141" s="59" t="str">
        <f>MDT!J152</f>
        <v/>
      </c>
      <c r="K141" s="42"/>
      <c r="L141" s="118"/>
    </row>
    <row r="142" spans="1:12" s="2" customFormat="1">
      <c r="A142" s="94" t="str">
        <f>IF(B142&lt;&gt;"",VLOOKUP(B142,MERC!$C$4:$D$456,2,FALSE),"")</f>
        <v/>
      </c>
      <c r="B142" s="93"/>
      <c r="C142" s="86"/>
      <c r="D142" s="87"/>
      <c r="E142" s="86"/>
      <c r="F142" s="59" t="str">
        <f>IF(B142&lt;&gt;"",VLOOKUP(B142,HO!$B$2:$F$64,5,FALSE),"")</f>
        <v/>
      </c>
      <c r="G142" s="118"/>
      <c r="H142" s="94" t="str">
        <f>IF(B142&lt;&gt;"",VLOOKUP(B142,HO!$B$2:$E$64,4,FALSE),"")</f>
        <v/>
      </c>
      <c r="I142" s="59" t="str">
        <f>MDT!J153</f>
        <v/>
      </c>
      <c r="K142" s="42"/>
      <c r="L142" s="118"/>
    </row>
    <row r="143" spans="1:12" s="2" customFormat="1">
      <c r="A143" s="94" t="str">
        <f>IF(B143&lt;&gt;"",VLOOKUP(B143,MERC!$C$4:$D$456,2,FALSE),"")</f>
        <v/>
      </c>
      <c r="B143" s="93"/>
      <c r="C143" s="86"/>
      <c r="D143" s="87"/>
      <c r="E143" s="86"/>
      <c r="F143" s="59" t="str">
        <f>IF(B143&lt;&gt;"",VLOOKUP(B143,HO!$B$2:$F$64,5,FALSE),"")</f>
        <v/>
      </c>
      <c r="G143" s="118"/>
      <c r="H143" s="94" t="str">
        <f>IF(B143&lt;&gt;"",VLOOKUP(B143,HO!$B$2:$E$64,4,FALSE),"")</f>
        <v/>
      </c>
      <c r="I143" s="59" t="str">
        <f>MDT!J154</f>
        <v/>
      </c>
      <c r="K143" s="42"/>
      <c r="L143" s="118"/>
    </row>
    <row r="144" spans="1:12" s="2" customFormat="1">
      <c r="A144" s="94" t="str">
        <f>IF(B144&lt;&gt;"",VLOOKUP(B144,MERC!$C$4:$D$456,2,FALSE),"")</f>
        <v/>
      </c>
      <c r="B144" s="93"/>
      <c r="C144" s="86"/>
      <c r="D144" s="87"/>
      <c r="E144" s="86"/>
      <c r="F144" s="59" t="str">
        <f>IF(B144&lt;&gt;"",VLOOKUP(B144,HO!$B$2:$F$64,5,FALSE),"")</f>
        <v/>
      </c>
      <c r="G144" s="118"/>
      <c r="H144" s="94" t="str">
        <f>IF(B144&lt;&gt;"",VLOOKUP(B144,HO!$B$2:$E$64,4,FALSE),"")</f>
        <v/>
      </c>
      <c r="I144" s="59" t="str">
        <f>MDT!J155</f>
        <v/>
      </c>
      <c r="K144" s="42"/>
      <c r="L144" s="118"/>
    </row>
    <row r="145" spans="1:12" s="2" customFormat="1">
      <c r="A145" s="94" t="str">
        <f>IF(B145&lt;&gt;"",VLOOKUP(B145,MERC!$C$4:$D$456,2,FALSE),"")</f>
        <v/>
      </c>
      <c r="B145" s="93"/>
      <c r="C145" s="86"/>
      <c r="D145" s="87"/>
      <c r="E145" s="86"/>
      <c r="F145" s="59" t="str">
        <f>IF(B145&lt;&gt;"",VLOOKUP(B145,HO!$B$2:$F$64,5,FALSE),"")</f>
        <v/>
      </c>
      <c r="G145" s="118"/>
      <c r="H145" s="94" t="str">
        <f>IF(B145&lt;&gt;"",VLOOKUP(B145,HO!$B$2:$E$64,4,FALSE),"")</f>
        <v/>
      </c>
      <c r="I145" s="59" t="str">
        <f>MDT!J156</f>
        <v/>
      </c>
      <c r="K145" s="42"/>
      <c r="L145" s="118"/>
    </row>
    <row r="146" spans="1:12" s="2" customFormat="1">
      <c r="A146" s="94" t="str">
        <f>IF(B146&lt;&gt;"",VLOOKUP(B146,MERC!$C$4:$D$456,2,FALSE),"")</f>
        <v/>
      </c>
      <c r="B146" s="93"/>
      <c r="C146" s="86"/>
      <c r="D146" s="87"/>
      <c r="E146" s="86"/>
      <c r="F146" s="59" t="str">
        <f>IF(B146&lt;&gt;"",VLOOKUP(B146,HO!$B$2:$F$64,5,FALSE),"")</f>
        <v/>
      </c>
      <c r="G146" s="118"/>
      <c r="H146" s="94" t="str">
        <f>IF(B146&lt;&gt;"",VLOOKUP(B146,HO!$B$2:$E$64,4,FALSE),"")</f>
        <v/>
      </c>
      <c r="I146" s="59" t="str">
        <f>MDT!J157</f>
        <v/>
      </c>
      <c r="K146" s="42"/>
      <c r="L146" s="118"/>
    </row>
    <row r="147" spans="1:12" s="2" customFormat="1">
      <c r="A147" s="94" t="str">
        <f>IF(B147&lt;&gt;"",VLOOKUP(B147,MERC!$C$4:$D$456,2,FALSE),"")</f>
        <v/>
      </c>
      <c r="B147" s="93"/>
      <c r="C147" s="86"/>
      <c r="D147" s="87"/>
      <c r="E147" s="86"/>
      <c r="F147" s="59" t="str">
        <f>IF(B147&lt;&gt;"",VLOOKUP(B147,HO!$B$2:$F$64,5,FALSE),"")</f>
        <v/>
      </c>
      <c r="G147" s="118"/>
      <c r="H147" s="94" t="str">
        <f>IF(B147&lt;&gt;"",VLOOKUP(B147,HO!$B$2:$E$64,4,FALSE),"")</f>
        <v/>
      </c>
      <c r="I147" s="59" t="str">
        <f>MDT!J158</f>
        <v/>
      </c>
      <c r="K147" s="42"/>
      <c r="L147" s="118"/>
    </row>
    <row r="148" spans="1:12" s="2" customFormat="1">
      <c r="A148" s="94" t="str">
        <f>IF(B148&lt;&gt;"",VLOOKUP(B148,MERC!$C$4:$D$456,2,FALSE),"")</f>
        <v/>
      </c>
      <c r="B148" s="93"/>
      <c r="C148" s="86"/>
      <c r="D148" s="87"/>
      <c r="E148" s="86"/>
      <c r="F148" s="59" t="str">
        <f>IF(B148&lt;&gt;"",VLOOKUP(B148,HO!$B$2:$F$64,5,FALSE),"")</f>
        <v/>
      </c>
      <c r="G148" s="118"/>
      <c r="H148" s="94" t="str">
        <f>IF(B148&lt;&gt;"",VLOOKUP(B148,HO!$B$2:$E$64,4,FALSE),"")</f>
        <v/>
      </c>
      <c r="I148" s="59" t="str">
        <f>MDT!J159</f>
        <v/>
      </c>
      <c r="K148" s="42"/>
      <c r="L148" s="118"/>
    </row>
    <row r="149" spans="1:12" s="2" customFormat="1">
      <c r="A149" s="94" t="str">
        <f>IF(B149&lt;&gt;"",VLOOKUP(B149,MERC!$C$4:$D$456,2,FALSE),"")</f>
        <v/>
      </c>
      <c r="B149" s="93"/>
      <c r="C149" s="86"/>
      <c r="D149" s="87"/>
      <c r="E149" s="86"/>
      <c r="F149" s="59" t="str">
        <f>IF(B149&lt;&gt;"",VLOOKUP(B149,HO!$B$2:$F$64,5,FALSE),"")</f>
        <v/>
      </c>
      <c r="G149" s="118"/>
      <c r="H149" s="94" t="str">
        <f>IF(B149&lt;&gt;"",VLOOKUP(B149,HO!$B$2:$E$64,4,FALSE),"")</f>
        <v/>
      </c>
      <c r="I149" s="59" t="str">
        <f>MDT!J160</f>
        <v/>
      </c>
      <c r="K149" s="42"/>
      <c r="L149" s="118"/>
    </row>
    <row r="150" spans="1:12" s="2" customFormat="1">
      <c r="A150" s="94" t="str">
        <f>IF(B150&lt;&gt;"",VLOOKUP(B150,MERC!$C$4:$D$456,2,FALSE),"")</f>
        <v/>
      </c>
      <c r="B150" s="93"/>
      <c r="C150" s="86"/>
      <c r="D150" s="87"/>
      <c r="E150" s="86"/>
      <c r="F150" s="59" t="str">
        <f>IF(B150&lt;&gt;"",VLOOKUP(B150,HO!$B$2:$F$64,5,FALSE),"")</f>
        <v/>
      </c>
      <c r="G150" s="118"/>
      <c r="H150" s="94" t="str">
        <f>IF(B150&lt;&gt;"",VLOOKUP(B150,HO!$B$2:$E$64,4,FALSE),"")</f>
        <v/>
      </c>
      <c r="I150" s="59" t="str">
        <f>MDT!J161</f>
        <v/>
      </c>
      <c r="K150" s="42"/>
      <c r="L150" s="118"/>
    </row>
    <row r="151" spans="1:12" s="2" customFormat="1">
      <c r="A151" s="94" t="str">
        <f>IF(B151&lt;&gt;"",VLOOKUP(B151,MERC!$C$4:$D$456,2,FALSE),"")</f>
        <v/>
      </c>
      <c r="B151" s="93"/>
      <c r="C151" s="86"/>
      <c r="D151" s="87"/>
      <c r="E151" s="86"/>
      <c r="F151" s="59" t="str">
        <f>IF(B151&lt;&gt;"",VLOOKUP(B151,HO!$B$2:$F$64,5,FALSE),"")</f>
        <v/>
      </c>
      <c r="G151" s="118"/>
      <c r="H151" s="94" t="str">
        <f>IF(B151&lt;&gt;"",VLOOKUP(B151,HO!$B$2:$E$64,4,FALSE),"")</f>
        <v/>
      </c>
      <c r="I151" s="59" t="str">
        <f>MDT!J162</f>
        <v/>
      </c>
      <c r="K151" s="42"/>
      <c r="L151" s="118"/>
    </row>
    <row r="152" spans="1:12" s="2" customFormat="1">
      <c r="A152" s="94" t="str">
        <f>IF(B152&lt;&gt;"",VLOOKUP(B152,MERC!$C$4:$D$456,2,FALSE),"")</f>
        <v/>
      </c>
      <c r="B152" s="93"/>
      <c r="C152" s="86"/>
      <c r="D152" s="87"/>
      <c r="E152" s="86"/>
      <c r="F152" s="59" t="str">
        <f>IF(B152&lt;&gt;"",VLOOKUP(B152,HO!$B$2:$F$64,5,FALSE),"")</f>
        <v/>
      </c>
      <c r="G152" s="118"/>
      <c r="H152" s="94" t="str">
        <f>IF(B152&lt;&gt;"",VLOOKUP(B152,HO!$B$2:$E$64,4,FALSE),"")</f>
        <v/>
      </c>
      <c r="I152" s="59" t="str">
        <f>MDT!J163</f>
        <v/>
      </c>
      <c r="K152" s="42"/>
      <c r="L152" s="118"/>
    </row>
    <row r="153" spans="1:12" s="2" customFormat="1">
      <c r="A153" s="94" t="str">
        <f>IF(B153&lt;&gt;"",VLOOKUP(B153,MERC!$C$4:$D$456,2,FALSE),"")</f>
        <v/>
      </c>
      <c r="B153" s="93"/>
      <c r="C153" s="86"/>
      <c r="D153" s="87"/>
      <c r="E153" s="86"/>
      <c r="F153" s="59" t="str">
        <f>IF(B153&lt;&gt;"",VLOOKUP(B153,HO!$B$2:$F$64,5,FALSE),"")</f>
        <v/>
      </c>
      <c r="G153" s="118"/>
      <c r="H153" s="94" t="str">
        <f>IF(B153&lt;&gt;"",VLOOKUP(B153,HO!$B$2:$E$64,4,FALSE),"")</f>
        <v/>
      </c>
      <c r="I153" s="59" t="str">
        <f>MDT!J164</f>
        <v/>
      </c>
      <c r="K153" s="42"/>
      <c r="L153" s="118"/>
    </row>
    <row r="154" spans="1:12" s="2" customFormat="1">
      <c r="A154" s="94" t="str">
        <f>IF(B154&lt;&gt;"",VLOOKUP(B154,MERC!$C$4:$D$456,2,FALSE),"")</f>
        <v/>
      </c>
      <c r="B154" s="93"/>
      <c r="C154" s="86"/>
      <c r="D154" s="87"/>
      <c r="E154" s="86"/>
      <c r="F154" s="59" t="str">
        <f>IF(B154&lt;&gt;"",VLOOKUP(B154,HO!$B$2:$F$64,5,FALSE),"")</f>
        <v/>
      </c>
      <c r="G154" s="118"/>
      <c r="H154" s="94" t="str">
        <f>IF(B154&lt;&gt;"",VLOOKUP(B154,HO!$B$2:$E$64,4,FALSE),"")</f>
        <v/>
      </c>
      <c r="I154" s="59" t="str">
        <f>MDT!J165</f>
        <v/>
      </c>
      <c r="K154" s="42"/>
      <c r="L154" s="118"/>
    </row>
    <row r="155" spans="1:12" s="2" customFormat="1">
      <c r="A155" s="94" t="str">
        <f>IF(B155&lt;&gt;"",VLOOKUP(B155,MERC!$C$4:$D$456,2,FALSE),"")</f>
        <v/>
      </c>
      <c r="B155" s="93"/>
      <c r="C155" s="86"/>
      <c r="D155" s="87"/>
      <c r="E155" s="86"/>
      <c r="F155" s="59" t="str">
        <f>IF(B155&lt;&gt;"",VLOOKUP(B155,HO!$B$2:$F$64,5,FALSE),"")</f>
        <v/>
      </c>
      <c r="G155" s="118"/>
      <c r="H155" s="94" t="str">
        <f>IF(B155&lt;&gt;"",VLOOKUP(B155,HO!$B$2:$E$64,4,FALSE),"")</f>
        <v/>
      </c>
      <c r="I155" s="59" t="str">
        <f>MDT!J166</f>
        <v/>
      </c>
      <c r="K155" s="42"/>
      <c r="L155" s="118"/>
    </row>
    <row r="156" spans="1:12" s="2" customFormat="1">
      <c r="A156" s="94" t="str">
        <f>IF(B156&lt;&gt;"",VLOOKUP(B156,MERC!$C$4:$D$456,2,FALSE),"")</f>
        <v/>
      </c>
      <c r="B156" s="93"/>
      <c r="C156" s="86"/>
      <c r="D156" s="87"/>
      <c r="E156" s="86"/>
      <c r="F156" s="59" t="str">
        <f>IF(B156&lt;&gt;"",VLOOKUP(B156,HO!$B$2:$F$64,5,FALSE),"")</f>
        <v/>
      </c>
      <c r="G156" s="118"/>
      <c r="H156" s="94" t="str">
        <f>IF(B156&lt;&gt;"",VLOOKUP(B156,HO!$B$2:$E$64,4,FALSE),"")</f>
        <v/>
      </c>
      <c r="I156" s="59" t="str">
        <f>MDT!J167</f>
        <v/>
      </c>
      <c r="K156" s="42"/>
      <c r="L156" s="118"/>
    </row>
    <row r="157" spans="1:12" s="2" customFormat="1">
      <c r="A157" s="94" t="str">
        <f>IF(B157&lt;&gt;"",VLOOKUP(B157,MERC!$C$4:$D$456,2,FALSE),"")</f>
        <v/>
      </c>
      <c r="B157" s="93"/>
      <c r="C157" s="86"/>
      <c r="D157" s="87"/>
      <c r="E157" s="86"/>
      <c r="F157" s="59" t="str">
        <f>IF(B157&lt;&gt;"",VLOOKUP(B157,HO!$B$2:$F$64,5,FALSE),"")</f>
        <v/>
      </c>
      <c r="G157" s="118"/>
      <c r="H157" s="94" t="str">
        <f>IF(B157&lt;&gt;"",VLOOKUP(B157,HO!$B$2:$E$64,4,FALSE),"")</f>
        <v/>
      </c>
      <c r="I157" s="59" t="str">
        <f>MDT!J168</f>
        <v/>
      </c>
      <c r="K157" s="42"/>
      <c r="L157" s="118"/>
    </row>
    <row r="158" spans="1:12" s="2" customFormat="1">
      <c r="A158" s="94" t="str">
        <f>IF(B158&lt;&gt;"",VLOOKUP(B158,MERC!$C$4:$D$456,2,FALSE),"")</f>
        <v/>
      </c>
      <c r="B158" s="93"/>
      <c r="C158" s="86"/>
      <c r="D158" s="87"/>
      <c r="E158" s="86"/>
      <c r="F158" s="59" t="str">
        <f>IF(B158&lt;&gt;"",VLOOKUP(B158,HO!$B$2:$F$64,5,FALSE),"")</f>
        <v/>
      </c>
      <c r="G158" s="118"/>
      <c r="H158" s="94" t="str">
        <f>IF(B158&lt;&gt;"",VLOOKUP(B158,HO!$B$2:$E$64,4,FALSE),"")</f>
        <v/>
      </c>
      <c r="I158" s="59" t="str">
        <f>MDT!J169</f>
        <v/>
      </c>
      <c r="K158" s="42"/>
      <c r="L158" s="118"/>
    </row>
    <row r="159" spans="1:12" s="2" customFormat="1">
      <c r="A159" s="94" t="str">
        <f>IF(B159&lt;&gt;"",VLOOKUP(B159,MERC!$C$4:$D$456,2,FALSE),"")</f>
        <v/>
      </c>
      <c r="B159" s="93"/>
      <c r="C159" s="86"/>
      <c r="D159" s="87"/>
      <c r="E159" s="86"/>
      <c r="F159" s="59" t="str">
        <f>IF(B159&lt;&gt;"",VLOOKUP(B159,HO!$B$2:$F$64,5,FALSE),"")</f>
        <v/>
      </c>
      <c r="G159" s="118"/>
      <c r="H159" s="94" t="str">
        <f>IF(B159&lt;&gt;"",VLOOKUP(B159,HO!$B$2:$E$64,4,FALSE),"")</f>
        <v/>
      </c>
      <c r="I159" s="59" t="str">
        <f>MDT!J170</f>
        <v/>
      </c>
      <c r="K159" s="42"/>
      <c r="L159" s="118"/>
    </row>
    <row r="160" spans="1:12" s="2" customFormat="1">
      <c r="A160" s="94" t="str">
        <f>IF(B160&lt;&gt;"",VLOOKUP(B160,MERC!$C$4:$D$456,2,FALSE),"")</f>
        <v/>
      </c>
      <c r="B160" s="93"/>
      <c r="C160" s="86"/>
      <c r="D160" s="87"/>
      <c r="E160" s="86"/>
      <c r="F160" s="59" t="str">
        <f>IF(B160&lt;&gt;"",VLOOKUP(B160,HO!$B$2:$F$64,5,FALSE),"")</f>
        <v/>
      </c>
      <c r="G160" s="118"/>
      <c r="H160" s="94" t="str">
        <f>IF(B160&lt;&gt;"",VLOOKUP(B160,HO!$B$2:$E$64,4,FALSE),"")</f>
        <v/>
      </c>
      <c r="I160" s="59" t="str">
        <f>MDT!J171</f>
        <v/>
      </c>
      <c r="K160" s="42"/>
      <c r="L160" s="118"/>
    </row>
    <row r="161" spans="1:12" s="2" customFormat="1">
      <c r="A161" s="94" t="str">
        <f>IF(B161&lt;&gt;"",VLOOKUP(B161,MERC!$C$4:$D$456,2,FALSE),"")</f>
        <v/>
      </c>
      <c r="B161" s="93"/>
      <c r="C161" s="86"/>
      <c r="D161" s="87"/>
      <c r="E161" s="86"/>
      <c r="F161" s="59" t="str">
        <f>IF(B161&lt;&gt;"",VLOOKUP(B161,HO!$B$2:$F$64,5,FALSE),"")</f>
        <v/>
      </c>
      <c r="G161" s="118"/>
      <c r="H161" s="94" t="str">
        <f>IF(B161&lt;&gt;"",VLOOKUP(B161,HO!$B$2:$E$64,4,FALSE),"")</f>
        <v/>
      </c>
      <c r="I161" s="59" t="str">
        <f>MDT!J172</f>
        <v/>
      </c>
      <c r="K161" s="42"/>
      <c r="L161" s="118"/>
    </row>
    <row r="162" spans="1:12" s="2" customFormat="1">
      <c r="A162" s="94" t="str">
        <f>IF(B162&lt;&gt;"",VLOOKUP(B162,MERC!$C$4:$D$456,2,FALSE),"")</f>
        <v/>
      </c>
      <c r="B162" s="93"/>
      <c r="C162" s="86"/>
      <c r="D162" s="87"/>
      <c r="E162" s="86"/>
      <c r="F162" s="59" t="str">
        <f>IF(B162&lt;&gt;"",VLOOKUP(B162,HO!$B$2:$F$64,5,FALSE),"")</f>
        <v/>
      </c>
      <c r="G162" s="118"/>
      <c r="H162" s="94" t="str">
        <f>IF(B162&lt;&gt;"",VLOOKUP(B162,HO!$B$2:$E$64,4,FALSE),"")</f>
        <v/>
      </c>
      <c r="I162" s="59" t="str">
        <f>MDT!J173</f>
        <v/>
      </c>
      <c r="K162" s="42"/>
      <c r="L162" s="118"/>
    </row>
    <row r="163" spans="1:12" s="2" customFormat="1">
      <c r="A163" s="94" t="str">
        <f>IF(B163&lt;&gt;"",VLOOKUP(B163,MERC!$C$4:$D$456,2,FALSE),"")</f>
        <v/>
      </c>
      <c r="B163" s="93"/>
      <c r="C163" s="86"/>
      <c r="D163" s="87"/>
      <c r="E163" s="86"/>
      <c r="F163" s="59" t="str">
        <f>IF(B163&lt;&gt;"",VLOOKUP(B163,HO!$B$2:$F$64,5,FALSE),"")</f>
        <v/>
      </c>
      <c r="G163" s="118"/>
      <c r="H163" s="94" t="str">
        <f>IF(B163&lt;&gt;"",VLOOKUP(B163,HO!$B$2:$E$64,4,FALSE),"")</f>
        <v/>
      </c>
      <c r="I163" s="59" t="str">
        <f>MDT!J174</f>
        <v/>
      </c>
      <c r="K163" s="42"/>
      <c r="L163" s="118"/>
    </row>
    <row r="164" spans="1:12" s="2" customFormat="1">
      <c r="A164" s="94" t="str">
        <f>IF(B164&lt;&gt;"",VLOOKUP(B164,MERC!$C$4:$D$456,2,FALSE),"")</f>
        <v/>
      </c>
      <c r="B164" s="93"/>
      <c r="C164" s="86"/>
      <c r="D164" s="87"/>
      <c r="E164" s="86"/>
      <c r="F164" s="59" t="str">
        <f>IF(B164&lt;&gt;"",VLOOKUP(B164,HO!$B$2:$F$64,5,FALSE),"")</f>
        <v/>
      </c>
      <c r="G164" s="118"/>
      <c r="H164" s="94" t="str">
        <f>IF(B164&lt;&gt;"",VLOOKUP(B164,HO!$B$2:$E$64,4,FALSE),"")</f>
        <v/>
      </c>
      <c r="I164" s="59" t="str">
        <f>MDT!J175</f>
        <v/>
      </c>
      <c r="K164" s="42"/>
      <c r="L164" s="118"/>
    </row>
    <row r="165" spans="1:12" s="2" customFormat="1">
      <c r="A165" s="94" t="str">
        <f>IF(B165&lt;&gt;"",VLOOKUP(B165,MERC!$C$4:$D$456,2,FALSE),"")</f>
        <v/>
      </c>
      <c r="B165" s="93"/>
      <c r="C165" s="86"/>
      <c r="D165" s="87"/>
      <c r="E165" s="86"/>
      <c r="F165" s="59" t="str">
        <f>IF(B165&lt;&gt;"",VLOOKUP(B165,HO!$B$2:$F$64,5,FALSE),"")</f>
        <v/>
      </c>
      <c r="G165" s="118"/>
      <c r="H165" s="94" t="str">
        <f>IF(B165&lt;&gt;"",VLOOKUP(B165,HO!$B$2:$E$64,4,FALSE),"")</f>
        <v/>
      </c>
      <c r="I165" s="59" t="str">
        <f>MDT!J176</f>
        <v/>
      </c>
      <c r="K165" s="42"/>
      <c r="L165" s="118"/>
    </row>
    <row r="166" spans="1:12" s="2" customFormat="1">
      <c r="A166" s="94" t="str">
        <f>IF(B166&lt;&gt;"",VLOOKUP(B166,MERC!$C$4:$D$456,2,FALSE),"")</f>
        <v/>
      </c>
      <c r="B166" s="93"/>
      <c r="C166" s="86"/>
      <c r="D166" s="87"/>
      <c r="E166" s="86"/>
      <c r="F166" s="59" t="str">
        <f>IF(B166&lt;&gt;"",VLOOKUP(B166,HO!$B$2:$F$64,5,FALSE),"")</f>
        <v/>
      </c>
      <c r="G166" s="118"/>
      <c r="H166" s="94" t="str">
        <f>IF(B166&lt;&gt;"",VLOOKUP(B166,HO!$B$2:$E$64,4,FALSE),"")</f>
        <v/>
      </c>
      <c r="I166" s="59" t="str">
        <f>MDT!J177</f>
        <v/>
      </c>
      <c r="K166" s="42"/>
      <c r="L166" s="118"/>
    </row>
    <row r="167" spans="1:12" s="2" customFormat="1">
      <c r="A167" s="94" t="str">
        <f>IF(B167&lt;&gt;"",VLOOKUP(B167,MERC!$C$4:$D$456,2,FALSE),"")</f>
        <v/>
      </c>
      <c r="B167" s="93"/>
      <c r="C167" s="86"/>
      <c r="D167" s="87"/>
      <c r="E167" s="86"/>
      <c r="F167" s="59" t="str">
        <f>IF(B167&lt;&gt;"",VLOOKUP(B167,HO!$B$2:$F$64,5,FALSE),"")</f>
        <v/>
      </c>
      <c r="G167" s="118"/>
      <c r="H167" s="94" t="str">
        <f>IF(B167&lt;&gt;"",VLOOKUP(B167,HO!$B$2:$E$64,4,FALSE),"")</f>
        <v/>
      </c>
      <c r="I167" s="59" t="str">
        <f>MDT!J178</f>
        <v/>
      </c>
      <c r="K167" s="42"/>
      <c r="L167" s="118"/>
    </row>
    <row r="168" spans="1:12" s="2" customFormat="1">
      <c r="A168" s="94" t="str">
        <f>IF(B168&lt;&gt;"",VLOOKUP(B168,MERC!$C$4:$D$456,2,FALSE),"")</f>
        <v/>
      </c>
      <c r="B168" s="93"/>
      <c r="C168" s="86"/>
      <c r="D168" s="87"/>
      <c r="E168" s="86"/>
      <c r="F168" s="59" t="str">
        <f>IF(B168&lt;&gt;"",VLOOKUP(B168,HO!$B$2:$F$64,5,FALSE),"")</f>
        <v/>
      </c>
      <c r="G168" s="118"/>
      <c r="H168" s="94" t="str">
        <f>IF(B168&lt;&gt;"",VLOOKUP(B168,HO!$B$2:$E$64,4,FALSE),"")</f>
        <v/>
      </c>
      <c r="I168" s="59" t="str">
        <f>MDT!J179</f>
        <v/>
      </c>
      <c r="K168" s="42"/>
      <c r="L168" s="118"/>
    </row>
    <row r="169" spans="1:12" s="2" customFormat="1">
      <c r="A169" s="94" t="str">
        <f>IF(B169&lt;&gt;"",VLOOKUP(B169,MERC!$C$4:$D$456,2,FALSE),"")</f>
        <v/>
      </c>
      <c r="B169" s="93"/>
      <c r="C169" s="86"/>
      <c r="D169" s="87"/>
      <c r="E169" s="86"/>
      <c r="F169" s="59" t="str">
        <f>IF(B169&lt;&gt;"",VLOOKUP(B169,HO!$B$2:$F$64,5,FALSE),"")</f>
        <v/>
      </c>
      <c r="G169" s="118"/>
      <c r="H169" s="94" t="str">
        <f>IF(B169&lt;&gt;"",VLOOKUP(B169,HO!$B$2:$E$64,4,FALSE),"")</f>
        <v/>
      </c>
      <c r="I169" s="59" t="str">
        <f>MDT!J180</f>
        <v/>
      </c>
      <c r="K169" s="42"/>
      <c r="L169" s="118"/>
    </row>
    <row r="170" spans="1:12" s="2" customFormat="1">
      <c r="A170" s="94" t="str">
        <f>IF(B170&lt;&gt;"",VLOOKUP(B170,MERC!$C$4:$D$456,2,FALSE),"")</f>
        <v/>
      </c>
      <c r="B170" s="93"/>
      <c r="C170" s="86"/>
      <c r="D170" s="87"/>
      <c r="E170" s="86"/>
      <c r="F170" s="59" t="str">
        <f>IF(B170&lt;&gt;"",VLOOKUP(B170,HO!$B$2:$F$64,5,FALSE),"")</f>
        <v/>
      </c>
      <c r="G170" s="118"/>
      <c r="H170" s="94" t="str">
        <f>IF(B170&lt;&gt;"",VLOOKUP(B170,HO!$B$2:$E$64,4,FALSE),"")</f>
        <v/>
      </c>
      <c r="I170" s="59" t="str">
        <f>MDT!J181</f>
        <v/>
      </c>
      <c r="K170" s="42"/>
      <c r="L170" s="118"/>
    </row>
    <row r="171" spans="1:12" s="2" customFormat="1">
      <c r="A171" s="94" t="str">
        <f>IF(B171&lt;&gt;"",VLOOKUP(B171,MERC!$C$4:$D$456,2,FALSE),"")</f>
        <v/>
      </c>
      <c r="B171" s="93"/>
      <c r="C171" s="86"/>
      <c r="D171" s="87"/>
      <c r="E171" s="86"/>
      <c r="F171" s="59" t="str">
        <f>IF(B171&lt;&gt;"",VLOOKUP(B171,HO!$B$2:$F$64,5,FALSE),"")</f>
        <v/>
      </c>
      <c r="G171" s="118"/>
      <c r="H171" s="94" t="str">
        <f>IF(B171&lt;&gt;"",VLOOKUP(B171,HO!$B$2:$E$64,4,FALSE),"")</f>
        <v/>
      </c>
      <c r="I171" s="59" t="str">
        <f>MDT!J182</f>
        <v/>
      </c>
      <c r="K171" s="42"/>
      <c r="L171" s="118"/>
    </row>
    <row r="172" spans="1:12" s="2" customFormat="1">
      <c r="A172" s="94" t="str">
        <f>IF(B172&lt;&gt;"",VLOOKUP(B172,MERC!$C$4:$D$456,2,FALSE),"")</f>
        <v/>
      </c>
      <c r="B172" s="93"/>
      <c r="C172" s="86"/>
      <c r="D172" s="87"/>
      <c r="E172" s="86"/>
      <c r="F172" s="59" t="str">
        <f>IF(B172&lt;&gt;"",VLOOKUP(B172,HO!$B$2:$F$64,5,FALSE),"")</f>
        <v/>
      </c>
      <c r="G172" s="118"/>
      <c r="H172" s="94" t="str">
        <f>IF(B172&lt;&gt;"",VLOOKUP(B172,HO!$B$2:$E$64,4,FALSE),"")</f>
        <v/>
      </c>
      <c r="I172" s="59" t="str">
        <f>MDT!J183</f>
        <v/>
      </c>
      <c r="K172" s="42"/>
      <c r="L172" s="118"/>
    </row>
    <row r="173" spans="1:12" s="2" customFormat="1">
      <c r="A173" s="94" t="str">
        <f>IF(B173&lt;&gt;"",VLOOKUP(B173,MERC!$C$4:$D$456,2,FALSE),"")</f>
        <v/>
      </c>
      <c r="B173" s="93"/>
      <c r="C173" s="86"/>
      <c r="D173" s="87"/>
      <c r="E173" s="86"/>
      <c r="F173" s="59" t="str">
        <f>IF(B173&lt;&gt;"",VLOOKUP(B173,HO!$B$2:$F$64,5,FALSE),"")</f>
        <v/>
      </c>
      <c r="G173" s="118"/>
      <c r="H173" s="94" t="str">
        <f>IF(B173&lt;&gt;"",VLOOKUP(B173,HO!$B$2:$E$64,4,FALSE),"")</f>
        <v/>
      </c>
      <c r="I173" s="59" t="str">
        <f>MDT!J184</f>
        <v/>
      </c>
      <c r="K173" s="42"/>
      <c r="L173" s="118"/>
    </row>
    <row r="174" spans="1:12" s="2" customFormat="1">
      <c r="A174" s="94" t="str">
        <f>IF(B174&lt;&gt;"",VLOOKUP(B174,MERC!$C$4:$D$456,2,FALSE),"")</f>
        <v/>
      </c>
      <c r="B174" s="93"/>
      <c r="C174" s="86"/>
      <c r="D174" s="87"/>
      <c r="E174" s="86"/>
      <c r="F174" s="59" t="str">
        <f>IF(B174&lt;&gt;"",VLOOKUP(B174,HO!$B$2:$F$64,5,FALSE),"")</f>
        <v/>
      </c>
      <c r="G174" s="118"/>
      <c r="H174" s="94" t="str">
        <f>IF(B174&lt;&gt;"",VLOOKUP(B174,HO!$B$2:$E$64,4,FALSE),"")</f>
        <v/>
      </c>
      <c r="I174" s="59" t="str">
        <f>MDT!J185</f>
        <v/>
      </c>
      <c r="K174" s="42"/>
      <c r="L174" s="118"/>
    </row>
    <row r="175" spans="1:12" s="2" customFormat="1">
      <c r="A175" s="94" t="str">
        <f>IF(B175&lt;&gt;"",VLOOKUP(B175,MERC!$C$4:$D$456,2,FALSE),"")</f>
        <v/>
      </c>
      <c r="B175" s="93"/>
      <c r="C175" s="86"/>
      <c r="D175" s="87"/>
      <c r="E175" s="86"/>
      <c r="F175" s="59" t="str">
        <f>IF(B175&lt;&gt;"",VLOOKUP(B175,HO!$B$2:$F$64,5,FALSE),"")</f>
        <v/>
      </c>
      <c r="G175" s="118"/>
      <c r="H175" s="94" t="str">
        <f>IF(B175&lt;&gt;"",VLOOKUP(B175,HO!$B$2:$E$64,4,FALSE),"")</f>
        <v/>
      </c>
      <c r="I175" s="59" t="str">
        <f>MDT!J186</f>
        <v/>
      </c>
      <c r="K175" s="42"/>
      <c r="L175" s="118"/>
    </row>
    <row r="176" spans="1:12" s="2" customFormat="1">
      <c r="A176" s="94" t="str">
        <f>IF(B176&lt;&gt;"",VLOOKUP(B176,MERC!$C$4:$D$456,2,FALSE),"")</f>
        <v/>
      </c>
      <c r="B176" s="93"/>
      <c r="C176" s="86"/>
      <c r="D176" s="87"/>
      <c r="E176" s="86"/>
      <c r="F176" s="59" t="str">
        <f>IF(B176&lt;&gt;"",VLOOKUP(B176,HO!$B$2:$F$64,5,FALSE),"")</f>
        <v/>
      </c>
      <c r="G176" s="118"/>
      <c r="H176" s="94" t="str">
        <f>IF(B176&lt;&gt;"",VLOOKUP(B176,HO!$B$2:$E$64,4,FALSE),"")</f>
        <v/>
      </c>
      <c r="I176" s="59" t="str">
        <f>MDT!J187</f>
        <v/>
      </c>
      <c r="K176" s="42"/>
      <c r="L176" s="118"/>
    </row>
    <row r="177" spans="1:12" s="2" customFormat="1">
      <c r="A177" s="94" t="str">
        <f>IF(B177&lt;&gt;"",VLOOKUP(B177,MERC!$C$4:$D$456,2,FALSE),"")</f>
        <v/>
      </c>
      <c r="B177" s="93"/>
      <c r="C177" s="86"/>
      <c r="D177" s="87"/>
      <c r="E177" s="86"/>
      <c r="F177" s="59" t="str">
        <f>IF(B177&lt;&gt;"",VLOOKUP(B177,HO!$B$2:$F$64,5,FALSE),"")</f>
        <v/>
      </c>
      <c r="G177" s="118"/>
      <c r="H177" s="94" t="str">
        <f>IF(B177&lt;&gt;"",VLOOKUP(B177,HO!$B$2:$E$64,4,FALSE),"")</f>
        <v/>
      </c>
      <c r="I177" s="59" t="str">
        <f>MDT!J188</f>
        <v/>
      </c>
      <c r="K177" s="42"/>
      <c r="L177" s="118"/>
    </row>
    <row r="178" spans="1:12" s="2" customFormat="1">
      <c r="A178" s="94" t="str">
        <f>IF(B178&lt;&gt;"",VLOOKUP(B178,MERC!$C$4:$D$456,2,FALSE),"")</f>
        <v/>
      </c>
      <c r="B178" s="93"/>
      <c r="C178" s="86"/>
      <c r="D178" s="87"/>
      <c r="E178" s="86"/>
      <c r="F178" s="59" t="str">
        <f>IF(B178&lt;&gt;"",VLOOKUP(B178,HO!$B$2:$F$64,5,FALSE),"")</f>
        <v/>
      </c>
      <c r="G178" s="118"/>
      <c r="H178" s="94" t="str">
        <f>IF(B178&lt;&gt;"",VLOOKUP(B178,HO!$B$2:$E$64,4,FALSE),"")</f>
        <v/>
      </c>
      <c r="I178" s="59" t="str">
        <f>MDT!J189</f>
        <v/>
      </c>
      <c r="K178" s="42"/>
      <c r="L178" s="118"/>
    </row>
    <row r="179" spans="1:12" s="2" customFormat="1">
      <c r="A179" s="94" t="str">
        <f>IF(B179&lt;&gt;"",VLOOKUP(B179,MERC!$C$4:$D$456,2,FALSE),"")</f>
        <v/>
      </c>
      <c r="B179" s="93"/>
      <c r="C179" s="86"/>
      <c r="D179" s="87"/>
      <c r="E179" s="86"/>
      <c r="F179" s="59" t="str">
        <f>IF(B179&lt;&gt;"",VLOOKUP(B179,HO!$B$2:$F$64,5,FALSE),"")</f>
        <v/>
      </c>
      <c r="G179" s="118"/>
      <c r="H179" s="94" t="str">
        <f>IF(B179&lt;&gt;"",VLOOKUP(B179,HO!$B$2:$E$64,4,FALSE),"")</f>
        <v/>
      </c>
      <c r="I179" s="59" t="str">
        <f>MDT!J190</f>
        <v/>
      </c>
      <c r="K179" s="42"/>
      <c r="L179" s="118"/>
    </row>
    <row r="180" spans="1:12" s="2" customFormat="1">
      <c r="A180" s="94" t="str">
        <f>IF(B180&lt;&gt;"",VLOOKUP(B180,MERC!$C$4:$D$456,2,FALSE),"")</f>
        <v/>
      </c>
      <c r="B180" s="93"/>
      <c r="C180" s="86"/>
      <c r="D180" s="87"/>
      <c r="E180" s="86"/>
      <c r="F180" s="59" t="str">
        <f>IF(B180&lt;&gt;"",VLOOKUP(B180,HO!$B$2:$F$64,5,FALSE),"")</f>
        <v/>
      </c>
      <c r="G180" s="118"/>
      <c r="H180" s="94" t="str">
        <f>IF(B180&lt;&gt;"",VLOOKUP(B180,HO!$B$2:$E$64,4,FALSE),"")</f>
        <v/>
      </c>
      <c r="I180" s="59" t="str">
        <f>MDT!J191</f>
        <v/>
      </c>
      <c r="K180" s="42"/>
      <c r="L180" s="118"/>
    </row>
    <row r="181" spans="1:12" s="2" customFormat="1">
      <c r="A181" s="94" t="str">
        <f>IF(B181&lt;&gt;"",VLOOKUP(B181,MERC!$C$4:$D$456,2,FALSE),"")</f>
        <v/>
      </c>
      <c r="B181" s="93"/>
      <c r="C181" s="86"/>
      <c r="D181" s="87"/>
      <c r="E181" s="86"/>
      <c r="F181" s="59" t="str">
        <f>IF(B181&lt;&gt;"",VLOOKUP(B181,HO!$B$2:$F$64,5,FALSE),"")</f>
        <v/>
      </c>
      <c r="G181" s="118"/>
      <c r="H181" s="94" t="str">
        <f>IF(B181&lt;&gt;"",VLOOKUP(B181,HO!$B$2:$E$64,4,FALSE),"")</f>
        <v/>
      </c>
      <c r="I181" s="59" t="str">
        <f>MDT!J192</f>
        <v/>
      </c>
      <c r="K181" s="42"/>
      <c r="L181" s="118"/>
    </row>
    <row r="182" spans="1:12" s="2" customFormat="1">
      <c r="A182" s="94" t="str">
        <f>IF(B182&lt;&gt;"",VLOOKUP(B182,MERC!$C$4:$D$456,2,FALSE),"")</f>
        <v/>
      </c>
      <c r="B182" s="93"/>
      <c r="C182" s="86"/>
      <c r="D182" s="87"/>
      <c r="E182" s="86"/>
      <c r="F182" s="59" t="str">
        <f>IF(B182&lt;&gt;"",VLOOKUP(B182,HO!$B$2:$F$64,5,FALSE),"")</f>
        <v/>
      </c>
      <c r="G182" s="118"/>
      <c r="H182" s="94" t="str">
        <f>IF(B182&lt;&gt;"",VLOOKUP(B182,HO!$B$2:$E$64,4,FALSE),"")</f>
        <v/>
      </c>
      <c r="I182" s="59" t="str">
        <f>MDT!J193</f>
        <v/>
      </c>
      <c r="K182" s="42"/>
      <c r="L182" s="118"/>
    </row>
    <row r="183" spans="1:12" s="2" customFormat="1">
      <c r="A183" s="94" t="str">
        <f>IF(B183&lt;&gt;"",VLOOKUP(B183,MERC!$C$4:$D$456,2,FALSE),"")</f>
        <v/>
      </c>
      <c r="B183" s="93"/>
      <c r="C183" s="86"/>
      <c r="D183" s="87"/>
      <c r="E183" s="86"/>
      <c r="F183" s="59" t="str">
        <f>IF(B183&lt;&gt;"",VLOOKUP(B183,HO!$B$2:$F$64,5,FALSE),"")</f>
        <v/>
      </c>
      <c r="G183" s="118"/>
      <c r="H183" s="94" t="str">
        <f>IF(B183&lt;&gt;"",VLOOKUP(B183,HO!$B$2:$E$64,4,FALSE),"")</f>
        <v/>
      </c>
      <c r="I183" s="59" t="str">
        <f>MDT!J194</f>
        <v/>
      </c>
      <c r="K183" s="42"/>
      <c r="L183" s="118"/>
    </row>
    <row r="184" spans="1:12" s="2" customFormat="1">
      <c r="A184" s="94" t="str">
        <f>IF(B184&lt;&gt;"",VLOOKUP(B184,MERC!$C$4:$D$456,2,FALSE),"")</f>
        <v/>
      </c>
      <c r="B184" s="93"/>
      <c r="C184" s="86"/>
      <c r="D184" s="87"/>
      <c r="E184" s="86"/>
      <c r="F184" s="59" t="str">
        <f>IF(B184&lt;&gt;"",VLOOKUP(B184,HO!$B$2:$F$64,5,FALSE),"")</f>
        <v/>
      </c>
      <c r="G184" s="118"/>
      <c r="H184" s="94" t="str">
        <f>IF(B184&lt;&gt;"",VLOOKUP(B184,HO!$B$2:$E$64,4,FALSE),"")</f>
        <v/>
      </c>
      <c r="I184" s="59" t="str">
        <f>MDT!J195</f>
        <v/>
      </c>
      <c r="K184" s="42"/>
      <c r="L184" s="118"/>
    </row>
    <row r="185" spans="1:12" s="2" customFormat="1">
      <c r="A185" s="94" t="str">
        <f>IF(B185&lt;&gt;"",VLOOKUP(B185,MERC!$C$4:$D$456,2,FALSE),"")</f>
        <v/>
      </c>
      <c r="B185" s="93"/>
      <c r="C185" s="86"/>
      <c r="D185" s="87"/>
      <c r="E185" s="86"/>
      <c r="F185" s="59" t="str">
        <f>IF(B185&lt;&gt;"",VLOOKUP(B185,HO!$B$2:$F$64,5,FALSE),"")</f>
        <v/>
      </c>
      <c r="G185" s="118"/>
      <c r="H185" s="94" t="str">
        <f>IF(B185&lt;&gt;"",VLOOKUP(B185,HO!$B$2:$E$64,4,FALSE),"")</f>
        <v/>
      </c>
      <c r="I185" s="59" t="str">
        <f>MDT!J196</f>
        <v/>
      </c>
      <c r="K185" s="42"/>
      <c r="L185" s="118"/>
    </row>
    <row r="186" spans="1:12" s="2" customFormat="1">
      <c r="A186" s="94" t="str">
        <f>IF(B186&lt;&gt;"",VLOOKUP(B186,MERC!$C$4:$D$456,2,FALSE),"")</f>
        <v/>
      </c>
      <c r="B186" s="93"/>
      <c r="C186" s="86"/>
      <c r="D186" s="87"/>
      <c r="E186" s="86"/>
      <c r="F186" s="59" t="str">
        <f>IF(B186&lt;&gt;"",VLOOKUP(B186,HO!$B$2:$F$64,5,FALSE),"")</f>
        <v/>
      </c>
      <c r="G186" s="118"/>
      <c r="H186" s="94" t="str">
        <f>IF(B186&lt;&gt;"",VLOOKUP(B186,HO!$B$2:$E$64,4,FALSE),"")</f>
        <v/>
      </c>
      <c r="I186" s="59" t="str">
        <f>MDT!J197</f>
        <v/>
      </c>
      <c r="K186" s="42"/>
      <c r="L186" s="118"/>
    </row>
    <row r="187" spans="1:12" s="2" customFormat="1">
      <c r="A187" s="94" t="str">
        <f>IF(B187&lt;&gt;"",VLOOKUP(B187,MERC!$C$4:$D$456,2,FALSE),"")</f>
        <v/>
      </c>
      <c r="B187" s="93"/>
      <c r="C187" s="86"/>
      <c r="D187" s="87"/>
      <c r="E187" s="86"/>
      <c r="F187" s="59" t="str">
        <f>IF(B187&lt;&gt;"",VLOOKUP(B187,HO!$B$2:$F$64,5,FALSE),"")</f>
        <v/>
      </c>
      <c r="G187" s="118"/>
      <c r="H187" s="94" t="str">
        <f>IF(B187&lt;&gt;"",VLOOKUP(B187,HO!$B$2:$E$64,4,FALSE),"")</f>
        <v/>
      </c>
      <c r="I187" s="59" t="str">
        <f>MDT!J198</f>
        <v/>
      </c>
      <c r="K187" s="42"/>
      <c r="L187" s="118"/>
    </row>
    <row r="188" spans="1:12" s="2" customFormat="1">
      <c r="A188" s="94" t="str">
        <f>IF(B188&lt;&gt;"",VLOOKUP(B188,MERC!$C$4:$D$456,2,FALSE),"")</f>
        <v/>
      </c>
      <c r="B188" s="93"/>
      <c r="C188" s="86"/>
      <c r="D188" s="87"/>
      <c r="E188" s="86"/>
      <c r="F188" s="59" t="str">
        <f>IF(B188&lt;&gt;"",VLOOKUP(B188,HO!$B$2:$F$64,5,FALSE),"")</f>
        <v/>
      </c>
      <c r="G188" s="118"/>
      <c r="H188" s="94" t="str">
        <f>IF(B188&lt;&gt;"",VLOOKUP(B188,HO!$B$2:$E$64,4,FALSE),"")</f>
        <v/>
      </c>
      <c r="I188" s="59" t="str">
        <f>MDT!J199</f>
        <v/>
      </c>
      <c r="K188" s="42"/>
      <c r="L188" s="118"/>
    </row>
    <row r="189" spans="1:12" s="2" customFormat="1">
      <c r="A189" s="94" t="str">
        <f>IF(B189&lt;&gt;"",VLOOKUP(B189,MERC!$C$4:$D$456,2,FALSE),"")</f>
        <v/>
      </c>
      <c r="B189" s="93"/>
      <c r="C189" s="86"/>
      <c r="D189" s="87"/>
      <c r="E189" s="86"/>
      <c r="F189" s="59" t="str">
        <f>IF(B189&lt;&gt;"",VLOOKUP(B189,HO!$B$2:$F$64,5,FALSE),"")</f>
        <v/>
      </c>
      <c r="G189" s="118"/>
      <c r="H189" s="94" t="str">
        <f>IF(B189&lt;&gt;"",VLOOKUP(B189,HO!$B$2:$E$64,4,FALSE),"")</f>
        <v/>
      </c>
      <c r="I189" s="59" t="str">
        <f>MDT!J200</f>
        <v/>
      </c>
      <c r="K189" s="42"/>
      <c r="L189" s="118"/>
    </row>
    <row r="190" spans="1:12" s="2" customFormat="1">
      <c r="A190" s="94" t="str">
        <f>IF(B190&lt;&gt;"",VLOOKUP(B190,MERC!$C$4:$D$456,2,FALSE),"")</f>
        <v/>
      </c>
      <c r="B190" s="93"/>
      <c r="C190" s="86"/>
      <c r="D190" s="87"/>
      <c r="E190" s="86"/>
      <c r="F190" s="59" t="str">
        <f>IF(B190&lt;&gt;"",VLOOKUP(B190,HO!$B$2:$F$64,5,FALSE),"")</f>
        <v/>
      </c>
      <c r="G190" s="118"/>
      <c r="H190" s="94" t="str">
        <f>IF(B190&lt;&gt;"",VLOOKUP(B190,HO!$B$2:$E$64,4,FALSE),"")</f>
        <v/>
      </c>
      <c r="I190" s="59" t="str">
        <f>MDT!J201</f>
        <v/>
      </c>
      <c r="K190" s="42"/>
      <c r="L190" s="118"/>
    </row>
    <row r="191" spans="1:12" s="2" customFormat="1">
      <c r="A191" s="94" t="str">
        <f>IF(B191&lt;&gt;"",VLOOKUP(B191,MERC!$C$4:$D$456,2,FALSE),"")</f>
        <v/>
      </c>
      <c r="B191" s="93"/>
      <c r="C191" s="86"/>
      <c r="D191" s="87"/>
      <c r="E191" s="86"/>
      <c r="F191" s="59" t="str">
        <f>IF(B191&lt;&gt;"",VLOOKUP(B191,HO!$B$2:$F$64,5,FALSE),"")</f>
        <v/>
      </c>
      <c r="G191" s="118"/>
      <c r="H191" s="94" t="str">
        <f>IF(B191&lt;&gt;"",VLOOKUP(B191,HO!$B$2:$E$64,4,FALSE),"")</f>
        <v/>
      </c>
      <c r="I191" s="59" t="str">
        <f>MDT!J202</f>
        <v/>
      </c>
      <c r="K191" s="42"/>
      <c r="L191" s="118"/>
    </row>
    <row r="192" spans="1:12" s="2" customFormat="1">
      <c r="A192" s="94" t="str">
        <f>IF(B192&lt;&gt;"",VLOOKUP(B192,MERC!$C$4:$D$456,2,FALSE),"")</f>
        <v/>
      </c>
      <c r="B192" s="93"/>
      <c r="C192" s="86"/>
      <c r="D192" s="87"/>
      <c r="E192" s="86"/>
      <c r="F192" s="59" t="str">
        <f>IF(B192&lt;&gt;"",VLOOKUP(B192,HO!$B$2:$F$64,5,FALSE),"")</f>
        <v/>
      </c>
      <c r="G192" s="118"/>
      <c r="H192" s="94" t="str">
        <f>IF(B192&lt;&gt;"",VLOOKUP(B192,HO!$B$2:$E$64,4,FALSE),"")</f>
        <v/>
      </c>
      <c r="I192" s="59" t="str">
        <f>MDT!J203</f>
        <v/>
      </c>
      <c r="K192" s="42"/>
      <c r="L192" s="118"/>
    </row>
    <row r="193" spans="1:12" s="2" customFormat="1">
      <c r="A193" s="94" t="str">
        <f>IF(B193&lt;&gt;"",VLOOKUP(B193,MERC!$C$4:$D$456,2,FALSE),"")</f>
        <v/>
      </c>
      <c r="B193" s="93"/>
      <c r="C193" s="86"/>
      <c r="D193" s="87"/>
      <c r="E193" s="86"/>
      <c r="F193" s="59" t="str">
        <f>IF(B193&lt;&gt;"",VLOOKUP(B193,HO!$B$2:$F$64,5,FALSE),"")</f>
        <v/>
      </c>
      <c r="G193" s="118"/>
      <c r="H193" s="94" t="str">
        <f>IF(B193&lt;&gt;"",VLOOKUP(B193,HO!$B$2:$E$64,4,FALSE),"")</f>
        <v/>
      </c>
      <c r="I193" s="59" t="str">
        <f>MDT!J204</f>
        <v/>
      </c>
      <c r="K193" s="42"/>
      <c r="L193" s="118"/>
    </row>
    <row r="194" spans="1:12" s="2" customFormat="1">
      <c r="A194" s="94" t="str">
        <f>IF(B194&lt;&gt;"",VLOOKUP(B194,MERC!$C$4:$D$456,2,FALSE),"")</f>
        <v/>
      </c>
      <c r="B194" s="93"/>
      <c r="C194" s="86"/>
      <c r="D194" s="87"/>
      <c r="E194" s="86"/>
      <c r="F194" s="59" t="str">
        <f>IF(B194&lt;&gt;"",VLOOKUP(B194,HO!$B$2:$F$64,5,FALSE),"")</f>
        <v/>
      </c>
      <c r="G194" s="118"/>
      <c r="H194" s="94" t="str">
        <f>IF(B194&lt;&gt;"",VLOOKUP(B194,HO!$B$2:$E$64,4,FALSE),"")</f>
        <v/>
      </c>
      <c r="I194" s="59" t="str">
        <f>MDT!J205</f>
        <v/>
      </c>
      <c r="K194" s="42"/>
      <c r="L194" s="118"/>
    </row>
    <row r="195" spans="1:12" s="2" customFormat="1">
      <c r="A195" s="94" t="str">
        <f>IF(B195&lt;&gt;"",VLOOKUP(B195,MERC!$C$4:$D$456,2,FALSE),"")</f>
        <v/>
      </c>
      <c r="B195" s="93"/>
      <c r="C195" s="86"/>
      <c r="D195" s="87"/>
      <c r="E195" s="86"/>
      <c r="F195" s="59" t="str">
        <f>IF(B195&lt;&gt;"",VLOOKUP(B195,HO!$B$2:$F$64,5,FALSE),"")</f>
        <v/>
      </c>
      <c r="G195" s="118"/>
      <c r="H195" s="94" t="str">
        <f>IF(B195&lt;&gt;"",VLOOKUP(B195,HO!$B$2:$E$64,4,FALSE),"")</f>
        <v/>
      </c>
      <c r="I195" s="59" t="str">
        <f>MDT!J206</f>
        <v/>
      </c>
      <c r="K195" s="42"/>
      <c r="L195" s="118"/>
    </row>
    <row r="196" spans="1:12" s="2" customFormat="1">
      <c r="A196" s="94" t="str">
        <f>IF(B196&lt;&gt;"",VLOOKUP(B196,MERC!$C$4:$D$456,2,FALSE),"")</f>
        <v/>
      </c>
      <c r="B196" s="93"/>
      <c r="C196" s="86"/>
      <c r="D196" s="87"/>
      <c r="E196" s="86"/>
      <c r="F196" s="59" t="str">
        <f>IF(B196&lt;&gt;"",VLOOKUP(B196,HO!$B$2:$F$64,5,FALSE),"")</f>
        <v/>
      </c>
      <c r="G196" s="118"/>
      <c r="H196" s="94" t="str">
        <f>IF(B196&lt;&gt;"",VLOOKUP(B196,HO!$B$2:$E$64,4,FALSE),"")</f>
        <v/>
      </c>
      <c r="I196" s="59" t="str">
        <f>MDT!J207</f>
        <v/>
      </c>
      <c r="K196" s="42"/>
      <c r="L196" s="118"/>
    </row>
    <row r="197" spans="1:12" s="2" customFormat="1">
      <c r="A197" s="94" t="str">
        <f>IF(B197&lt;&gt;"",VLOOKUP(B197,MERC!$C$4:$D$456,2,FALSE),"")</f>
        <v/>
      </c>
      <c r="B197" s="93"/>
      <c r="C197" s="86"/>
      <c r="D197" s="87"/>
      <c r="E197" s="86"/>
      <c r="F197" s="59" t="str">
        <f>IF(B197&lt;&gt;"",VLOOKUP(B197,HO!$B$2:$F$64,5,FALSE),"")</f>
        <v/>
      </c>
      <c r="G197" s="118"/>
      <c r="H197" s="94" t="str">
        <f>IF(B197&lt;&gt;"",VLOOKUP(B197,HO!$B$2:$E$64,4,FALSE),"")</f>
        <v/>
      </c>
      <c r="I197" s="59" t="str">
        <f>MDT!J208</f>
        <v/>
      </c>
      <c r="K197" s="42"/>
      <c r="L197" s="118"/>
    </row>
    <row r="198" spans="1:12" s="2" customFormat="1">
      <c r="A198" s="94" t="str">
        <f>IF(B198&lt;&gt;"",VLOOKUP(B198,MERC!$C$4:$D$456,2,FALSE),"")</f>
        <v/>
      </c>
      <c r="B198" s="93"/>
      <c r="C198" s="86"/>
      <c r="D198" s="87"/>
      <c r="E198" s="86"/>
      <c r="F198" s="59" t="str">
        <f>IF(B198&lt;&gt;"",VLOOKUP(B198,HO!$B$2:$F$64,5,FALSE),"")</f>
        <v/>
      </c>
      <c r="G198" s="118"/>
      <c r="H198" s="94" t="str">
        <f>IF(B198&lt;&gt;"",VLOOKUP(B198,HO!$B$2:$E$64,4,FALSE),"")</f>
        <v/>
      </c>
      <c r="I198" s="59" t="str">
        <f>MDT!J209</f>
        <v/>
      </c>
      <c r="K198" s="42"/>
      <c r="L198" s="118"/>
    </row>
    <row r="199" spans="1:12" s="2" customFormat="1">
      <c r="A199" s="94" t="str">
        <f>IF(B199&lt;&gt;"",VLOOKUP(B199,MERC!$C$4:$D$456,2,FALSE),"")</f>
        <v/>
      </c>
      <c r="B199" s="93"/>
      <c r="C199" s="86"/>
      <c r="D199" s="87"/>
      <c r="E199" s="86"/>
      <c r="F199" s="59" t="str">
        <f>IF(B199&lt;&gt;"",VLOOKUP(B199,HO!$B$2:$F$64,5,FALSE),"")</f>
        <v/>
      </c>
      <c r="G199" s="118"/>
      <c r="H199" s="94" t="str">
        <f>IF(B199&lt;&gt;"",VLOOKUP(B199,HO!$B$2:$E$64,4,FALSE),"")</f>
        <v/>
      </c>
      <c r="I199" s="59" t="str">
        <f>MDT!J210</f>
        <v/>
      </c>
      <c r="K199" s="42"/>
      <c r="L199" s="118"/>
    </row>
    <row r="200" spans="1:12" s="2" customFormat="1">
      <c r="A200" s="94" t="str">
        <f>IF(B200&lt;&gt;"",VLOOKUP(B200,MERC!$C$4:$D$456,2,FALSE),"")</f>
        <v/>
      </c>
      <c r="B200" s="93"/>
      <c r="C200" s="86"/>
      <c r="D200" s="87"/>
      <c r="E200" s="86"/>
      <c r="F200" s="59" t="str">
        <f>IF(B200&lt;&gt;"",VLOOKUP(B200,HO!$B$2:$F$64,5,FALSE),"")</f>
        <v/>
      </c>
      <c r="G200" s="118"/>
      <c r="H200" s="94" t="str">
        <f>IF(B200&lt;&gt;"",VLOOKUP(B200,HO!$B$2:$E$64,4,FALSE),"")</f>
        <v/>
      </c>
      <c r="I200" s="59" t="str">
        <f>MDT!J211</f>
        <v/>
      </c>
      <c r="K200" s="42"/>
      <c r="L200" s="118"/>
    </row>
    <row r="201" spans="1:12" s="2" customFormat="1">
      <c r="A201" s="94" t="str">
        <f>IF(B201&lt;&gt;"",VLOOKUP(B201,MERC!$C$4:$D$456,2,FALSE),"")</f>
        <v/>
      </c>
      <c r="B201" s="93"/>
      <c r="C201" s="86"/>
      <c r="D201" s="87"/>
      <c r="E201" s="86"/>
      <c r="F201" s="59" t="str">
        <f>IF(B201&lt;&gt;"",VLOOKUP(B201,HO!$B$2:$F$64,5,FALSE),"")</f>
        <v/>
      </c>
      <c r="G201" s="118"/>
      <c r="H201" s="94" t="str">
        <f>IF(B201&lt;&gt;"",VLOOKUP(B201,HO!$B$2:$E$64,4,FALSE),"")</f>
        <v/>
      </c>
      <c r="I201" s="59" t="str">
        <f>MDT!J212</f>
        <v/>
      </c>
      <c r="K201" s="42"/>
      <c r="L201" s="118"/>
    </row>
    <row r="202" spans="1:12" s="2" customFormat="1">
      <c r="A202" s="94" t="str">
        <f>IF(B202&lt;&gt;"",VLOOKUP(B202,MERC!$C$4:$D$456,2,FALSE),"")</f>
        <v/>
      </c>
      <c r="B202" s="93"/>
      <c r="C202" s="86"/>
      <c r="D202" s="87"/>
      <c r="E202" s="86"/>
      <c r="F202" s="59" t="str">
        <f>IF(B202&lt;&gt;"",VLOOKUP(B202,HO!$B$2:$F$64,5,FALSE),"")</f>
        <v/>
      </c>
      <c r="G202" s="118"/>
      <c r="H202" s="94" t="str">
        <f>IF(B202&lt;&gt;"",VLOOKUP(B202,HO!$B$2:$E$64,4,FALSE),"")</f>
        <v/>
      </c>
      <c r="I202" s="59" t="str">
        <f>MDT!J213</f>
        <v/>
      </c>
      <c r="K202" s="42"/>
      <c r="L202" s="118"/>
    </row>
    <row r="203" spans="1:12" s="2" customFormat="1">
      <c r="A203" s="94" t="str">
        <f>IF(B203&lt;&gt;"",VLOOKUP(B203,MERC!$C$4:$D$456,2,FALSE),"")</f>
        <v/>
      </c>
      <c r="B203" s="93"/>
      <c r="C203" s="86"/>
      <c r="D203" s="87"/>
      <c r="E203" s="86"/>
      <c r="F203" s="59" t="str">
        <f>IF(B203&lt;&gt;"",VLOOKUP(B203,HO!$B$2:$F$64,5,FALSE),"")</f>
        <v/>
      </c>
      <c r="G203" s="118"/>
      <c r="H203" s="94" t="str">
        <f>IF(B203&lt;&gt;"",VLOOKUP(B203,HO!$B$2:$E$64,4,FALSE),"")</f>
        <v/>
      </c>
      <c r="I203" s="59" t="str">
        <f>MDT!J214</f>
        <v/>
      </c>
      <c r="K203" s="42"/>
      <c r="L203" s="118"/>
    </row>
    <row r="204" spans="1:12" s="2" customFormat="1">
      <c r="A204" s="94" t="str">
        <f>IF(B204&lt;&gt;"",VLOOKUP(B204,MERC!$C$4:$D$456,2,FALSE),"")</f>
        <v/>
      </c>
      <c r="B204" s="93"/>
      <c r="C204" s="86"/>
      <c r="D204" s="87"/>
      <c r="E204" s="86"/>
      <c r="F204" s="59" t="str">
        <f>IF(B204&lt;&gt;"",VLOOKUP(B204,HO!$B$2:$F$64,5,FALSE),"")</f>
        <v/>
      </c>
      <c r="G204" s="118"/>
      <c r="H204" s="94" t="str">
        <f>IF(B204&lt;&gt;"",VLOOKUP(B204,HO!$B$2:$E$64,4,FALSE),"")</f>
        <v/>
      </c>
      <c r="I204" s="59" t="str">
        <f>MDT!J215</f>
        <v/>
      </c>
      <c r="K204" s="42"/>
      <c r="L204" s="118"/>
    </row>
    <row r="205" spans="1:12" s="2" customFormat="1">
      <c r="A205" s="94" t="str">
        <f>IF(B205&lt;&gt;"",VLOOKUP(B205,MERC!$C$4:$D$456,2,FALSE),"")</f>
        <v/>
      </c>
      <c r="B205" s="93"/>
      <c r="C205" s="86"/>
      <c r="D205" s="87"/>
      <c r="E205" s="86"/>
      <c r="F205" s="59" t="str">
        <f>IF(B205&lt;&gt;"",VLOOKUP(B205,HO!$B$2:$F$64,5,FALSE),"")</f>
        <v/>
      </c>
      <c r="G205" s="118"/>
      <c r="H205" s="94" t="str">
        <f>IF(B205&lt;&gt;"",VLOOKUP(B205,HO!$B$2:$E$64,4,FALSE),"")</f>
        <v/>
      </c>
      <c r="I205" s="59" t="str">
        <f>MDT!J216</f>
        <v/>
      </c>
      <c r="K205" s="42"/>
      <c r="L205" s="118"/>
    </row>
    <row r="206" spans="1:12" s="2" customFormat="1">
      <c r="A206" s="94" t="str">
        <f>IF(B206&lt;&gt;"",VLOOKUP(B206,MERC!$C$4:$D$456,2,FALSE),"")</f>
        <v/>
      </c>
      <c r="B206" s="93"/>
      <c r="C206" s="86"/>
      <c r="D206" s="87"/>
      <c r="E206" s="86"/>
      <c r="F206" s="59" t="str">
        <f>IF(B206&lt;&gt;"",VLOOKUP(B206,HO!$B$2:$F$64,5,FALSE),"")</f>
        <v/>
      </c>
      <c r="G206" s="118"/>
      <c r="H206" s="94" t="str">
        <f>IF(B206&lt;&gt;"",VLOOKUP(B206,HO!$B$2:$E$64,4,FALSE),"")</f>
        <v/>
      </c>
      <c r="I206" s="59" t="str">
        <f>MDT!J217</f>
        <v/>
      </c>
      <c r="K206" s="42"/>
      <c r="L206" s="118"/>
    </row>
    <row r="207" spans="1:12" s="2" customFormat="1">
      <c r="A207" s="94" t="str">
        <f>IF(B207&lt;&gt;"",VLOOKUP(B207,MERC!$C$4:$D$456,2,FALSE),"")</f>
        <v/>
      </c>
      <c r="B207" s="93"/>
      <c r="C207" s="86"/>
      <c r="D207" s="87"/>
      <c r="E207" s="86"/>
      <c r="F207" s="59" t="str">
        <f>IF(B207&lt;&gt;"",VLOOKUP(B207,HO!$B$2:$F$64,5,FALSE),"")</f>
        <v/>
      </c>
      <c r="G207" s="118"/>
      <c r="H207" s="94" t="str">
        <f>IF(B207&lt;&gt;"",VLOOKUP(B207,HO!$B$2:$E$64,4,FALSE),"")</f>
        <v/>
      </c>
      <c r="I207" s="59" t="str">
        <f>MDT!J218</f>
        <v/>
      </c>
      <c r="K207" s="42"/>
      <c r="L207" s="118"/>
    </row>
    <row r="208" spans="1:12" s="2" customFormat="1">
      <c r="A208" s="94" t="str">
        <f>IF(B208&lt;&gt;"",VLOOKUP(B208,MERC!$C$4:$D$456,2,FALSE),"")</f>
        <v/>
      </c>
      <c r="B208" s="93"/>
      <c r="C208" s="86"/>
      <c r="D208" s="87"/>
      <c r="E208" s="86"/>
      <c r="F208" s="59" t="str">
        <f>IF(B208&lt;&gt;"",VLOOKUP(B208,HO!$B$2:$F$64,5,FALSE),"")</f>
        <v/>
      </c>
      <c r="G208" s="118"/>
      <c r="H208" s="94" t="str">
        <f>IF(B208&lt;&gt;"",VLOOKUP(B208,HO!$B$2:$E$64,4,FALSE),"")</f>
        <v/>
      </c>
      <c r="I208" s="59" t="str">
        <f>MDT!J219</f>
        <v/>
      </c>
      <c r="K208" s="42"/>
      <c r="L208" s="118"/>
    </row>
    <row r="209" spans="1:12" s="2" customFormat="1">
      <c r="A209" s="94" t="str">
        <f>IF(B209&lt;&gt;"",VLOOKUP(B209,MERC!$C$4:$D$456,2,FALSE),"")</f>
        <v/>
      </c>
      <c r="B209" s="93"/>
      <c r="C209" s="86"/>
      <c r="D209" s="87"/>
      <c r="E209" s="86"/>
      <c r="F209" s="59" t="str">
        <f>IF(B209&lt;&gt;"",VLOOKUP(B209,HO!$B$2:$F$64,5,FALSE),"")</f>
        <v/>
      </c>
      <c r="G209" s="118"/>
      <c r="H209" s="94" t="str">
        <f>IF(B209&lt;&gt;"",VLOOKUP(B209,HO!$B$2:$E$64,4,FALSE),"")</f>
        <v/>
      </c>
      <c r="I209" s="59" t="str">
        <f>MDT!J220</f>
        <v/>
      </c>
      <c r="K209" s="42"/>
      <c r="L209" s="118"/>
    </row>
    <row r="210" spans="1:12" s="2" customFormat="1">
      <c r="A210" s="94" t="str">
        <f>IF(B210&lt;&gt;"",VLOOKUP(B210,MERC!$C$4:$D$456,2,FALSE),"")</f>
        <v/>
      </c>
      <c r="B210" s="93"/>
      <c r="C210" s="86"/>
      <c r="D210" s="87"/>
      <c r="E210" s="86"/>
      <c r="F210" s="59" t="str">
        <f>IF(B210&lt;&gt;"",VLOOKUP(B210,HO!$B$2:$F$64,5,FALSE),"")</f>
        <v/>
      </c>
      <c r="G210" s="118"/>
      <c r="H210" s="94" t="str">
        <f>IF(B210&lt;&gt;"",VLOOKUP(B210,HO!$B$2:$E$64,4,FALSE),"")</f>
        <v/>
      </c>
      <c r="I210" s="59" t="str">
        <f>MDT!J221</f>
        <v/>
      </c>
      <c r="K210" s="42"/>
      <c r="L210" s="118"/>
    </row>
    <row r="211" spans="1:12" s="2" customFormat="1">
      <c r="A211" s="94" t="str">
        <f>IF(B211&lt;&gt;"",VLOOKUP(B211,MERC!$C$4:$D$456,2,FALSE),"")</f>
        <v/>
      </c>
      <c r="B211" s="93"/>
      <c r="C211" s="86"/>
      <c r="D211" s="87"/>
      <c r="E211" s="86"/>
      <c r="F211" s="59" t="str">
        <f>IF(B211&lt;&gt;"",VLOOKUP(B211,HO!$B$2:$F$64,5,FALSE),"")</f>
        <v/>
      </c>
      <c r="G211" s="118"/>
      <c r="H211" s="94" t="str">
        <f>IF(B211&lt;&gt;"",VLOOKUP(B211,HO!$B$2:$E$64,4,FALSE),"")</f>
        <v/>
      </c>
      <c r="I211" s="59" t="str">
        <f>MDT!J222</f>
        <v/>
      </c>
      <c r="K211" s="42"/>
      <c r="L211" s="118"/>
    </row>
    <row r="212" spans="1:12" s="2" customFormat="1">
      <c r="A212" s="94" t="str">
        <f>IF(B212&lt;&gt;"",VLOOKUP(B212,MERC!$C$4:$D$456,2,FALSE),"")</f>
        <v/>
      </c>
      <c r="B212" s="93"/>
      <c r="C212" s="86"/>
      <c r="D212" s="87"/>
      <c r="E212" s="86"/>
      <c r="F212" s="59" t="str">
        <f>IF(B212&lt;&gt;"",VLOOKUP(B212,HO!$B$2:$F$64,5,FALSE),"")</f>
        <v/>
      </c>
      <c r="G212" s="118"/>
      <c r="H212" s="94" t="str">
        <f>IF(B212&lt;&gt;"",VLOOKUP(B212,HO!$B$2:$E$64,4,FALSE),"")</f>
        <v/>
      </c>
      <c r="I212" s="59" t="str">
        <f>MDT!J223</f>
        <v/>
      </c>
      <c r="K212" s="42"/>
      <c r="L212" s="118"/>
    </row>
    <row r="213" spans="1:12" s="2" customFormat="1">
      <c r="A213" s="94" t="str">
        <f>IF(B213&lt;&gt;"",VLOOKUP(B213,MERC!$C$4:$D$456,2,FALSE),"")</f>
        <v/>
      </c>
      <c r="B213" s="93"/>
      <c r="C213" s="86"/>
      <c r="D213" s="87"/>
      <c r="E213" s="86"/>
      <c r="F213" s="59" t="str">
        <f>IF(B213&lt;&gt;"",VLOOKUP(B213,HO!$B$2:$F$64,5,FALSE),"")</f>
        <v/>
      </c>
      <c r="G213" s="118"/>
      <c r="H213" s="94" t="str">
        <f>IF(B213&lt;&gt;"",VLOOKUP(B213,HO!$B$2:$E$64,4,FALSE),"")</f>
        <v/>
      </c>
      <c r="I213" s="59" t="str">
        <f>MDT!J224</f>
        <v/>
      </c>
      <c r="K213" s="42"/>
      <c r="L213" s="118"/>
    </row>
    <row r="214" spans="1:12" s="2" customFormat="1">
      <c r="A214" s="94" t="str">
        <f>IF(B214&lt;&gt;"",VLOOKUP(B214,MERC!$C$4:$D$456,2,FALSE),"")</f>
        <v/>
      </c>
      <c r="B214" s="93"/>
      <c r="C214" s="86"/>
      <c r="D214" s="87"/>
      <c r="E214" s="86"/>
      <c r="F214" s="59" t="str">
        <f>IF(B214&lt;&gt;"",VLOOKUP(B214,HO!$B$2:$F$64,5,FALSE),"")</f>
        <v/>
      </c>
      <c r="G214" s="118"/>
      <c r="H214" s="94" t="str">
        <f>IF(B214&lt;&gt;"",VLOOKUP(B214,HO!$B$2:$E$64,4,FALSE),"")</f>
        <v/>
      </c>
      <c r="I214" s="59" t="str">
        <f>MDT!J225</f>
        <v/>
      </c>
      <c r="K214" s="42"/>
      <c r="L214" s="118"/>
    </row>
    <row r="215" spans="1:12" s="2" customFormat="1">
      <c r="A215" s="94" t="str">
        <f>IF(B215&lt;&gt;"",VLOOKUP(B215,MERC!$C$4:$D$456,2,FALSE),"")</f>
        <v/>
      </c>
      <c r="B215" s="93"/>
      <c r="C215" s="86"/>
      <c r="D215" s="87"/>
      <c r="E215" s="86"/>
      <c r="F215" s="59" t="str">
        <f>IF(B215&lt;&gt;"",VLOOKUP(B215,HO!$B$2:$F$64,5,FALSE),"")</f>
        <v/>
      </c>
      <c r="G215" s="118"/>
      <c r="H215" s="94" t="str">
        <f>IF(B215&lt;&gt;"",VLOOKUP(B215,HO!$B$2:$E$64,4,FALSE),"")</f>
        <v/>
      </c>
      <c r="I215" s="59" t="str">
        <f>MDT!J226</f>
        <v/>
      </c>
      <c r="K215" s="42"/>
      <c r="L215" s="118"/>
    </row>
    <row r="216" spans="1:12" s="2" customFormat="1">
      <c r="A216" s="94" t="str">
        <f>IF(B216&lt;&gt;"",VLOOKUP(B216,MERC!$C$4:$D$456,2,FALSE),"")</f>
        <v/>
      </c>
      <c r="B216" s="93"/>
      <c r="C216" s="86"/>
      <c r="D216" s="87"/>
      <c r="E216" s="86"/>
      <c r="F216" s="59" t="str">
        <f>IF(B216&lt;&gt;"",VLOOKUP(B216,HO!$B$2:$F$64,5,FALSE),"")</f>
        <v/>
      </c>
      <c r="G216" s="118"/>
      <c r="H216" s="94" t="str">
        <f>IF(B216&lt;&gt;"",VLOOKUP(B216,HO!$B$2:$E$64,4,FALSE),"")</f>
        <v/>
      </c>
      <c r="I216" s="59" t="str">
        <f>MDT!J227</f>
        <v/>
      </c>
      <c r="K216" s="42"/>
      <c r="L216" s="118"/>
    </row>
    <row r="217" spans="1:12" s="2" customFormat="1">
      <c r="A217" s="94" t="str">
        <f>IF(B217&lt;&gt;"",VLOOKUP(B217,MERC!$C$4:$D$456,2,FALSE),"")</f>
        <v/>
      </c>
      <c r="B217" s="93"/>
      <c r="C217" s="86"/>
      <c r="D217" s="87"/>
      <c r="E217" s="86"/>
      <c r="F217" s="59" t="str">
        <f>IF(B217&lt;&gt;"",VLOOKUP(B217,HO!$B$2:$F$64,5,FALSE),"")</f>
        <v/>
      </c>
      <c r="G217" s="118"/>
      <c r="H217" s="94" t="str">
        <f>IF(B217&lt;&gt;"",VLOOKUP(B217,HO!$B$2:$E$64,4,FALSE),"")</f>
        <v/>
      </c>
      <c r="I217" s="59" t="str">
        <f>MDT!J228</f>
        <v/>
      </c>
      <c r="K217" s="42"/>
      <c r="L217" s="118"/>
    </row>
    <row r="218" spans="1:12" s="2" customFormat="1">
      <c r="A218" s="94" t="str">
        <f>IF(B218&lt;&gt;"",VLOOKUP(B218,MERC!$C$4:$D$456,2,FALSE),"")</f>
        <v/>
      </c>
      <c r="B218" s="93"/>
      <c r="C218" s="86"/>
      <c r="D218" s="87"/>
      <c r="E218" s="86"/>
      <c r="F218" s="59" t="str">
        <f>IF(B218&lt;&gt;"",VLOOKUP(B218,HO!$B$2:$F$64,5,FALSE),"")</f>
        <v/>
      </c>
      <c r="G218" s="118"/>
      <c r="H218" s="94" t="str">
        <f>IF(B218&lt;&gt;"",VLOOKUP(B218,HO!$B$2:$E$64,4,FALSE),"")</f>
        <v/>
      </c>
      <c r="I218" s="59" t="str">
        <f>MDT!J229</f>
        <v/>
      </c>
      <c r="K218" s="42"/>
      <c r="L218" s="118"/>
    </row>
    <row r="219" spans="1:12" s="2" customFormat="1">
      <c r="A219" s="94" t="str">
        <f>IF(B219&lt;&gt;"",VLOOKUP(B219,MERC!$C$4:$D$456,2,FALSE),"")</f>
        <v/>
      </c>
      <c r="B219" s="93"/>
      <c r="C219" s="86"/>
      <c r="D219" s="87"/>
      <c r="E219" s="86"/>
      <c r="F219" s="59" t="str">
        <f>IF(B219&lt;&gt;"",VLOOKUP(B219,HO!$B$2:$F$64,5,FALSE),"")</f>
        <v/>
      </c>
      <c r="G219" s="118"/>
      <c r="H219" s="94" t="str">
        <f>IF(B219&lt;&gt;"",VLOOKUP(B219,HO!$B$2:$E$64,4,FALSE),"")</f>
        <v/>
      </c>
      <c r="I219" s="59" t="str">
        <f>MDT!J230</f>
        <v/>
      </c>
      <c r="K219" s="42"/>
      <c r="L219" s="118"/>
    </row>
    <row r="220" spans="1:12" s="2" customFormat="1">
      <c r="A220" s="94" t="str">
        <f>IF(B220&lt;&gt;"",VLOOKUP(B220,MERC!$C$4:$D$456,2,FALSE),"")</f>
        <v/>
      </c>
      <c r="B220" s="93"/>
      <c r="C220" s="86"/>
      <c r="D220" s="87"/>
      <c r="E220" s="86"/>
      <c r="F220" s="59" t="str">
        <f>IF(B220&lt;&gt;"",VLOOKUP(B220,HO!$B$2:$F$64,5,FALSE),"")</f>
        <v/>
      </c>
      <c r="G220" s="118"/>
      <c r="H220" s="94" t="str">
        <f>IF(B220&lt;&gt;"",VLOOKUP(B220,HO!$B$2:$E$64,4,FALSE),"")</f>
        <v/>
      </c>
      <c r="I220" s="59" t="str">
        <f>MDT!J231</f>
        <v/>
      </c>
      <c r="K220" s="42"/>
      <c r="L220" s="118"/>
    </row>
    <row r="221" spans="1:12" s="2" customFormat="1">
      <c r="A221" s="94" t="str">
        <f>IF(B221&lt;&gt;"",VLOOKUP(B221,MERC!$C$4:$D$456,2,FALSE),"")</f>
        <v/>
      </c>
      <c r="B221" s="93"/>
      <c r="C221" s="86"/>
      <c r="D221" s="87"/>
      <c r="E221" s="86"/>
      <c r="F221" s="59" t="str">
        <f>IF(B221&lt;&gt;"",VLOOKUP(B221,HO!$B$2:$F$64,5,FALSE),"")</f>
        <v/>
      </c>
      <c r="G221" s="118"/>
      <c r="H221" s="94" t="str">
        <f>IF(B221&lt;&gt;"",VLOOKUP(B221,HO!$B$2:$E$64,4,FALSE),"")</f>
        <v/>
      </c>
      <c r="I221" s="59" t="str">
        <f>MDT!J232</f>
        <v/>
      </c>
      <c r="K221" s="42"/>
      <c r="L221" s="118"/>
    </row>
    <row r="222" spans="1:12" s="2" customFormat="1">
      <c r="A222" s="94" t="str">
        <f>IF(B222&lt;&gt;"",VLOOKUP(B222,MERC!$C$4:$D$456,2,FALSE),"")</f>
        <v/>
      </c>
      <c r="B222" s="93"/>
      <c r="C222" s="86"/>
      <c r="D222" s="87"/>
      <c r="E222" s="86"/>
      <c r="F222" s="59" t="str">
        <f>IF(B222&lt;&gt;"",VLOOKUP(B222,HO!$B$2:$F$64,5,FALSE),"")</f>
        <v/>
      </c>
      <c r="G222" s="118"/>
      <c r="H222" s="94" t="str">
        <f>IF(B222&lt;&gt;"",VLOOKUP(B222,HO!$B$2:$E$64,4,FALSE),"")</f>
        <v/>
      </c>
      <c r="I222" s="59" t="str">
        <f>MDT!J233</f>
        <v/>
      </c>
      <c r="K222" s="42"/>
      <c r="L222" s="118"/>
    </row>
    <row r="223" spans="1:12" s="2" customFormat="1">
      <c r="A223" s="94" t="str">
        <f>IF(B223&lt;&gt;"",VLOOKUP(B223,MERC!$C$4:$D$456,2,FALSE),"")</f>
        <v/>
      </c>
      <c r="B223" s="93"/>
      <c r="C223" s="86"/>
      <c r="D223" s="87"/>
      <c r="E223" s="86"/>
      <c r="F223" s="59" t="str">
        <f>IF(B223&lt;&gt;"",VLOOKUP(B223,HO!$B$2:$F$64,5,FALSE),"")</f>
        <v/>
      </c>
      <c r="G223" s="118"/>
      <c r="H223" s="94" t="str">
        <f>IF(B223&lt;&gt;"",VLOOKUP(B223,HO!$B$2:$E$64,4,FALSE),"")</f>
        <v/>
      </c>
      <c r="I223" s="59" t="str">
        <f>MDT!J234</f>
        <v/>
      </c>
      <c r="K223" s="42"/>
      <c r="L223" s="118"/>
    </row>
    <row r="224" spans="1:12" s="2" customFormat="1">
      <c r="A224" s="94" t="str">
        <f>IF(B224&lt;&gt;"",VLOOKUP(B224,MERC!$C$4:$D$456,2,FALSE),"")</f>
        <v/>
      </c>
      <c r="B224" s="93"/>
      <c r="C224" s="86"/>
      <c r="D224" s="87"/>
      <c r="E224" s="86"/>
      <c r="F224" s="59" t="str">
        <f>IF(B224&lt;&gt;"",VLOOKUP(B224,HO!$B$2:$F$64,5,FALSE),"")</f>
        <v/>
      </c>
      <c r="G224" s="118"/>
      <c r="H224" s="94" t="str">
        <f>IF(B224&lt;&gt;"",VLOOKUP(B224,HO!$B$2:$E$64,4,FALSE),"")</f>
        <v/>
      </c>
      <c r="I224" s="59" t="str">
        <f>MDT!J235</f>
        <v/>
      </c>
      <c r="K224" s="42"/>
      <c r="L224" s="118"/>
    </row>
    <row r="225" spans="1:12" s="2" customFormat="1">
      <c r="A225" s="94" t="str">
        <f>IF(B225&lt;&gt;"",VLOOKUP(B225,MERC!$C$4:$D$456,2,FALSE),"")</f>
        <v/>
      </c>
      <c r="B225" s="93"/>
      <c r="C225" s="86"/>
      <c r="D225" s="87"/>
      <c r="E225" s="86"/>
      <c r="F225" s="59" t="str">
        <f>IF(B225&lt;&gt;"",VLOOKUP(B225,HO!$B$2:$F$64,5,FALSE),"")</f>
        <v/>
      </c>
      <c r="G225" s="118"/>
      <c r="H225" s="94" t="str">
        <f>IF(B225&lt;&gt;"",VLOOKUP(B225,HO!$B$2:$E$64,4,FALSE),"")</f>
        <v/>
      </c>
      <c r="I225" s="59" t="str">
        <f>MDT!J236</f>
        <v/>
      </c>
      <c r="K225" s="42"/>
      <c r="L225" s="118"/>
    </row>
    <row r="226" spans="1:12" s="2" customFormat="1">
      <c r="A226" s="94" t="str">
        <f>IF(B226&lt;&gt;"",VLOOKUP(B226,MERC!$C$4:$D$456,2,FALSE),"")</f>
        <v/>
      </c>
      <c r="B226" s="93"/>
      <c r="C226" s="86"/>
      <c r="D226" s="87"/>
      <c r="E226" s="86"/>
      <c r="F226" s="59" t="str">
        <f>IF(B226&lt;&gt;"",VLOOKUP(B226,HO!$B$2:$F$64,5,FALSE),"")</f>
        <v/>
      </c>
      <c r="G226" s="118"/>
      <c r="H226" s="94" t="str">
        <f>IF(B226&lt;&gt;"",VLOOKUP(B226,HO!$B$2:$E$64,4,FALSE),"")</f>
        <v/>
      </c>
      <c r="I226" s="59" t="str">
        <f>MDT!J237</f>
        <v/>
      </c>
      <c r="K226" s="42"/>
      <c r="L226" s="118"/>
    </row>
    <row r="227" spans="1:12" s="2" customFormat="1">
      <c r="A227" s="94" t="str">
        <f>IF(B227&lt;&gt;"",VLOOKUP(B227,MERC!$C$4:$D$456,2,FALSE),"")</f>
        <v/>
      </c>
      <c r="B227" s="93"/>
      <c r="C227" s="86"/>
      <c r="D227" s="87"/>
      <c r="E227" s="86"/>
      <c r="F227" s="59" t="str">
        <f>IF(B227&lt;&gt;"",VLOOKUP(B227,HO!$B$2:$F$64,5,FALSE),"")</f>
        <v/>
      </c>
      <c r="G227" s="118"/>
      <c r="H227" s="94" t="str">
        <f>IF(B227&lt;&gt;"",VLOOKUP(B227,HO!$B$2:$E$64,4,FALSE),"")</f>
        <v/>
      </c>
      <c r="I227" s="59" t="str">
        <f>MDT!J238</f>
        <v/>
      </c>
      <c r="K227" s="42"/>
      <c r="L227" s="118"/>
    </row>
    <row r="228" spans="1:12" s="2" customFormat="1">
      <c r="A228" s="94" t="str">
        <f>IF(B228&lt;&gt;"",VLOOKUP(B228,MERC!$C$4:$D$456,2,FALSE),"")</f>
        <v/>
      </c>
      <c r="B228" s="93"/>
      <c r="C228" s="86"/>
      <c r="D228" s="87"/>
      <c r="E228" s="86"/>
      <c r="F228" s="59" t="str">
        <f>IF(B228&lt;&gt;"",VLOOKUP(B228,HO!$B$2:$F$64,5,FALSE),"")</f>
        <v/>
      </c>
      <c r="G228" s="118"/>
      <c r="H228" s="94" t="str">
        <f>IF(B228&lt;&gt;"",VLOOKUP(B228,HO!$B$2:$E$64,4,FALSE),"")</f>
        <v/>
      </c>
      <c r="I228" s="59" t="str">
        <f>MDT!J239</f>
        <v/>
      </c>
      <c r="K228" s="42"/>
      <c r="L228" s="118"/>
    </row>
    <row r="229" spans="1:12" s="2" customFormat="1">
      <c r="A229" s="94" t="str">
        <f>IF(B229&lt;&gt;"",VLOOKUP(B229,MERC!$C$4:$D$456,2,FALSE),"")</f>
        <v/>
      </c>
      <c r="B229" s="93"/>
      <c r="C229" s="86"/>
      <c r="D229" s="87"/>
      <c r="E229" s="86"/>
      <c r="F229" s="59" t="str">
        <f>IF(B229&lt;&gt;"",VLOOKUP(B229,HO!$B$2:$F$64,5,FALSE),"")</f>
        <v/>
      </c>
      <c r="G229" s="118"/>
      <c r="H229" s="94" t="str">
        <f>IF(B229&lt;&gt;"",VLOOKUP(B229,HO!$B$2:$E$64,4,FALSE),"")</f>
        <v/>
      </c>
      <c r="I229" s="59" t="str">
        <f>MDT!J240</f>
        <v/>
      </c>
      <c r="K229" s="42"/>
      <c r="L229" s="118"/>
    </row>
    <row r="230" spans="1:12" s="2" customFormat="1">
      <c r="A230" s="94" t="str">
        <f>IF(B230&lt;&gt;"",VLOOKUP(B230,MERC!$C$4:$D$456,2,FALSE),"")</f>
        <v/>
      </c>
      <c r="B230" s="93"/>
      <c r="C230" s="86"/>
      <c r="D230" s="87"/>
      <c r="E230" s="86"/>
      <c r="F230" s="59" t="str">
        <f>IF(B230&lt;&gt;"",VLOOKUP(B230,HO!$B$2:$F$64,5,FALSE),"")</f>
        <v/>
      </c>
      <c r="G230" s="118"/>
      <c r="H230" s="94" t="str">
        <f>IF(B230&lt;&gt;"",VLOOKUP(B230,HO!$B$2:$E$64,4,FALSE),"")</f>
        <v/>
      </c>
      <c r="I230" s="59" t="str">
        <f>MDT!J241</f>
        <v/>
      </c>
      <c r="K230" s="42"/>
      <c r="L230" s="118"/>
    </row>
    <row r="231" spans="1:12" s="2" customFormat="1">
      <c r="A231" s="94" t="str">
        <f>IF(B231&lt;&gt;"",VLOOKUP(B231,MERC!$C$4:$D$456,2,FALSE),"")</f>
        <v/>
      </c>
      <c r="B231" s="93"/>
      <c r="C231" s="86"/>
      <c r="D231" s="87"/>
      <c r="E231" s="86"/>
      <c r="F231" s="59" t="str">
        <f>IF(B231&lt;&gt;"",VLOOKUP(B231,HO!$B$2:$F$64,5,FALSE),"")</f>
        <v/>
      </c>
      <c r="G231" s="118"/>
      <c r="H231" s="94" t="str">
        <f>IF(B231&lt;&gt;"",VLOOKUP(B231,HO!$B$2:$E$64,4,FALSE),"")</f>
        <v/>
      </c>
      <c r="I231" s="59" t="str">
        <f>MDT!J242</f>
        <v/>
      </c>
      <c r="K231" s="42"/>
      <c r="L231" s="118"/>
    </row>
    <row r="232" spans="1:12" s="2" customFormat="1">
      <c r="A232" s="94" t="str">
        <f>IF(B232&lt;&gt;"",VLOOKUP(B232,MERC!$C$4:$D$456,2,FALSE),"")</f>
        <v/>
      </c>
      <c r="B232" s="93"/>
      <c r="C232" s="86"/>
      <c r="D232" s="87"/>
      <c r="E232" s="86"/>
      <c r="F232" s="59" t="str">
        <f>IF(B232&lt;&gt;"",VLOOKUP(B232,HO!$B$2:$F$64,5,FALSE),"")</f>
        <v/>
      </c>
      <c r="G232" s="118"/>
      <c r="H232" s="94" t="str">
        <f>IF(B232&lt;&gt;"",VLOOKUP(B232,HO!$B$2:$E$64,4,FALSE),"")</f>
        <v/>
      </c>
      <c r="I232" s="59" t="str">
        <f>MDT!J243</f>
        <v/>
      </c>
      <c r="K232" s="42"/>
      <c r="L232" s="118"/>
    </row>
    <row r="233" spans="1:12" s="2" customFormat="1">
      <c r="A233" s="94" t="str">
        <f>IF(B233&lt;&gt;"",VLOOKUP(B233,MERC!$C$4:$D$456,2,FALSE),"")</f>
        <v/>
      </c>
      <c r="B233" s="93"/>
      <c r="C233" s="86"/>
      <c r="D233" s="87"/>
      <c r="E233" s="86"/>
      <c r="F233" s="59" t="str">
        <f>IF(B233&lt;&gt;"",VLOOKUP(B233,HO!$B$2:$F$64,5,FALSE),"")</f>
        <v/>
      </c>
      <c r="G233" s="118"/>
      <c r="H233" s="94" t="str">
        <f>IF(B233&lt;&gt;"",VLOOKUP(B233,HO!$B$2:$E$64,4,FALSE),"")</f>
        <v/>
      </c>
      <c r="I233" s="59" t="str">
        <f>MDT!J244</f>
        <v/>
      </c>
      <c r="K233" s="42"/>
      <c r="L233" s="118"/>
    </row>
    <row r="234" spans="1:12" s="2" customFormat="1">
      <c r="A234" s="94" t="str">
        <f>IF(B234&lt;&gt;"",VLOOKUP(B234,MERC!$C$4:$D$456,2,FALSE),"")</f>
        <v/>
      </c>
      <c r="B234" s="93"/>
      <c r="C234" s="86"/>
      <c r="D234" s="87"/>
      <c r="E234" s="86"/>
      <c r="F234" s="59" t="str">
        <f>IF(B234&lt;&gt;"",VLOOKUP(B234,HO!$B$2:$F$64,5,FALSE),"")</f>
        <v/>
      </c>
      <c r="G234" s="118"/>
      <c r="H234" s="94" t="str">
        <f>IF(B234&lt;&gt;"",VLOOKUP(B234,HO!$B$2:$E$64,4,FALSE),"")</f>
        <v/>
      </c>
      <c r="I234" s="59" t="str">
        <f>MDT!J245</f>
        <v/>
      </c>
      <c r="K234" s="42"/>
      <c r="L234" s="118"/>
    </row>
    <row r="235" spans="1:12" s="2" customFormat="1">
      <c r="A235" s="94" t="str">
        <f>IF(B235&lt;&gt;"",VLOOKUP(B235,MERC!$C$4:$D$456,2,FALSE),"")</f>
        <v/>
      </c>
      <c r="B235" s="93"/>
      <c r="C235" s="86"/>
      <c r="D235" s="87"/>
      <c r="E235" s="86"/>
      <c r="F235" s="59" t="str">
        <f>IF(B235&lt;&gt;"",VLOOKUP(B235,HO!$B$2:$F$64,5,FALSE),"")</f>
        <v/>
      </c>
      <c r="G235" s="118"/>
      <c r="H235" s="94" t="str">
        <f>IF(B235&lt;&gt;"",VLOOKUP(B235,HO!$B$2:$E$64,4,FALSE),"")</f>
        <v/>
      </c>
      <c r="I235" s="59" t="str">
        <f>MDT!J246</f>
        <v/>
      </c>
      <c r="K235" s="42"/>
      <c r="L235" s="118"/>
    </row>
    <row r="236" spans="1:12" s="2" customFormat="1">
      <c r="A236" s="94" t="str">
        <f>IF(B236&lt;&gt;"",VLOOKUP(B236,MERC!$C$4:$D$456,2,FALSE),"")</f>
        <v/>
      </c>
      <c r="B236" s="93"/>
      <c r="C236" s="86"/>
      <c r="D236" s="87"/>
      <c r="E236" s="86"/>
      <c r="F236" s="59" t="str">
        <f>IF(B236&lt;&gt;"",VLOOKUP(B236,HO!$B$2:$F$64,5,FALSE),"")</f>
        <v/>
      </c>
      <c r="G236" s="118"/>
      <c r="H236" s="94" t="str">
        <f>IF(B236&lt;&gt;"",VLOOKUP(B236,HO!$B$2:$E$64,4,FALSE),"")</f>
        <v/>
      </c>
      <c r="I236" s="59" t="str">
        <f>MDT!J247</f>
        <v/>
      </c>
      <c r="K236" s="42"/>
      <c r="L236" s="118"/>
    </row>
    <row r="237" spans="1:12" s="2" customFormat="1">
      <c r="A237" s="94" t="str">
        <f>IF(B237&lt;&gt;"",VLOOKUP(B237,MERC!$C$4:$D$456,2,FALSE),"")</f>
        <v/>
      </c>
      <c r="B237" s="93"/>
      <c r="C237" s="86"/>
      <c r="D237" s="87"/>
      <c r="E237" s="86"/>
      <c r="F237" s="59" t="str">
        <f>IF(B237&lt;&gt;"",VLOOKUP(B237,HO!$B$2:$F$64,5,FALSE),"")</f>
        <v/>
      </c>
      <c r="G237" s="118"/>
      <c r="H237" s="94" t="str">
        <f>IF(B237&lt;&gt;"",VLOOKUP(B237,HO!$B$2:$E$64,4,FALSE),"")</f>
        <v/>
      </c>
      <c r="I237" s="59" t="str">
        <f>MDT!J248</f>
        <v/>
      </c>
      <c r="K237" s="42"/>
      <c r="L237" s="118"/>
    </row>
    <row r="238" spans="1:12" s="2" customFormat="1">
      <c r="A238" s="94" t="str">
        <f>IF(B238&lt;&gt;"",VLOOKUP(B238,MERC!$C$4:$D$456,2,FALSE),"")</f>
        <v/>
      </c>
      <c r="B238" s="93"/>
      <c r="C238" s="86"/>
      <c r="D238" s="87"/>
      <c r="E238" s="86"/>
      <c r="F238" s="59" t="str">
        <f>IF(B238&lt;&gt;"",VLOOKUP(B238,HO!$B$2:$F$64,5,FALSE),"")</f>
        <v/>
      </c>
      <c r="G238" s="118"/>
      <c r="H238" s="94" t="str">
        <f>IF(B238&lt;&gt;"",VLOOKUP(B238,HO!$B$2:$E$64,4,FALSE),"")</f>
        <v/>
      </c>
      <c r="I238" s="59" t="str">
        <f>MDT!J249</f>
        <v/>
      </c>
      <c r="K238" s="42"/>
      <c r="L238" s="118"/>
    </row>
    <row r="239" spans="1:12" s="2" customFormat="1">
      <c r="A239" s="94" t="str">
        <f>IF(B239&lt;&gt;"",VLOOKUP(B239,MERC!$C$4:$D$456,2,FALSE),"")</f>
        <v/>
      </c>
      <c r="B239" s="93"/>
      <c r="C239" s="86"/>
      <c r="D239" s="87"/>
      <c r="E239" s="86"/>
      <c r="F239" s="59" t="str">
        <f>IF(B239&lt;&gt;"",VLOOKUP(B239,HO!$B$2:$F$64,5,FALSE),"")</f>
        <v/>
      </c>
      <c r="G239" s="118"/>
      <c r="H239" s="94" t="str">
        <f>IF(B239&lt;&gt;"",VLOOKUP(B239,HO!$B$2:$E$64,4,FALSE),"")</f>
        <v/>
      </c>
      <c r="I239" s="59" t="str">
        <f>MDT!J250</f>
        <v/>
      </c>
      <c r="K239" s="42"/>
      <c r="L239" s="118"/>
    </row>
    <row r="240" spans="1:12" s="2" customFormat="1">
      <c r="A240" s="94" t="str">
        <f>IF(B240&lt;&gt;"",VLOOKUP(B240,MERC!$C$4:$D$456,2,FALSE),"")</f>
        <v/>
      </c>
      <c r="B240" s="93"/>
      <c r="C240" s="86"/>
      <c r="D240" s="87"/>
      <c r="E240" s="86"/>
      <c r="F240" s="59" t="str">
        <f>IF(B240&lt;&gt;"",VLOOKUP(B240,HO!$B$2:$F$64,5,FALSE),"")</f>
        <v/>
      </c>
      <c r="G240" s="118"/>
      <c r="H240" s="94" t="str">
        <f>IF(B240&lt;&gt;"",VLOOKUP(B240,HO!$B$2:$E$64,4,FALSE),"")</f>
        <v/>
      </c>
      <c r="I240" s="59" t="str">
        <f>MDT!J251</f>
        <v/>
      </c>
      <c r="K240" s="42"/>
      <c r="L240" s="118"/>
    </row>
    <row r="241" spans="1:12" s="2" customFormat="1">
      <c r="A241" s="94" t="str">
        <f>IF(B241&lt;&gt;"",VLOOKUP(B241,MERC!$C$4:$D$456,2,FALSE),"")</f>
        <v/>
      </c>
      <c r="B241" s="93"/>
      <c r="C241" s="86"/>
      <c r="D241" s="87"/>
      <c r="E241" s="86"/>
      <c r="F241" s="59" t="str">
        <f>IF(B241&lt;&gt;"",VLOOKUP(B241,HO!$B$2:$F$64,5,FALSE),"")</f>
        <v/>
      </c>
      <c r="G241" s="118"/>
      <c r="H241" s="94" t="str">
        <f>IF(B241&lt;&gt;"",VLOOKUP(B241,HO!$B$2:$E$64,4,FALSE),"")</f>
        <v/>
      </c>
      <c r="I241" s="59" t="str">
        <f>MDT!J252</f>
        <v/>
      </c>
      <c r="K241" s="42"/>
      <c r="L241" s="118"/>
    </row>
    <row r="242" spans="1:12" s="2" customFormat="1">
      <c r="A242" s="94" t="str">
        <f>IF(B242&lt;&gt;"",VLOOKUP(B242,MERC!$C$4:$D$456,2,FALSE),"")</f>
        <v/>
      </c>
      <c r="B242" s="93"/>
      <c r="C242" s="86"/>
      <c r="D242" s="87"/>
      <c r="E242" s="86"/>
      <c r="F242" s="59" t="str">
        <f>IF(B242&lt;&gt;"",VLOOKUP(B242,HO!$B$2:$F$64,5,FALSE),"")</f>
        <v/>
      </c>
      <c r="G242" s="118"/>
      <c r="H242" s="94" t="str">
        <f>IF(B242&lt;&gt;"",VLOOKUP(B242,HO!$B$2:$E$64,4,FALSE),"")</f>
        <v/>
      </c>
      <c r="I242" s="59" t="str">
        <f>MDT!J253</f>
        <v/>
      </c>
      <c r="K242" s="42"/>
      <c r="L242" s="118"/>
    </row>
    <row r="243" spans="1:12" s="2" customFormat="1">
      <c r="A243" s="94" t="str">
        <f>IF(B243&lt;&gt;"",VLOOKUP(B243,MERC!$C$4:$D$456,2,FALSE),"")</f>
        <v/>
      </c>
      <c r="B243" s="93"/>
      <c r="C243" s="86"/>
      <c r="D243" s="87"/>
      <c r="E243" s="86"/>
      <c r="F243" s="59" t="str">
        <f>IF(B243&lt;&gt;"",VLOOKUP(B243,HO!$B$2:$F$64,5,FALSE),"")</f>
        <v/>
      </c>
      <c r="G243" s="118"/>
      <c r="H243" s="94" t="str">
        <f>IF(B243&lt;&gt;"",VLOOKUP(B243,HO!$B$2:$E$64,4,FALSE),"")</f>
        <v/>
      </c>
      <c r="I243" s="59" t="str">
        <f>MDT!J254</f>
        <v/>
      </c>
      <c r="K243" s="42"/>
      <c r="L243" s="118"/>
    </row>
    <row r="244" spans="1:12" s="2" customFormat="1">
      <c r="A244" s="94" t="str">
        <f>IF(B244&lt;&gt;"",VLOOKUP(B244,MERC!$C$4:$D$456,2,FALSE),"")</f>
        <v/>
      </c>
      <c r="B244" s="93"/>
      <c r="C244" s="86"/>
      <c r="D244" s="87"/>
      <c r="E244" s="86"/>
      <c r="F244" s="59" t="str">
        <f>IF(B244&lt;&gt;"",VLOOKUP(B244,HO!$B$2:$F$64,5,FALSE),"")</f>
        <v/>
      </c>
      <c r="G244" s="118"/>
      <c r="H244" s="94" t="str">
        <f>IF(B244&lt;&gt;"",VLOOKUP(B244,HO!$B$2:$E$64,4,FALSE),"")</f>
        <v/>
      </c>
      <c r="I244" s="59" t="str">
        <f>MDT!J255</f>
        <v/>
      </c>
      <c r="K244" s="42"/>
      <c r="L244" s="118"/>
    </row>
    <row r="245" spans="1:12" s="2" customFormat="1">
      <c r="A245" s="94" t="str">
        <f>IF(B245&lt;&gt;"",VLOOKUP(B245,MERC!$C$4:$D$456,2,FALSE),"")</f>
        <v/>
      </c>
      <c r="B245" s="93"/>
      <c r="C245" s="86"/>
      <c r="D245" s="87"/>
      <c r="E245" s="86"/>
      <c r="F245" s="59" t="str">
        <f>IF(B245&lt;&gt;"",VLOOKUP(B245,HO!$B$2:$F$64,5,FALSE),"")</f>
        <v/>
      </c>
      <c r="G245" s="118"/>
      <c r="H245" s="94" t="str">
        <f>IF(B245&lt;&gt;"",VLOOKUP(B245,HO!$B$2:$E$64,4,FALSE),"")</f>
        <v/>
      </c>
      <c r="I245" s="59" t="str">
        <f>MDT!J256</f>
        <v/>
      </c>
      <c r="K245" s="42"/>
      <c r="L245" s="118"/>
    </row>
    <row r="246" spans="1:12" s="2" customFormat="1">
      <c r="A246" s="94" t="str">
        <f>IF(B246&lt;&gt;"",VLOOKUP(B246,MERC!$C$4:$D$456,2,FALSE),"")</f>
        <v/>
      </c>
      <c r="B246" s="93"/>
      <c r="C246" s="86"/>
      <c r="D246" s="87"/>
      <c r="E246" s="86"/>
      <c r="F246" s="59" t="str">
        <f>IF(B246&lt;&gt;"",VLOOKUP(B246,HO!$B$2:$F$64,5,FALSE),"")</f>
        <v/>
      </c>
      <c r="G246" s="118"/>
      <c r="H246" s="94" t="str">
        <f>IF(B246&lt;&gt;"",VLOOKUP(B246,HO!$B$2:$E$64,4,FALSE),"")</f>
        <v/>
      </c>
      <c r="I246" s="59" t="str">
        <f>MDT!J257</f>
        <v/>
      </c>
      <c r="K246" s="42"/>
      <c r="L246" s="118"/>
    </row>
    <row r="247" spans="1:12" s="2" customFormat="1">
      <c r="A247" s="94" t="str">
        <f>IF(B247&lt;&gt;"",VLOOKUP(B247,MERC!$C$4:$D$456,2,FALSE),"")</f>
        <v/>
      </c>
      <c r="B247" s="93"/>
      <c r="C247" s="86"/>
      <c r="D247" s="87"/>
      <c r="E247" s="86"/>
      <c r="F247" s="59" t="str">
        <f>IF(B247&lt;&gt;"",VLOOKUP(B247,HO!$B$2:$F$64,5,FALSE),"")</f>
        <v/>
      </c>
      <c r="G247" s="118"/>
      <c r="H247" s="94" t="str">
        <f>IF(B247&lt;&gt;"",VLOOKUP(B247,HO!$B$2:$E$64,4,FALSE),"")</f>
        <v/>
      </c>
      <c r="I247" s="59" t="str">
        <f>MDT!J258</f>
        <v/>
      </c>
      <c r="K247" s="42"/>
      <c r="L247" s="118"/>
    </row>
    <row r="248" spans="1:12" s="2" customFormat="1">
      <c r="A248" s="94" t="str">
        <f>IF(B248&lt;&gt;"",VLOOKUP(B248,MERC!$C$4:$D$456,2,FALSE),"")</f>
        <v/>
      </c>
      <c r="B248" s="93"/>
      <c r="C248" s="86"/>
      <c r="D248" s="87"/>
      <c r="E248" s="86"/>
      <c r="F248" s="59" t="str">
        <f>IF(B248&lt;&gt;"",VLOOKUP(B248,HO!$B$2:$F$64,5,FALSE),"")</f>
        <v/>
      </c>
      <c r="G248" s="118"/>
      <c r="H248" s="94" t="str">
        <f>IF(B248&lt;&gt;"",VLOOKUP(B248,HO!$B$2:$E$64,4,FALSE),"")</f>
        <v/>
      </c>
      <c r="I248" s="59" t="str">
        <f>MDT!J259</f>
        <v/>
      </c>
      <c r="K248" s="42"/>
      <c r="L248" s="118"/>
    </row>
    <row r="249" spans="1:12" s="2" customFormat="1">
      <c r="A249" s="94" t="str">
        <f>IF(B249&lt;&gt;"",VLOOKUP(B249,MERC!$C$4:$D$456,2,FALSE),"")</f>
        <v/>
      </c>
      <c r="B249" s="93"/>
      <c r="C249" s="86"/>
      <c r="D249" s="87"/>
      <c r="E249" s="86"/>
      <c r="F249" s="59" t="str">
        <f>IF(B249&lt;&gt;"",VLOOKUP(B249,HO!$B$2:$F$64,5,FALSE),"")</f>
        <v/>
      </c>
      <c r="G249" s="118"/>
      <c r="H249" s="94" t="str">
        <f>IF(B249&lt;&gt;"",VLOOKUP(B249,HO!$B$2:$E$64,4,FALSE),"")</f>
        <v/>
      </c>
      <c r="I249" s="59" t="str">
        <f>MDT!J260</f>
        <v/>
      </c>
      <c r="K249" s="42"/>
      <c r="L249" s="118"/>
    </row>
    <row r="250" spans="1:12" s="2" customFormat="1">
      <c r="A250" s="94" t="str">
        <f>IF(B250&lt;&gt;"",VLOOKUP(B250,MERC!$C$4:$D$456,2,FALSE),"")</f>
        <v/>
      </c>
      <c r="B250" s="93"/>
      <c r="C250" s="86"/>
      <c r="D250" s="87"/>
      <c r="E250" s="86"/>
      <c r="F250" s="59" t="str">
        <f>IF(B250&lt;&gt;"",VLOOKUP(B250,HO!$B$2:$F$64,5,FALSE),"")</f>
        <v/>
      </c>
      <c r="G250" s="118"/>
      <c r="H250" s="94" t="str">
        <f>IF(B250&lt;&gt;"",VLOOKUP(B250,HO!$B$2:$E$64,4,FALSE),"")</f>
        <v/>
      </c>
      <c r="I250" s="59" t="str">
        <f>MDT!J261</f>
        <v/>
      </c>
      <c r="K250" s="42"/>
      <c r="L250" s="118"/>
    </row>
    <row r="251" spans="1:12" s="2" customFormat="1">
      <c r="A251" s="94" t="str">
        <f>IF(B251&lt;&gt;"",VLOOKUP(B251,MERC!$C$4:$D$456,2,FALSE),"")</f>
        <v/>
      </c>
      <c r="B251" s="93"/>
      <c r="C251" s="86"/>
      <c r="D251" s="87"/>
      <c r="E251" s="86"/>
      <c r="F251" s="59" t="str">
        <f>IF(B251&lt;&gt;"",VLOOKUP(B251,HO!$B$2:$F$64,5,FALSE),"")</f>
        <v/>
      </c>
      <c r="G251" s="118"/>
      <c r="H251" s="94" t="str">
        <f>IF(B251&lt;&gt;"",VLOOKUP(B251,HO!$B$2:$E$64,4,FALSE),"")</f>
        <v/>
      </c>
      <c r="I251" s="59" t="str">
        <f>MDT!J262</f>
        <v/>
      </c>
      <c r="K251" s="42"/>
      <c r="L251" s="118"/>
    </row>
    <row r="252" spans="1:12" s="2" customFormat="1">
      <c r="A252" s="94" t="str">
        <f>IF(B252&lt;&gt;"",VLOOKUP(B252,MERC!$C$4:$D$456,2,FALSE),"")</f>
        <v/>
      </c>
      <c r="B252" s="93"/>
      <c r="C252" s="86"/>
      <c r="D252" s="87"/>
      <c r="E252" s="86"/>
      <c r="F252" s="59" t="str">
        <f>IF(B252&lt;&gt;"",VLOOKUP(B252,HO!$B$2:$F$64,5,FALSE),"")</f>
        <v/>
      </c>
      <c r="G252" s="118"/>
      <c r="H252" s="94" t="str">
        <f>IF(B252&lt;&gt;"",VLOOKUP(B252,HO!$B$2:$E$64,4,FALSE),"")</f>
        <v/>
      </c>
      <c r="I252" s="59" t="str">
        <f>MDT!J263</f>
        <v/>
      </c>
      <c r="K252" s="42"/>
      <c r="L252" s="118"/>
    </row>
    <row r="253" spans="1:12" s="2" customFormat="1">
      <c r="A253" s="94" t="str">
        <f>IF(B253&lt;&gt;"",VLOOKUP(B253,MERC!$C$4:$D$456,2,FALSE),"")</f>
        <v/>
      </c>
      <c r="B253" s="93"/>
      <c r="C253" s="86"/>
      <c r="D253" s="87"/>
      <c r="E253" s="86"/>
      <c r="F253" s="59" t="str">
        <f>IF(B253&lt;&gt;"",VLOOKUP(B253,HO!$B$2:$F$64,5,FALSE),"")</f>
        <v/>
      </c>
      <c r="G253" s="118"/>
      <c r="H253" s="94" t="str">
        <f>IF(B253&lt;&gt;"",VLOOKUP(B253,HO!$B$2:$E$64,4,FALSE),"")</f>
        <v/>
      </c>
      <c r="I253" s="59" t="str">
        <f>MDT!J264</f>
        <v/>
      </c>
      <c r="K253" s="42"/>
      <c r="L253" s="118"/>
    </row>
    <row r="254" spans="1:12" s="2" customFormat="1">
      <c r="A254" s="94" t="str">
        <f>IF(B254&lt;&gt;"",VLOOKUP(B254,MERC!$C$4:$D$456,2,FALSE),"")</f>
        <v/>
      </c>
      <c r="B254" s="93"/>
      <c r="C254" s="86"/>
      <c r="D254" s="87"/>
      <c r="E254" s="86"/>
      <c r="F254" s="59" t="str">
        <f>IF(B254&lt;&gt;"",VLOOKUP(B254,HO!$B$2:$F$64,5,FALSE),"")</f>
        <v/>
      </c>
      <c r="G254" s="118"/>
      <c r="H254" s="94" t="str">
        <f>IF(B254&lt;&gt;"",VLOOKUP(B254,HO!$B$2:$E$64,4,FALSE),"")</f>
        <v/>
      </c>
      <c r="I254" s="59" t="str">
        <f>MDT!J265</f>
        <v/>
      </c>
      <c r="K254" s="42"/>
      <c r="L254" s="118"/>
    </row>
    <row r="255" spans="1:12" s="2" customFormat="1">
      <c r="A255" s="94" t="str">
        <f>IF(B255&lt;&gt;"",VLOOKUP(B255,MERC!$C$4:$D$456,2,FALSE),"")</f>
        <v/>
      </c>
      <c r="B255" s="93"/>
      <c r="C255" s="86"/>
      <c r="D255" s="87"/>
      <c r="E255" s="86"/>
      <c r="F255" s="59" t="str">
        <f>IF(B255&lt;&gt;"",VLOOKUP(B255,HO!$B$2:$F$64,5,FALSE),"")</f>
        <v/>
      </c>
      <c r="G255" s="118"/>
      <c r="H255" s="94" t="str">
        <f>IF(B255&lt;&gt;"",VLOOKUP(B255,HO!$B$2:$E$64,4,FALSE),"")</f>
        <v/>
      </c>
      <c r="I255" s="59" t="str">
        <f>MDT!J266</f>
        <v/>
      </c>
      <c r="K255" s="42"/>
      <c r="L255" s="118"/>
    </row>
    <row r="256" spans="1:12" s="2" customFormat="1">
      <c r="A256" s="94" t="str">
        <f>IF(B256&lt;&gt;"",VLOOKUP(B256,MERC!$C$4:$D$456,2,FALSE),"")</f>
        <v/>
      </c>
      <c r="B256" s="93"/>
      <c r="C256" s="86"/>
      <c r="D256" s="87"/>
      <c r="E256" s="86"/>
      <c r="F256" s="59" t="str">
        <f>IF(B256&lt;&gt;"",VLOOKUP(B256,HO!$B$2:$F$64,5,FALSE),"")</f>
        <v/>
      </c>
      <c r="G256" s="118"/>
      <c r="H256" s="94" t="str">
        <f>IF(B256&lt;&gt;"",VLOOKUP(B256,HO!$B$2:$E$64,4,FALSE),"")</f>
        <v/>
      </c>
      <c r="I256" s="59" t="str">
        <f>MDT!J267</f>
        <v/>
      </c>
      <c r="K256" s="42"/>
      <c r="L256" s="118"/>
    </row>
    <row r="257" spans="1:12" s="2" customFormat="1">
      <c r="A257" s="94" t="str">
        <f>IF(B257&lt;&gt;"",VLOOKUP(B257,MERC!$C$4:$D$456,2,FALSE),"")</f>
        <v/>
      </c>
      <c r="B257" s="93"/>
      <c r="C257" s="86"/>
      <c r="D257" s="87"/>
      <c r="E257" s="86"/>
      <c r="F257" s="59" t="str">
        <f>IF(B257&lt;&gt;"",VLOOKUP(B257,HO!$B$2:$F$64,5,FALSE),"")</f>
        <v/>
      </c>
      <c r="G257" s="118"/>
      <c r="H257" s="94" t="str">
        <f>IF(B257&lt;&gt;"",VLOOKUP(B257,HO!$B$2:$E$64,4,FALSE),"")</f>
        <v/>
      </c>
      <c r="I257" s="59" t="str">
        <f>MDT!J268</f>
        <v/>
      </c>
      <c r="K257" s="42"/>
      <c r="L257" s="118"/>
    </row>
    <row r="258" spans="1:12" s="2" customFormat="1">
      <c r="A258" s="94" t="str">
        <f>IF(B258&lt;&gt;"",VLOOKUP(B258,MERC!$C$4:$D$456,2,FALSE),"")</f>
        <v/>
      </c>
      <c r="B258" s="93"/>
      <c r="C258" s="86"/>
      <c r="D258" s="87"/>
      <c r="E258" s="86"/>
      <c r="F258" s="59" t="str">
        <f>IF(B258&lt;&gt;"",VLOOKUP(B258,HO!$B$2:$F$64,5,FALSE),"")</f>
        <v/>
      </c>
      <c r="G258" s="118"/>
      <c r="H258" s="94" t="str">
        <f>IF(B258&lt;&gt;"",VLOOKUP(B258,HO!$B$2:$E$64,4,FALSE),"")</f>
        <v/>
      </c>
      <c r="I258" s="59" t="str">
        <f>MDT!J269</f>
        <v/>
      </c>
      <c r="K258" s="42"/>
      <c r="L258" s="118"/>
    </row>
    <row r="259" spans="1:12" s="2" customFormat="1">
      <c r="A259" s="94" t="str">
        <f>IF(B259&lt;&gt;"",VLOOKUP(B259,MERC!$C$4:$D$456,2,FALSE),"")</f>
        <v/>
      </c>
      <c r="B259" s="93"/>
      <c r="C259" s="86"/>
      <c r="D259" s="87"/>
      <c r="E259" s="86"/>
      <c r="F259" s="59" t="str">
        <f>IF(B259&lt;&gt;"",VLOOKUP(B259,HO!$B$2:$F$64,5,FALSE),"")</f>
        <v/>
      </c>
      <c r="G259" s="118"/>
      <c r="H259" s="94" t="str">
        <f>IF(B259&lt;&gt;"",VLOOKUP(B259,HO!$B$2:$E$64,4,FALSE),"")</f>
        <v/>
      </c>
      <c r="I259" s="59" t="str">
        <f>MDT!J270</f>
        <v/>
      </c>
      <c r="K259" s="42"/>
      <c r="L259" s="118"/>
    </row>
    <row r="260" spans="1:12" s="2" customFormat="1">
      <c r="A260" s="94" t="str">
        <f>IF(B260&lt;&gt;"",VLOOKUP(B260,MERC!$C$4:$D$456,2,FALSE),"")</f>
        <v/>
      </c>
      <c r="B260" s="93"/>
      <c r="C260" s="86"/>
      <c r="D260" s="87"/>
      <c r="E260" s="86"/>
      <c r="F260" s="59" t="str">
        <f>IF(B260&lt;&gt;"",VLOOKUP(B260,HO!$B$2:$F$64,5,FALSE),"")</f>
        <v/>
      </c>
      <c r="G260" s="118"/>
      <c r="H260" s="94" t="str">
        <f>IF(B260&lt;&gt;"",VLOOKUP(B260,HO!$B$2:$E$64,4,FALSE),"")</f>
        <v/>
      </c>
      <c r="I260" s="59" t="str">
        <f>MDT!J271</f>
        <v/>
      </c>
      <c r="K260" s="42"/>
      <c r="L260" s="118"/>
    </row>
    <row r="261" spans="1:12" s="2" customFormat="1">
      <c r="A261" s="94" t="str">
        <f>IF(B261&lt;&gt;"",VLOOKUP(B261,MERC!$C$4:$D$456,2,FALSE),"")</f>
        <v/>
      </c>
      <c r="B261" s="93"/>
      <c r="C261" s="86"/>
      <c r="D261" s="87"/>
      <c r="E261" s="86"/>
      <c r="F261" s="59" t="str">
        <f>IF(B261&lt;&gt;"",VLOOKUP(B261,HO!$B$2:$F$64,5,FALSE),"")</f>
        <v/>
      </c>
      <c r="G261" s="118"/>
      <c r="H261" s="94" t="str">
        <f>IF(B261&lt;&gt;"",VLOOKUP(B261,HO!$B$2:$E$64,4,FALSE),"")</f>
        <v/>
      </c>
      <c r="I261" s="59" t="str">
        <f>MDT!J272</f>
        <v/>
      </c>
      <c r="K261" s="42"/>
      <c r="L261" s="118"/>
    </row>
    <row r="262" spans="1:12" s="2" customFormat="1">
      <c r="A262" s="94" t="str">
        <f>IF(B262&lt;&gt;"",VLOOKUP(B262,MERC!$C$4:$D$456,2,FALSE),"")</f>
        <v/>
      </c>
      <c r="B262" s="93"/>
      <c r="C262" s="86"/>
      <c r="D262" s="87"/>
      <c r="E262" s="86"/>
      <c r="F262" s="59" t="str">
        <f>IF(B262&lt;&gt;"",VLOOKUP(B262,HO!$B$2:$F$64,5,FALSE),"")</f>
        <v/>
      </c>
      <c r="G262" s="118"/>
      <c r="H262" s="94" t="str">
        <f>IF(B262&lt;&gt;"",VLOOKUP(B262,HO!$B$2:$E$64,4,FALSE),"")</f>
        <v/>
      </c>
      <c r="I262" s="59" t="str">
        <f>MDT!J273</f>
        <v/>
      </c>
      <c r="K262" s="42"/>
      <c r="L262" s="118"/>
    </row>
    <row r="263" spans="1:12" s="2" customFormat="1">
      <c r="A263" s="94" t="str">
        <f>IF(B263&lt;&gt;"",VLOOKUP(B263,MERC!$C$4:$D$456,2,FALSE),"")</f>
        <v/>
      </c>
      <c r="B263" s="93"/>
      <c r="C263" s="86"/>
      <c r="D263" s="87"/>
      <c r="E263" s="86"/>
      <c r="F263" s="59" t="str">
        <f>IF(B263&lt;&gt;"",VLOOKUP(B263,HO!$B$2:$F$64,5,FALSE),"")</f>
        <v/>
      </c>
      <c r="G263" s="118"/>
      <c r="H263" s="94" t="str">
        <f>IF(B263&lt;&gt;"",VLOOKUP(B263,HO!$B$2:$E$64,4,FALSE),"")</f>
        <v/>
      </c>
      <c r="I263" s="59" t="str">
        <f>MDT!J274</f>
        <v/>
      </c>
      <c r="K263" s="42"/>
      <c r="L263" s="118"/>
    </row>
    <row r="264" spans="1:12" s="2" customFormat="1">
      <c r="A264" s="94" t="str">
        <f>IF(B264&lt;&gt;"",VLOOKUP(B264,MERC!$C$4:$D$456,2,FALSE),"")</f>
        <v/>
      </c>
      <c r="B264" s="93"/>
      <c r="C264" s="86"/>
      <c r="D264" s="87"/>
      <c r="E264" s="86"/>
      <c r="F264" s="59" t="str">
        <f>IF(B264&lt;&gt;"",VLOOKUP(B264,HO!$B$2:$F$64,5,FALSE),"")</f>
        <v/>
      </c>
      <c r="G264" s="118"/>
      <c r="H264" s="94" t="str">
        <f>IF(B264&lt;&gt;"",VLOOKUP(B264,HO!$B$2:$E$64,4,FALSE),"")</f>
        <v/>
      </c>
      <c r="I264" s="59" t="str">
        <f>MDT!J275</f>
        <v/>
      </c>
      <c r="K264" s="42"/>
      <c r="L264" s="118"/>
    </row>
    <row r="265" spans="1:12" s="2" customFormat="1">
      <c r="A265" s="94" t="str">
        <f>IF(B265&lt;&gt;"",VLOOKUP(B265,MERC!$C$4:$D$456,2,FALSE),"")</f>
        <v/>
      </c>
      <c r="B265" s="93"/>
      <c r="C265" s="86"/>
      <c r="D265" s="87"/>
      <c r="E265" s="86"/>
      <c r="F265" s="59" t="str">
        <f>IF(B265&lt;&gt;"",VLOOKUP(B265,HO!$B$2:$F$64,5,FALSE),"")</f>
        <v/>
      </c>
      <c r="G265" s="118"/>
      <c r="H265" s="94" t="str">
        <f>IF(B265&lt;&gt;"",VLOOKUP(B265,HO!$B$2:$E$64,4,FALSE),"")</f>
        <v/>
      </c>
      <c r="I265" s="59" t="str">
        <f>MDT!J276</f>
        <v/>
      </c>
      <c r="K265" s="42"/>
      <c r="L265" s="118"/>
    </row>
    <row r="266" spans="1:12" s="2" customFormat="1">
      <c r="A266" s="94" t="str">
        <f>IF(B266&lt;&gt;"",VLOOKUP(B266,MERC!$C$4:$D$456,2,FALSE),"")</f>
        <v/>
      </c>
      <c r="B266" s="93"/>
      <c r="C266" s="86"/>
      <c r="D266" s="87"/>
      <c r="E266" s="86"/>
      <c r="F266" s="59" t="str">
        <f>IF(B266&lt;&gt;"",VLOOKUP(B266,HO!$B$2:$F$64,5,FALSE),"")</f>
        <v/>
      </c>
      <c r="G266" s="118"/>
      <c r="H266" s="94" t="str">
        <f>IF(B266&lt;&gt;"",VLOOKUP(B266,HO!$B$2:$E$64,4,FALSE),"")</f>
        <v/>
      </c>
      <c r="I266" s="59" t="str">
        <f>MDT!J277</f>
        <v/>
      </c>
      <c r="K266" s="42"/>
      <c r="L266" s="118"/>
    </row>
    <row r="267" spans="1:12" s="2" customFormat="1">
      <c r="A267" s="94" t="str">
        <f>IF(B267&lt;&gt;"",VLOOKUP(B267,MERC!$C$4:$D$456,2,FALSE),"")</f>
        <v/>
      </c>
      <c r="B267" s="93"/>
      <c r="C267" s="86"/>
      <c r="D267" s="87"/>
      <c r="E267" s="86"/>
      <c r="F267" s="59" t="str">
        <f>IF(B267&lt;&gt;"",VLOOKUP(B267,HO!$B$2:$F$64,5,FALSE),"")</f>
        <v/>
      </c>
      <c r="G267" s="118"/>
      <c r="H267" s="94" t="str">
        <f>IF(B267&lt;&gt;"",VLOOKUP(B267,HO!$B$2:$E$64,4,FALSE),"")</f>
        <v/>
      </c>
      <c r="I267" s="59" t="str">
        <f>MDT!J278</f>
        <v/>
      </c>
      <c r="K267" s="42"/>
      <c r="L267" s="118"/>
    </row>
    <row r="268" spans="1:12" s="2" customFormat="1">
      <c r="A268" s="94" t="str">
        <f>IF(B268&lt;&gt;"",VLOOKUP(B268,MERC!$C$4:$D$456,2,FALSE),"")</f>
        <v/>
      </c>
      <c r="B268" s="93"/>
      <c r="C268" s="86"/>
      <c r="D268" s="87"/>
      <c r="E268" s="86"/>
      <c r="F268" s="59" t="str">
        <f>IF(B268&lt;&gt;"",VLOOKUP(B268,HO!$B$2:$F$64,5,FALSE),"")</f>
        <v/>
      </c>
      <c r="G268" s="118"/>
      <c r="H268" s="94" t="str">
        <f>IF(B268&lt;&gt;"",VLOOKUP(B268,HO!$B$2:$E$64,4,FALSE),"")</f>
        <v/>
      </c>
      <c r="I268" s="59" t="str">
        <f>MDT!J279</f>
        <v/>
      </c>
      <c r="K268" s="42"/>
      <c r="L268" s="118"/>
    </row>
    <row r="269" spans="1:12" s="2" customFormat="1">
      <c r="A269" s="94" t="str">
        <f>IF(B269&lt;&gt;"",VLOOKUP(B269,MERC!$C$4:$D$456,2,FALSE),"")</f>
        <v/>
      </c>
      <c r="B269" s="93"/>
      <c r="C269" s="86"/>
      <c r="D269" s="87"/>
      <c r="E269" s="86"/>
      <c r="F269" s="59" t="str">
        <f>IF(B269&lt;&gt;"",VLOOKUP(B269,HO!$B$2:$F$64,5,FALSE),"")</f>
        <v/>
      </c>
      <c r="G269" s="118"/>
      <c r="H269" s="94" t="str">
        <f>IF(B269&lt;&gt;"",VLOOKUP(B269,HO!$B$2:$E$64,4,FALSE),"")</f>
        <v/>
      </c>
      <c r="I269" s="59" t="str">
        <f>MDT!J280</f>
        <v/>
      </c>
      <c r="K269" s="42"/>
      <c r="L269" s="118"/>
    </row>
    <row r="270" spans="1:12" s="2" customFormat="1">
      <c r="A270" s="94" t="str">
        <f>IF(B270&lt;&gt;"",VLOOKUP(B270,MERC!$C$4:$D$456,2,FALSE),"")</f>
        <v/>
      </c>
      <c r="B270" s="93"/>
      <c r="C270" s="86"/>
      <c r="D270" s="87"/>
      <c r="E270" s="86"/>
      <c r="F270" s="59" t="str">
        <f>IF(B270&lt;&gt;"",VLOOKUP(B270,HO!$B$2:$F$64,5,FALSE),"")</f>
        <v/>
      </c>
      <c r="G270" s="118"/>
      <c r="H270" s="94" t="str">
        <f>IF(B270&lt;&gt;"",VLOOKUP(B270,HO!$B$2:$E$64,4,FALSE),"")</f>
        <v/>
      </c>
      <c r="I270" s="59" t="str">
        <f>MDT!J281</f>
        <v/>
      </c>
      <c r="K270" s="42"/>
      <c r="L270" s="118"/>
    </row>
    <row r="271" spans="1:12" s="2" customFormat="1">
      <c r="A271" s="94" t="str">
        <f>IF(B271&lt;&gt;"",VLOOKUP(B271,MERC!$C$4:$D$456,2,FALSE),"")</f>
        <v/>
      </c>
      <c r="B271" s="93"/>
      <c r="C271" s="86"/>
      <c r="D271" s="87"/>
      <c r="E271" s="86"/>
      <c r="F271" s="59" t="str">
        <f>IF(B271&lt;&gt;"",VLOOKUP(B271,HO!$B$2:$F$64,5,FALSE),"")</f>
        <v/>
      </c>
      <c r="G271" s="118"/>
      <c r="H271" s="94" t="str">
        <f>IF(B271&lt;&gt;"",VLOOKUP(B271,HO!$B$2:$E$64,4,FALSE),"")</f>
        <v/>
      </c>
      <c r="I271" s="59" t="str">
        <f>MDT!J282</f>
        <v/>
      </c>
      <c r="K271" s="42"/>
      <c r="L271" s="118"/>
    </row>
    <row r="272" spans="1:12" s="2" customFormat="1">
      <c r="A272" s="94" t="str">
        <f>IF(B272&lt;&gt;"",VLOOKUP(B272,MERC!$C$4:$D$456,2,FALSE),"")</f>
        <v/>
      </c>
      <c r="B272" s="93"/>
      <c r="C272" s="86"/>
      <c r="D272" s="87"/>
      <c r="E272" s="86"/>
      <c r="F272" s="59" t="str">
        <f>IF(B272&lt;&gt;"",VLOOKUP(B272,HO!$B$2:$F$64,5,FALSE),"")</f>
        <v/>
      </c>
      <c r="G272" s="118"/>
      <c r="H272" s="94" t="str">
        <f>IF(B272&lt;&gt;"",VLOOKUP(B272,HO!$B$2:$E$64,4,FALSE),"")</f>
        <v/>
      </c>
      <c r="I272" s="59" t="str">
        <f>MDT!J283</f>
        <v/>
      </c>
      <c r="K272" s="42"/>
      <c r="L272" s="118"/>
    </row>
    <row r="273" spans="1:12" s="2" customFormat="1">
      <c r="A273" s="94" t="str">
        <f>IF(B273&lt;&gt;"",VLOOKUP(B273,MERC!$C$4:$D$456,2,FALSE),"")</f>
        <v/>
      </c>
      <c r="B273" s="93"/>
      <c r="C273" s="86"/>
      <c r="D273" s="87"/>
      <c r="E273" s="86"/>
      <c r="F273" s="59" t="str">
        <f>IF(B273&lt;&gt;"",VLOOKUP(B273,HO!$B$2:$F$64,5,FALSE),"")</f>
        <v/>
      </c>
      <c r="G273" s="118"/>
      <c r="H273" s="94" t="str">
        <f>IF(B273&lt;&gt;"",VLOOKUP(B273,HO!$B$2:$E$64,4,FALSE),"")</f>
        <v/>
      </c>
      <c r="I273" s="59" t="str">
        <f>MDT!J284</f>
        <v/>
      </c>
      <c r="K273" s="42"/>
      <c r="L273" s="118"/>
    </row>
    <row r="274" spans="1:12" s="2" customFormat="1">
      <c r="A274" s="94" t="str">
        <f>IF(B274&lt;&gt;"",VLOOKUP(B274,MERC!$C$4:$D$456,2,FALSE),"")</f>
        <v/>
      </c>
      <c r="B274" s="93"/>
      <c r="C274" s="86"/>
      <c r="D274" s="87"/>
      <c r="E274" s="86"/>
      <c r="F274" s="59" t="str">
        <f>IF(B274&lt;&gt;"",VLOOKUP(B274,HO!$B$2:$F$64,5,FALSE),"")</f>
        <v/>
      </c>
      <c r="G274" s="118"/>
      <c r="H274" s="94" t="str">
        <f>IF(B274&lt;&gt;"",VLOOKUP(B274,HO!$B$2:$E$64,4,FALSE),"")</f>
        <v/>
      </c>
      <c r="I274" s="59" t="str">
        <f>MDT!J285</f>
        <v/>
      </c>
      <c r="K274" s="42"/>
      <c r="L274" s="118"/>
    </row>
    <row r="275" spans="1:12" s="2" customFormat="1">
      <c r="A275" s="94" t="str">
        <f>IF(B275&lt;&gt;"",VLOOKUP(B275,MERC!$C$4:$D$456,2,FALSE),"")</f>
        <v/>
      </c>
      <c r="B275" s="93"/>
      <c r="C275" s="86"/>
      <c r="D275" s="87"/>
      <c r="E275" s="86"/>
      <c r="F275" s="59" t="str">
        <f>IF(B275&lt;&gt;"",VLOOKUP(B275,HO!$B$2:$F$64,5,FALSE),"")</f>
        <v/>
      </c>
      <c r="G275" s="118"/>
      <c r="H275" s="94" t="str">
        <f>IF(B275&lt;&gt;"",VLOOKUP(B275,HO!$B$2:$E$64,4,FALSE),"")</f>
        <v/>
      </c>
      <c r="I275" s="59" t="str">
        <f>MDT!J286</f>
        <v/>
      </c>
      <c r="K275" s="42"/>
      <c r="L275" s="118"/>
    </row>
    <row r="276" spans="1:12" s="2" customFormat="1">
      <c r="A276" s="94" t="str">
        <f>IF(B276&lt;&gt;"",VLOOKUP(B276,MERC!$C$4:$D$456,2,FALSE),"")</f>
        <v/>
      </c>
      <c r="B276" s="93"/>
      <c r="C276" s="86"/>
      <c r="D276" s="87"/>
      <c r="E276" s="86"/>
      <c r="F276" s="59" t="str">
        <f>IF(B276&lt;&gt;"",VLOOKUP(B276,HO!$B$2:$F$64,5,FALSE),"")</f>
        <v/>
      </c>
      <c r="G276" s="118"/>
      <c r="H276" s="94" t="str">
        <f>IF(B276&lt;&gt;"",VLOOKUP(B276,HO!$B$2:$E$64,4,FALSE),"")</f>
        <v/>
      </c>
      <c r="I276" s="59" t="str">
        <f>MDT!J287</f>
        <v/>
      </c>
      <c r="K276" s="42"/>
      <c r="L276" s="118"/>
    </row>
    <row r="277" spans="1:12" s="2" customFormat="1">
      <c r="A277" s="94" t="str">
        <f>IF(B277&lt;&gt;"",VLOOKUP(B277,MERC!$C$4:$D$456,2,FALSE),"")</f>
        <v/>
      </c>
      <c r="B277" s="93"/>
      <c r="C277" s="86"/>
      <c r="D277" s="87"/>
      <c r="E277" s="86"/>
      <c r="F277" s="59" t="str">
        <f>IF(B277&lt;&gt;"",VLOOKUP(B277,HO!$B$2:$F$64,5,FALSE),"")</f>
        <v/>
      </c>
      <c r="G277" s="118"/>
      <c r="H277" s="94" t="str">
        <f>IF(B277&lt;&gt;"",VLOOKUP(B277,HO!$B$2:$E$64,4,FALSE),"")</f>
        <v/>
      </c>
      <c r="I277" s="59" t="str">
        <f>MDT!J288</f>
        <v/>
      </c>
      <c r="K277" s="42"/>
      <c r="L277" s="118"/>
    </row>
    <row r="278" spans="1:12" s="2" customFormat="1">
      <c r="A278" s="94" t="str">
        <f>IF(B278&lt;&gt;"",VLOOKUP(B278,MERC!$C$4:$D$456,2,FALSE),"")</f>
        <v/>
      </c>
      <c r="B278" s="93"/>
      <c r="C278" s="86"/>
      <c r="D278" s="87"/>
      <c r="E278" s="86"/>
      <c r="F278" s="59" t="str">
        <f>IF(B278&lt;&gt;"",VLOOKUP(B278,HO!$B$2:$F$64,5,FALSE),"")</f>
        <v/>
      </c>
      <c r="G278" s="118"/>
      <c r="H278" s="94" t="str">
        <f>IF(B278&lt;&gt;"",VLOOKUP(B278,HO!$B$2:$E$64,4,FALSE),"")</f>
        <v/>
      </c>
      <c r="I278" s="59" t="str">
        <f>MDT!J289</f>
        <v/>
      </c>
      <c r="K278" s="42"/>
      <c r="L278" s="118"/>
    </row>
    <row r="279" spans="1:12" s="2" customFormat="1">
      <c r="A279" s="94" t="str">
        <f>IF(B279&lt;&gt;"",VLOOKUP(B279,MERC!$C$4:$D$456,2,FALSE),"")</f>
        <v/>
      </c>
      <c r="B279" s="93"/>
      <c r="C279" s="86"/>
      <c r="D279" s="87"/>
      <c r="E279" s="86"/>
      <c r="F279" s="59" t="str">
        <f>IF(B279&lt;&gt;"",VLOOKUP(B279,HO!$B$2:$F$64,5,FALSE),"")</f>
        <v/>
      </c>
      <c r="G279" s="118"/>
      <c r="H279" s="94" t="str">
        <f>IF(B279&lt;&gt;"",VLOOKUP(B279,HO!$B$2:$E$64,4,FALSE),"")</f>
        <v/>
      </c>
      <c r="I279" s="59" t="str">
        <f>MDT!J290</f>
        <v/>
      </c>
      <c r="K279" s="42"/>
      <c r="L279" s="118"/>
    </row>
    <row r="280" spans="1:12" s="2" customFormat="1">
      <c r="A280" s="94" t="str">
        <f>IF(B280&lt;&gt;"",VLOOKUP(B280,MERC!$C$4:$D$456,2,FALSE),"")</f>
        <v/>
      </c>
      <c r="B280" s="93"/>
      <c r="C280" s="86"/>
      <c r="D280" s="87"/>
      <c r="E280" s="86"/>
      <c r="F280" s="59" t="str">
        <f>IF(B280&lt;&gt;"",VLOOKUP(B280,HO!$B$2:$F$64,5,FALSE),"")</f>
        <v/>
      </c>
      <c r="G280" s="118"/>
      <c r="H280" s="94" t="str">
        <f>IF(B280&lt;&gt;"",VLOOKUP(B280,HO!$B$2:$E$64,4,FALSE),"")</f>
        <v/>
      </c>
      <c r="I280" s="59" t="str">
        <f>MDT!J291</f>
        <v/>
      </c>
      <c r="K280" s="42"/>
      <c r="L280" s="118"/>
    </row>
    <row r="281" spans="1:12" s="2" customFormat="1">
      <c r="A281" s="94" t="str">
        <f>IF(B281&lt;&gt;"",VLOOKUP(B281,MERC!$C$4:$D$456,2,FALSE),"")</f>
        <v/>
      </c>
      <c r="B281" s="93"/>
      <c r="C281" s="86"/>
      <c r="D281" s="87"/>
      <c r="E281" s="86"/>
      <c r="F281" s="59" t="str">
        <f>IF(B281&lt;&gt;"",VLOOKUP(B281,HO!$B$2:$F$64,5,FALSE),"")</f>
        <v/>
      </c>
      <c r="G281" s="118"/>
      <c r="H281" s="94" t="str">
        <f>IF(B281&lt;&gt;"",VLOOKUP(B281,HO!$B$2:$E$64,4,FALSE),"")</f>
        <v/>
      </c>
      <c r="I281" s="59" t="str">
        <f>MDT!J292</f>
        <v/>
      </c>
      <c r="K281" s="42"/>
      <c r="L281" s="118"/>
    </row>
    <row r="282" spans="1:12" s="2" customFormat="1">
      <c r="A282" s="94" t="str">
        <f>IF(B282&lt;&gt;"",VLOOKUP(B282,MERC!$C$4:$D$456,2,FALSE),"")</f>
        <v/>
      </c>
      <c r="B282" s="93"/>
      <c r="C282" s="86"/>
      <c r="D282" s="87"/>
      <c r="E282" s="86"/>
      <c r="F282" s="59" t="str">
        <f>IF(B282&lt;&gt;"",VLOOKUP(B282,HO!$B$2:$F$64,5,FALSE),"")</f>
        <v/>
      </c>
      <c r="G282" s="118"/>
      <c r="H282" s="94" t="str">
        <f>IF(B282&lt;&gt;"",VLOOKUP(B282,HO!$B$2:$E$64,4,FALSE),"")</f>
        <v/>
      </c>
      <c r="I282" s="59" t="str">
        <f>MDT!J293</f>
        <v/>
      </c>
      <c r="K282" s="42"/>
      <c r="L282" s="118"/>
    </row>
    <row r="283" spans="1:12" s="2" customFormat="1">
      <c r="A283" s="94" t="str">
        <f>IF(B283&lt;&gt;"",VLOOKUP(B283,MERC!$C$4:$D$456,2,FALSE),"")</f>
        <v/>
      </c>
      <c r="B283" s="93"/>
      <c r="C283" s="86"/>
      <c r="D283" s="87"/>
      <c r="E283" s="86"/>
      <c r="F283" s="59" t="str">
        <f>IF(B283&lt;&gt;"",VLOOKUP(B283,HO!$B$2:$F$64,5,FALSE),"")</f>
        <v/>
      </c>
      <c r="G283" s="118"/>
      <c r="H283" s="94" t="str">
        <f>IF(B283&lt;&gt;"",VLOOKUP(B283,HO!$B$2:$E$64,4,FALSE),"")</f>
        <v/>
      </c>
      <c r="I283" s="59" t="str">
        <f>MDT!J294</f>
        <v/>
      </c>
      <c r="K283" s="42"/>
      <c r="L283" s="118"/>
    </row>
    <row r="284" spans="1:12" s="2" customFormat="1">
      <c r="A284" s="94" t="str">
        <f>IF(B284&lt;&gt;"",VLOOKUP(B284,MERC!$C$4:$D$456,2,FALSE),"")</f>
        <v/>
      </c>
      <c r="B284" s="93"/>
      <c r="C284" s="86"/>
      <c r="D284" s="87"/>
      <c r="E284" s="86"/>
      <c r="F284" s="59" t="str">
        <f>IF(B284&lt;&gt;"",VLOOKUP(B284,HO!$B$2:$F$64,5,FALSE),"")</f>
        <v/>
      </c>
      <c r="G284" s="118"/>
      <c r="H284" s="94" t="str">
        <f>IF(B284&lt;&gt;"",VLOOKUP(B284,HO!$B$2:$E$64,4,FALSE),"")</f>
        <v/>
      </c>
      <c r="I284" s="59" t="str">
        <f>MDT!J295</f>
        <v/>
      </c>
      <c r="K284" s="42"/>
      <c r="L284" s="118"/>
    </row>
    <row r="285" spans="1:12" s="2" customFormat="1">
      <c r="A285" s="94" t="str">
        <f>IF(B285&lt;&gt;"",VLOOKUP(B285,MERC!$C$4:$D$456,2,FALSE),"")</f>
        <v/>
      </c>
      <c r="B285" s="93"/>
      <c r="C285" s="86"/>
      <c r="D285" s="87"/>
      <c r="E285" s="86"/>
      <c r="F285" s="59" t="str">
        <f>IF(B285&lt;&gt;"",VLOOKUP(B285,HO!$B$2:$F$64,5,FALSE),"")</f>
        <v/>
      </c>
      <c r="G285" s="118"/>
      <c r="H285" s="94" t="str">
        <f>IF(B285&lt;&gt;"",VLOOKUP(B285,HO!$B$2:$E$64,4,FALSE),"")</f>
        <v/>
      </c>
      <c r="I285" s="59" t="str">
        <f>MDT!J296</f>
        <v/>
      </c>
      <c r="K285" s="42"/>
      <c r="L285" s="118"/>
    </row>
    <row r="286" spans="1:12" s="2" customFormat="1">
      <c r="A286" s="94" t="str">
        <f>IF(B286&lt;&gt;"",VLOOKUP(B286,MERC!$C$4:$D$456,2,FALSE),"")</f>
        <v/>
      </c>
      <c r="B286" s="93"/>
      <c r="C286" s="86"/>
      <c r="D286" s="87"/>
      <c r="E286" s="86"/>
      <c r="F286" s="59" t="str">
        <f>IF(B286&lt;&gt;"",VLOOKUP(B286,HO!$B$2:$F$64,5,FALSE),"")</f>
        <v/>
      </c>
      <c r="G286" s="118"/>
      <c r="H286" s="94" t="str">
        <f>IF(B286&lt;&gt;"",VLOOKUP(B286,HO!$B$2:$E$64,4,FALSE),"")</f>
        <v/>
      </c>
      <c r="I286" s="59" t="str">
        <f>MDT!J297</f>
        <v/>
      </c>
      <c r="K286" s="42"/>
      <c r="L286" s="118"/>
    </row>
    <row r="287" spans="1:12" s="2" customFormat="1">
      <c r="A287" s="94" t="str">
        <f>IF(B287&lt;&gt;"",VLOOKUP(B287,MERC!$C$4:$D$456,2,FALSE),"")</f>
        <v/>
      </c>
      <c r="B287" s="93"/>
      <c r="C287" s="86"/>
      <c r="D287" s="87"/>
      <c r="E287" s="86"/>
      <c r="F287" s="59" t="str">
        <f>IF(B287&lt;&gt;"",VLOOKUP(B287,HO!$B$2:$F$64,5,FALSE),"")</f>
        <v/>
      </c>
      <c r="G287" s="118"/>
      <c r="H287" s="94" t="str">
        <f>IF(B287&lt;&gt;"",VLOOKUP(B287,HO!$B$2:$E$64,4,FALSE),"")</f>
        <v/>
      </c>
      <c r="I287" s="59" t="str">
        <f>MDT!J298</f>
        <v/>
      </c>
      <c r="K287" s="42"/>
      <c r="L287" s="118"/>
    </row>
    <row r="288" spans="1:12" s="2" customFormat="1">
      <c r="A288" s="94" t="str">
        <f>IF(B288&lt;&gt;"",VLOOKUP(B288,MERC!$C$4:$D$456,2,FALSE),"")</f>
        <v/>
      </c>
      <c r="B288" s="93"/>
      <c r="C288" s="86"/>
      <c r="D288" s="87"/>
      <c r="E288" s="86"/>
      <c r="F288" s="59" t="str">
        <f>IF(B288&lt;&gt;"",VLOOKUP(B288,HO!$B$2:$F$64,5,FALSE),"")</f>
        <v/>
      </c>
      <c r="G288" s="118"/>
      <c r="H288" s="94" t="str">
        <f>IF(B288&lt;&gt;"",VLOOKUP(B288,HO!$B$2:$E$64,4,FALSE),"")</f>
        <v/>
      </c>
      <c r="I288" s="59" t="str">
        <f>MDT!J299</f>
        <v/>
      </c>
      <c r="K288" s="42"/>
      <c r="L288" s="118"/>
    </row>
    <row r="289" spans="1:12" s="2" customFormat="1">
      <c r="A289" s="94" t="str">
        <f>IF(B289&lt;&gt;"",VLOOKUP(B289,MERC!$C$4:$D$456,2,FALSE),"")</f>
        <v/>
      </c>
      <c r="B289" s="93"/>
      <c r="C289" s="86"/>
      <c r="D289" s="87"/>
      <c r="E289" s="86"/>
      <c r="F289" s="59" t="str">
        <f>IF(B289&lt;&gt;"",VLOOKUP(B289,HO!$B$2:$F$64,5,FALSE),"")</f>
        <v/>
      </c>
      <c r="G289" s="118"/>
      <c r="H289" s="94" t="str">
        <f>IF(B289&lt;&gt;"",VLOOKUP(B289,HO!$B$2:$E$64,4,FALSE),"")</f>
        <v/>
      </c>
      <c r="I289" s="59" t="str">
        <f>MDT!J300</f>
        <v/>
      </c>
      <c r="K289" s="42"/>
      <c r="L289" s="118"/>
    </row>
    <row r="290" spans="1:12" s="2" customFormat="1">
      <c r="A290" s="94" t="str">
        <f>IF(B290&lt;&gt;"",VLOOKUP(B290,MERC!$C$4:$D$456,2,FALSE),"")</f>
        <v/>
      </c>
      <c r="B290" s="93"/>
      <c r="C290" s="86"/>
      <c r="D290" s="87"/>
      <c r="E290" s="86"/>
      <c r="F290" s="59" t="str">
        <f>IF(B290&lt;&gt;"",VLOOKUP(B290,HO!$B$2:$F$64,5,FALSE),"")</f>
        <v/>
      </c>
      <c r="G290" s="118"/>
      <c r="H290" s="94" t="str">
        <f>IF(B290&lt;&gt;"",VLOOKUP(B290,HO!$B$2:$E$64,4,FALSE),"")</f>
        <v/>
      </c>
      <c r="I290" s="59" t="str">
        <f>MDT!J301</f>
        <v/>
      </c>
      <c r="K290" s="42"/>
      <c r="L290" s="118"/>
    </row>
    <row r="291" spans="1:12" s="2" customFormat="1">
      <c r="A291" s="94" t="str">
        <f>IF(B291&lt;&gt;"",VLOOKUP(B291,MERC!$C$4:$D$456,2,FALSE),"")</f>
        <v/>
      </c>
      <c r="B291" s="93"/>
      <c r="C291" s="86"/>
      <c r="D291" s="87"/>
      <c r="E291" s="86"/>
      <c r="F291" s="59" t="str">
        <f>IF(B291&lt;&gt;"",VLOOKUP(B291,HO!$B$2:$F$64,5,FALSE),"")</f>
        <v/>
      </c>
      <c r="G291" s="118"/>
      <c r="H291" s="94" t="str">
        <f>IF(B291&lt;&gt;"",VLOOKUP(B291,HO!$B$2:$E$64,4,FALSE),"")</f>
        <v/>
      </c>
      <c r="I291" s="59" t="str">
        <f>MDT!J302</f>
        <v/>
      </c>
      <c r="K291" s="42"/>
      <c r="L291" s="118"/>
    </row>
    <row r="292" spans="1:12" s="2" customFormat="1">
      <c r="A292" s="94" t="str">
        <f>IF(B292&lt;&gt;"",VLOOKUP(B292,MERC!$C$4:$D$456,2,FALSE),"")</f>
        <v/>
      </c>
      <c r="B292" s="93"/>
      <c r="C292" s="86"/>
      <c r="D292" s="87"/>
      <c r="E292" s="86"/>
      <c r="F292" s="59" t="str">
        <f>IF(B292&lt;&gt;"",VLOOKUP(B292,HO!$B$2:$F$64,5,FALSE),"")</f>
        <v/>
      </c>
      <c r="G292" s="118"/>
      <c r="H292" s="94" t="str">
        <f>IF(B292&lt;&gt;"",VLOOKUP(B292,HO!$B$2:$E$64,4,FALSE),"")</f>
        <v/>
      </c>
      <c r="I292" s="59" t="str">
        <f>MDT!J303</f>
        <v/>
      </c>
      <c r="K292" s="42"/>
      <c r="L292" s="118"/>
    </row>
    <row r="293" spans="1:12" s="2" customFormat="1">
      <c r="A293" s="94" t="str">
        <f>IF(B293&lt;&gt;"",VLOOKUP(B293,MERC!$C$4:$D$456,2,FALSE),"")</f>
        <v/>
      </c>
      <c r="B293" s="93"/>
      <c r="C293" s="86"/>
      <c r="D293" s="87"/>
      <c r="E293" s="86"/>
      <c r="F293" s="59" t="str">
        <f>IF(B293&lt;&gt;"",VLOOKUP(B293,HO!$B$2:$F$64,5,FALSE),"")</f>
        <v/>
      </c>
      <c r="G293" s="118"/>
      <c r="H293" s="94" t="str">
        <f>IF(B293&lt;&gt;"",VLOOKUP(B293,HO!$B$2:$E$64,4,FALSE),"")</f>
        <v/>
      </c>
      <c r="I293" s="59" t="str">
        <f>MDT!J304</f>
        <v/>
      </c>
      <c r="K293" s="42"/>
      <c r="L293" s="118"/>
    </row>
    <row r="294" spans="1:12" s="2" customFormat="1">
      <c r="A294" s="94" t="str">
        <f>IF(B294&lt;&gt;"",VLOOKUP(B294,MERC!$C$4:$D$456,2,FALSE),"")</f>
        <v/>
      </c>
      <c r="B294" s="93"/>
      <c r="C294" s="86"/>
      <c r="D294" s="87"/>
      <c r="E294" s="86"/>
      <c r="F294" s="59" t="str">
        <f>IF(B294&lt;&gt;"",VLOOKUP(B294,HO!$B$2:$F$64,5,FALSE),"")</f>
        <v/>
      </c>
      <c r="G294" s="118"/>
      <c r="H294" s="94" t="str">
        <f>IF(B294&lt;&gt;"",VLOOKUP(B294,HO!$B$2:$E$64,4,FALSE),"")</f>
        <v/>
      </c>
      <c r="I294" s="59" t="str">
        <f>MDT!J305</f>
        <v/>
      </c>
      <c r="K294" s="42"/>
      <c r="L294" s="118"/>
    </row>
    <row r="295" spans="1:12" s="2" customFormat="1">
      <c r="A295" s="94" t="str">
        <f>IF(B295&lt;&gt;"",VLOOKUP(B295,MERC!$C$4:$D$456,2,FALSE),"")</f>
        <v/>
      </c>
      <c r="B295" s="93"/>
      <c r="C295" s="86"/>
      <c r="D295" s="87"/>
      <c r="E295" s="86"/>
      <c r="F295" s="59" t="str">
        <f>IF(B295&lt;&gt;"",VLOOKUP(B295,HO!$B$2:$F$64,5,FALSE),"")</f>
        <v/>
      </c>
      <c r="G295" s="118"/>
      <c r="H295" s="94" t="str">
        <f>IF(B295&lt;&gt;"",VLOOKUP(B295,HO!$B$2:$E$64,4,FALSE),"")</f>
        <v/>
      </c>
      <c r="I295" s="59" t="str">
        <f>MDT!J306</f>
        <v/>
      </c>
      <c r="K295" s="42"/>
      <c r="L295" s="118"/>
    </row>
    <row r="296" spans="1:12" s="2" customFormat="1">
      <c r="A296" s="94" t="str">
        <f>IF(B296&lt;&gt;"",VLOOKUP(B296,MERC!$C$4:$D$456,2,FALSE),"")</f>
        <v/>
      </c>
      <c r="B296" s="93"/>
      <c r="C296" s="86"/>
      <c r="D296" s="87"/>
      <c r="E296" s="86"/>
      <c r="F296" s="59" t="str">
        <f>IF(B296&lt;&gt;"",VLOOKUP(B296,HO!$B$2:$F$64,5,FALSE),"")</f>
        <v/>
      </c>
      <c r="G296" s="118"/>
      <c r="H296" s="94" t="str">
        <f>IF(B296&lt;&gt;"",VLOOKUP(B296,HO!$B$2:$E$64,4,FALSE),"")</f>
        <v/>
      </c>
      <c r="I296" s="59" t="str">
        <f>MDT!J307</f>
        <v/>
      </c>
      <c r="K296" s="42"/>
      <c r="L296" s="118"/>
    </row>
    <row r="297" spans="1:12" s="2" customFormat="1">
      <c r="A297" s="94" t="str">
        <f>IF(B297&lt;&gt;"",VLOOKUP(B297,MERC!$C$4:$D$456,2,FALSE),"")</f>
        <v/>
      </c>
      <c r="B297" s="93"/>
      <c r="C297" s="86"/>
      <c r="D297" s="87"/>
      <c r="E297" s="86"/>
      <c r="F297" s="59" t="str">
        <f>IF(B297&lt;&gt;"",VLOOKUP(B297,HO!$B$2:$F$64,5,FALSE),"")</f>
        <v/>
      </c>
      <c r="G297" s="118"/>
      <c r="H297" s="94" t="str">
        <f>IF(B297&lt;&gt;"",VLOOKUP(B297,HO!$B$2:$E$64,4,FALSE),"")</f>
        <v/>
      </c>
      <c r="I297" s="59" t="str">
        <f>MDT!J308</f>
        <v/>
      </c>
      <c r="K297" s="42"/>
      <c r="L297" s="118"/>
    </row>
    <row r="298" spans="1:12" s="2" customFormat="1">
      <c r="A298" s="94" t="str">
        <f>IF(B298&lt;&gt;"",VLOOKUP(B298,MERC!$C$4:$D$456,2,FALSE),"")</f>
        <v/>
      </c>
      <c r="B298" s="93"/>
      <c r="C298" s="86"/>
      <c r="D298" s="87"/>
      <c r="E298" s="86"/>
      <c r="F298" s="59" t="str">
        <f>IF(B298&lt;&gt;"",VLOOKUP(B298,HO!$B$2:$F$64,5,FALSE),"")</f>
        <v/>
      </c>
      <c r="G298" s="118"/>
      <c r="H298" s="94" t="str">
        <f>IF(B298&lt;&gt;"",VLOOKUP(B298,HO!$B$2:$E$64,4,FALSE),"")</f>
        <v/>
      </c>
      <c r="I298" s="59" t="str">
        <f>MDT!J309</f>
        <v/>
      </c>
      <c r="K298" s="42"/>
      <c r="L298" s="118"/>
    </row>
    <row r="299" spans="1:12" s="2" customFormat="1">
      <c r="A299" s="94" t="str">
        <f>IF(B299&lt;&gt;"",VLOOKUP(B299,MERC!$C$4:$D$456,2,FALSE),"")</f>
        <v/>
      </c>
      <c r="B299" s="93"/>
      <c r="C299" s="86"/>
      <c r="D299" s="87"/>
      <c r="E299" s="86"/>
      <c r="F299" s="59" t="str">
        <f>IF(B299&lt;&gt;"",VLOOKUP(B299,HO!$B$2:$F$64,5,FALSE),"")</f>
        <v/>
      </c>
      <c r="G299" s="118"/>
      <c r="H299" s="94" t="str">
        <f>IF(B299&lt;&gt;"",VLOOKUP(B299,HO!$B$2:$E$64,4,FALSE),"")</f>
        <v/>
      </c>
      <c r="I299" s="59" t="str">
        <f>MDT!J310</f>
        <v/>
      </c>
      <c r="K299" s="42"/>
      <c r="L299" s="118"/>
    </row>
    <row r="300" spans="1:12" s="2" customFormat="1">
      <c r="A300" s="94" t="str">
        <f>IF(B300&lt;&gt;"",VLOOKUP(B300,MERC!$C$4:$D$456,2,FALSE),"")</f>
        <v/>
      </c>
      <c r="B300" s="93"/>
      <c r="C300" s="86"/>
      <c r="D300" s="87"/>
      <c r="E300" s="86"/>
      <c r="F300" s="59" t="str">
        <f>IF(B300&lt;&gt;"",VLOOKUP(B300,HO!$B$2:$F$64,5,FALSE),"")</f>
        <v/>
      </c>
      <c r="G300" s="118"/>
      <c r="H300" s="94" t="str">
        <f>IF(B300&lt;&gt;"",VLOOKUP(B300,HO!$B$2:$E$64,4,FALSE),"")</f>
        <v/>
      </c>
      <c r="I300" s="59" t="str">
        <f>MDT!J311</f>
        <v/>
      </c>
      <c r="K300" s="42"/>
      <c r="L300" s="118"/>
    </row>
    <row r="301" spans="1:12" s="2" customFormat="1">
      <c r="A301" s="94" t="str">
        <f>IF(B301&lt;&gt;"",VLOOKUP(B301,MERC!$C$4:$D$456,2,FALSE),"")</f>
        <v/>
      </c>
      <c r="B301" s="93"/>
      <c r="C301" s="86"/>
      <c r="D301" s="87"/>
      <c r="E301" s="86"/>
      <c r="F301" s="59" t="str">
        <f>IF(B301&lt;&gt;"",VLOOKUP(B301,HO!$B$2:$F$64,5,FALSE),"")</f>
        <v/>
      </c>
      <c r="G301" s="118"/>
      <c r="H301" s="94" t="str">
        <f>IF(B301&lt;&gt;"",VLOOKUP(B301,HO!$B$2:$E$64,4,FALSE),"")</f>
        <v/>
      </c>
      <c r="I301" s="59" t="str">
        <f>MDT!J312</f>
        <v/>
      </c>
      <c r="K301" s="42"/>
      <c r="L301" s="118"/>
    </row>
    <row r="302" spans="1:12" s="2" customFormat="1">
      <c r="A302" s="94" t="str">
        <f>IF(B302&lt;&gt;"",VLOOKUP(B302,MERC!$C$4:$D$456,2,FALSE),"")</f>
        <v/>
      </c>
      <c r="B302" s="93"/>
      <c r="C302" s="86"/>
      <c r="D302" s="87"/>
      <c r="E302" s="86"/>
      <c r="F302" s="59" t="str">
        <f>IF(B302&lt;&gt;"",VLOOKUP(B302,HO!$B$2:$F$64,5,FALSE),"")</f>
        <v/>
      </c>
      <c r="G302" s="118"/>
      <c r="H302" s="94" t="str">
        <f>IF(B302&lt;&gt;"",VLOOKUP(B302,HO!$B$2:$E$64,4,FALSE),"")</f>
        <v/>
      </c>
      <c r="I302" s="59" t="str">
        <f>MDT!J313</f>
        <v/>
      </c>
      <c r="K302" s="42"/>
      <c r="L302" s="118"/>
    </row>
    <row r="303" spans="1:12" s="2" customFormat="1">
      <c r="A303" s="94" t="str">
        <f>IF(B303&lt;&gt;"",VLOOKUP(B303,MERC!$C$4:$D$456,2,FALSE),"")</f>
        <v/>
      </c>
      <c r="B303" s="93"/>
      <c r="C303" s="86"/>
      <c r="D303" s="87"/>
      <c r="E303" s="86"/>
      <c r="F303" s="59" t="str">
        <f>IF(B303&lt;&gt;"",VLOOKUP(B303,HO!$B$2:$F$64,5,FALSE),"")</f>
        <v/>
      </c>
      <c r="G303" s="118"/>
      <c r="H303" s="94" t="str">
        <f>IF(B303&lt;&gt;"",VLOOKUP(B303,HO!$B$2:$E$64,4,FALSE),"")</f>
        <v/>
      </c>
      <c r="I303" s="59" t="str">
        <f>MDT!J314</f>
        <v/>
      </c>
      <c r="K303" s="42"/>
      <c r="L303" s="118"/>
    </row>
    <row r="304" spans="1:12" s="2" customFormat="1">
      <c r="A304" s="94" t="str">
        <f>IF(B304&lt;&gt;"",VLOOKUP(B304,MERC!$C$4:$D$456,2,FALSE),"")</f>
        <v/>
      </c>
      <c r="B304" s="93"/>
      <c r="C304" s="86"/>
      <c r="D304" s="87"/>
      <c r="E304" s="86"/>
      <c r="F304" s="59" t="str">
        <f>IF(B304&lt;&gt;"",VLOOKUP(B304,HO!$B$2:$F$64,5,FALSE),"")</f>
        <v/>
      </c>
      <c r="G304" s="118"/>
      <c r="H304" s="94" t="str">
        <f>IF(B304&lt;&gt;"",VLOOKUP(B304,HO!$B$2:$E$64,4,FALSE),"")</f>
        <v/>
      </c>
      <c r="I304" s="59" t="str">
        <f>MDT!J315</f>
        <v/>
      </c>
      <c r="K304" s="42"/>
      <c r="L304" s="118"/>
    </row>
    <row r="305" spans="1:12" s="2" customFormat="1">
      <c r="A305" s="94" t="str">
        <f>IF(B305&lt;&gt;"",VLOOKUP(B305,MERC!$C$4:$D$456,2,FALSE),"")</f>
        <v/>
      </c>
      <c r="B305" s="93"/>
      <c r="C305" s="86"/>
      <c r="D305" s="87"/>
      <c r="E305" s="86"/>
      <c r="F305" s="59" t="str">
        <f>IF(B305&lt;&gt;"",VLOOKUP(B305,HO!$B$2:$F$64,5,FALSE),"")</f>
        <v/>
      </c>
      <c r="G305" s="118"/>
      <c r="H305" s="94" t="str">
        <f>IF(B305&lt;&gt;"",VLOOKUP(B305,HO!$B$2:$E$64,4,FALSE),"")</f>
        <v/>
      </c>
      <c r="I305" s="59" t="str">
        <f>MDT!J316</f>
        <v/>
      </c>
      <c r="K305" s="42"/>
      <c r="L305" s="118"/>
    </row>
    <row r="306" spans="1:12" s="2" customFormat="1">
      <c r="A306" s="94" t="str">
        <f>IF(B306&lt;&gt;"",VLOOKUP(B306,MERC!$C$4:$D$456,2,FALSE),"")</f>
        <v/>
      </c>
      <c r="B306" s="93"/>
      <c r="C306" s="86"/>
      <c r="D306" s="87"/>
      <c r="E306" s="86"/>
      <c r="F306" s="59" t="str">
        <f>IF(B306&lt;&gt;"",VLOOKUP(B306,HO!$B$2:$F$64,5,FALSE),"")</f>
        <v/>
      </c>
      <c r="G306" s="118"/>
      <c r="H306" s="94" t="str">
        <f>IF(B306&lt;&gt;"",VLOOKUP(B306,HO!$B$2:$E$64,4,FALSE),"")</f>
        <v/>
      </c>
      <c r="I306" s="59" t="str">
        <f>MDT!J317</f>
        <v/>
      </c>
      <c r="K306" s="42"/>
      <c r="L306" s="118"/>
    </row>
    <row r="307" spans="1:12" s="2" customFormat="1">
      <c r="A307" s="94" t="str">
        <f>IF(B307&lt;&gt;"",VLOOKUP(B307,MERC!$C$4:$D$456,2,FALSE),"")</f>
        <v/>
      </c>
      <c r="B307" s="93"/>
      <c r="C307" s="86"/>
      <c r="D307" s="87"/>
      <c r="E307" s="86"/>
      <c r="F307" s="59" t="str">
        <f>IF(B307&lt;&gt;"",VLOOKUP(B307,HO!$B$2:$F$64,5,FALSE),"")</f>
        <v/>
      </c>
      <c r="G307" s="118"/>
      <c r="H307" s="94" t="str">
        <f>IF(B307&lt;&gt;"",VLOOKUP(B307,HO!$B$2:$E$64,4,FALSE),"")</f>
        <v/>
      </c>
      <c r="I307" s="59" t="str">
        <f>MDT!J318</f>
        <v/>
      </c>
      <c r="K307" s="42"/>
      <c r="L307" s="118"/>
    </row>
    <row r="308" spans="1:12" s="2" customFormat="1">
      <c r="A308" s="94" t="str">
        <f>IF(B308&lt;&gt;"",VLOOKUP(B308,MERC!$C$4:$D$456,2,FALSE),"")</f>
        <v/>
      </c>
      <c r="B308" s="93"/>
      <c r="C308" s="86"/>
      <c r="D308" s="87"/>
      <c r="E308" s="86"/>
      <c r="F308" s="59" t="str">
        <f>IF(B308&lt;&gt;"",VLOOKUP(B308,HO!$B$2:$F$64,5,FALSE),"")</f>
        <v/>
      </c>
      <c r="G308" s="118"/>
      <c r="H308" s="94" t="str">
        <f>IF(B308&lt;&gt;"",VLOOKUP(B308,HO!$B$2:$E$64,4,FALSE),"")</f>
        <v/>
      </c>
      <c r="I308" s="59" t="str">
        <f>MDT!J319</f>
        <v/>
      </c>
      <c r="K308" s="42"/>
      <c r="L308" s="118"/>
    </row>
    <row r="309" spans="1:12" s="2" customFormat="1">
      <c r="A309" s="94" t="str">
        <f>IF(B309&lt;&gt;"",VLOOKUP(B309,MERC!$C$4:$D$456,2,FALSE),"")</f>
        <v/>
      </c>
      <c r="B309" s="93"/>
      <c r="C309" s="86"/>
      <c r="D309" s="87"/>
      <c r="E309" s="86"/>
      <c r="F309" s="59" t="str">
        <f>IF(B309&lt;&gt;"",VLOOKUP(B309,HO!$B$2:$F$64,5,FALSE),"")</f>
        <v/>
      </c>
      <c r="G309" s="118"/>
      <c r="H309" s="94" t="str">
        <f>IF(B309&lt;&gt;"",VLOOKUP(B309,HO!$B$2:$E$64,4,FALSE),"")</f>
        <v/>
      </c>
      <c r="I309" s="59" t="str">
        <f>MDT!J320</f>
        <v/>
      </c>
      <c r="K309" s="42"/>
      <c r="L309" s="118"/>
    </row>
    <row r="310" spans="1:12" s="2" customFormat="1">
      <c r="A310" s="94" t="str">
        <f>IF(B310&lt;&gt;"",VLOOKUP(B310,MERC!$C$4:$D$456,2,FALSE),"")</f>
        <v/>
      </c>
      <c r="B310" s="93"/>
      <c r="C310" s="86"/>
      <c r="D310" s="87"/>
      <c r="E310" s="86"/>
      <c r="F310" s="59" t="str">
        <f>IF(B310&lt;&gt;"",VLOOKUP(B310,HO!$B$2:$F$64,5,FALSE),"")</f>
        <v/>
      </c>
      <c r="G310" s="118"/>
      <c r="H310" s="94" t="str">
        <f>IF(B310&lt;&gt;"",VLOOKUP(B310,HO!$B$2:$E$64,4,FALSE),"")</f>
        <v/>
      </c>
      <c r="I310" s="59" t="str">
        <f>MDT!J321</f>
        <v/>
      </c>
      <c r="K310" s="42"/>
      <c r="L310" s="118"/>
    </row>
    <row r="311" spans="1:12" s="2" customFormat="1">
      <c r="A311" s="94" t="str">
        <f>IF(B311&lt;&gt;"",VLOOKUP(B311,MERC!$C$4:$D$456,2,FALSE),"")</f>
        <v/>
      </c>
      <c r="B311" s="93"/>
      <c r="C311" s="86"/>
      <c r="D311" s="87"/>
      <c r="E311" s="86"/>
      <c r="F311" s="59" t="str">
        <f>IF(B311&lt;&gt;"",VLOOKUP(B311,HO!$B$2:$F$64,5,FALSE),"")</f>
        <v/>
      </c>
      <c r="G311" s="118"/>
      <c r="H311" s="94" t="str">
        <f>IF(B311&lt;&gt;"",VLOOKUP(B311,HO!$B$2:$E$64,4,FALSE),"")</f>
        <v/>
      </c>
      <c r="I311" s="59" t="str">
        <f>MDT!J322</f>
        <v/>
      </c>
      <c r="K311" s="42"/>
      <c r="L311" s="118"/>
    </row>
    <row r="312" spans="1:12" s="2" customFormat="1">
      <c r="A312" s="94" t="str">
        <f>IF(B312&lt;&gt;"",VLOOKUP(B312,MERC!$C$4:$D$456,2,FALSE),"")</f>
        <v/>
      </c>
      <c r="B312" s="93"/>
      <c r="C312" s="86"/>
      <c r="D312" s="87"/>
      <c r="E312" s="86"/>
      <c r="F312" s="59" t="str">
        <f>IF(B312&lt;&gt;"",VLOOKUP(B312,HO!$B$2:$F$64,5,FALSE),"")</f>
        <v/>
      </c>
      <c r="G312" s="118"/>
      <c r="H312" s="94" t="str">
        <f>IF(B312&lt;&gt;"",VLOOKUP(B312,HO!$B$2:$E$64,4,FALSE),"")</f>
        <v/>
      </c>
      <c r="I312" s="59" t="str">
        <f>MDT!J323</f>
        <v/>
      </c>
      <c r="K312" s="42"/>
      <c r="L312" s="118"/>
    </row>
    <row r="313" spans="1:12" s="2" customFormat="1">
      <c r="A313" s="94" t="str">
        <f>IF(B313&lt;&gt;"",VLOOKUP(B313,MERC!$C$4:$D$456,2,FALSE),"")</f>
        <v/>
      </c>
      <c r="B313" s="93"/>
      <c r="C313" s="86"/>
      <c r="D313" s="87"/>
      <c r="E313" s="86"/>
      <c r="F313" s="59" t="str">
        <f>IF(B313&lt;&gt;"",VLOOKUP(B313,HO!$B$2:$F$64,5,FALSE),"")</f>
        <v/>
      </c>
      <c r="G313" s="118"/>
      <c r="H313" s="94" t="str">
        <f>IF(B313&lt;&gt;"",VLOOKUP(B313,HO!$B$2:$E$64,4,FALSE),"")</f>
        <v/>
      </c>
      <c r="I313" s="59" t="str">
        <f>MDT!J324</f>
        <v/>
      </c>
      <c r="K313" s="42"/>
      <c r="L313" s="118"/>
    </row>
    <row r="314" spans="1:12" s="2" customFormat="1">
      <c r="A314" s="94" t="str">
        <f>IF(B314&lt;&gt;"",VLOOKUP(B314,MERC!$C$4:$D$456,2,FALSE),"")</f>
        <v/>
      </c>
      <c r="B314" s="93"/>
      <c r="C314" s="86"/>
      <c r="D314" s="87"/>
      <c r="E314" s="86"/>
      <c r="F314" s="59" t="str">
        <f>IF(B314&lt;&gt;"",VLOOKUP(B314,HO!$B$2:$F$64,5,FALSE),"")</f>
        <v/>
      </c>
      <c r="G314" s="118"/>
      <c r="H314" s="94" t="str">
        <f>IF(B314&lt;&gt;"",VLOOKUP(B314,HO!$B$2:$E$64,4,FALSE),"")</f>
        <v/>
      </c>
      <c r="I314" s="59" t="str">
        <f>MDT!J325</f>
        <v/>
      </c>
      <c r="K314" s="42"/>
      <c r="L314" s="118"/>
    </row>
    <row r="315" spans="1:12" s="2" customFormat="1">
      <c r="A315" s="94" t="str">
        <f>IF(B315&lt;&gt;"",VLOOKUP(B315,MERC!$C$4:$D$456,2,FALSE),"")</f>
        <v/>
      </c>
      <c r="B315" s="93"/>
      <c r="C315" s="86"/>
      <c r="D315" s="87"/>
      <c r="E315" s="86"/>
      <c r="F315" s="59" t="str">
        <f>IF(B315&lt;&gt;"",VLOOKUP(B315,HO!$B$2:$F$64,5,FALSE),"")</f>
        <v/>
      </c>
      <c r="G315" s="118"/>
      <c r="H315" s="94" t="str">
        <f>IF(B315&lt;&gt;"",VLOOKUP(B315,HO!$B$2:$E$64,4,FALSE),"")</f>
        <v/>
      </c>
      <c r="I315" s="59" t="str">
        <f>MDT!J326</f>
        <v/>
      </c>
      <c r="K315" s="42"/>
      <c r="L315" s="118"/>
    </row>
    <row r="316" spans="1:12" s="2" customFormat="1">
      <c r="A316" s="94" t="str">
        <f>IF(B316&lt;&gt;"",VLOOKUP(B316,MERC!$C$4:$D$456,2,FALSE),"")</f>
        <v/>
      </c>
      <c r="B316" s="93"/>
      <c r="C316" s="86"/>
      <c r="D316" s="87"/>
      <c r="E316" s="86"/>
      <c r="F316" s="59" t="str">
        <f>IF(B316&lt;&gt;"",VLOOKUP(B316,HO!$B$2:$F$64,5,FALSE),"")</f>
        <v/>
      </c>
      <c r="G316" s="118"/>
      <c r="H316" s="94" t="str">
        <f>IF(B316&lt;&gt;"",VLOOKUP(B316,HO!$B$2:$E$64,4,FALSE),"")</f>
        <v/>
      </c>
      <c r="I316" s="59" t="str">
        <f>MDT!J327</f>
        <v/>
      </c>
      <c r="K316" s="42"/>
      <c r="L316" s="118"/>
    </row>
    <row r="317" spans="1:12" s="2" customFormat="1">
      <c r="A317" s="94" t="str">
        <f>IF(B317&lt;&gt;"",VLOOKUP(B317,MERC!$C$4:$D$456,2,FALSE),"")</f>
        <v/>
      </c>
      <c r="B317" s="93"/>
      <c r="C317" s="86"/>
      <c r="D317" s="87"/>
      <c r="E317" s="86"/>
      <c r="F317" s="59" t="str">
        <f>IF(B317&lt;&gt;"",VLOOKUP(B317,HO!$B$2:$F$64,5,FALSE),"")</f>
        <v/>
      </c>
      <c r="G317" s="118"/>
      <c r="H317" s="94" t="str">
        <f>IF(B317&lt;&gt;"",VLOOKUP(B317,HO!$B$2:$E$64,4,FALSE),"")</f>
        <v/>
      </c>
      <c r="I317" s="59" t="str">
        <f>MDT!J328</f>
        <v/>
      </c>
      <c r="K317" s="42"/>
      <c r="L317" s="118"/>
    </row>
    <row r="318" spans="1:12" s="2" customFormat="1">
      <c r="A318" s="94" t="str">
        <f>IF(B318&lt;&gt;"",VLOOKUP(B318,MERC!$C$4:$D$456,2,FALSE),"")</f>
        <v/>
      </c>
      <c r="B318" s="93"/>
      <c r="C318" s="86"/>
      <c r="D318" s="87"/>
      <c r="E318" s="86"/>
      <c r="F318" s="59" t="str">
        <f>IF(B318&lt;&gt;"",VLOOKUP(B318,HO!$B$2:$F$64,5,FALSE),"")</f>
        <v/>
      </c>
      <c r="G318" s="118"/>
      <c r="H318" s="94" t="str">
        <f>IF(B318&lt;&gt;"",VLOOKUP(B318,HO!$B$2:$E$64,4,FALSE),"")</f>
        <v/>
      </c>
      <c r="I318" s="59" t="str">
        <f>MDT!J329</f>
        <v/>
      </c>
      <c r="K318" s="42"/>
      <c r="L318" s="118"/>
    </row>
    <row r="319" spans="1:12" s="2" customFormat="1">
      <c r="A319" s="94" t="str">
        <f>IF(B319&lt;&gt;"",VLOOKUP(B319,MERC!$C$4:$D$456,2,FALSE),"")</f>
        <v/>
      </c>
      <c r="B319" s="93"/>
      <c r="C319" s="86"/>
      <c r="D319" s="87"/>
      <c r="E319" s="86"/>
      <c r="F319" s="59" t="str">
        <f>IF(B319&lt;&gt;"",VLOOKUP(B319,HO!$B$2:$F$64,5,FALSE),"")</f>
        <v/>
      </c>
      <c r="G319" s="118"/>
      <c r="H319" s="94" t="str">
        <f>IF(B319&lt;&gt;"",VLOOKUP(B319,HO!$B$2:$E$64,4,FALSE),"")</f>
        <v/>
      </c>
      <c r="I319" s="59" t="str">
        <f>MDT!J330</f>
        <v/>
      </c>
      <c r="K319" s="42"/>
      <c r="L319" s="118"/>
    </row>
    <row r="320" spans="1:12" s="2" customFormat="1">
      <c r="A320" s="94" t="str">
        <f>IF(B320&lt;&gt;"",VLOOKUP(B320,MERC!$C$4:$D$456,2,FALSE),"")</f>
        <v/>
      </c>
      <c r="B320" s="93"/>
      <c r="C320" s="86"/>
      <c r="D320" s="87"/>
      <c r="E320" s="86"/>
      <c r="F320" s="59" t="str">
        <f>IF(B320&lt;&gt;"",VLOOKUP(B320,HO!$B$2:$F$64,5,FALSE),"")</f>
        <v/>
      </c>
      <c r="G320" s="118"/>
      <c r="H320" s="94" t="str">
        <f>IF(B320&lt;&gt;"",VLOOKUP(B320,HO!$B$2:$E$64,4,FALSE),"")</f>
        <v/>
      </c>
      <c r="I320" s="59" t="str">
        <f>MDT!J331</f>
        <v/>
      </c>
      <c r="K320" s="42"/>
      <c r="L320" s="118"/>
    </row>
    <row r="321" spans="1:12" s="2" customFormat="1">
      <c r="A321" s="94" t="str">
        <f>IF(B321&lt;&gt;"",VLOOKUP(B321,MERC!$C$4:$D$456,2,FALSE),"")</f>
        <v/>
      </c>
      <c r="B321" s="93"/>
      <c r="C321" s="86"/>
      <c r="D321" s="87"/>
      <c r="E321" s="86"/>
      <c r="F321" s="59" t="str">
        <f>IF(B321&lt;&gt;"",VLOOKUP(B321,HO!$B$2:$F$64,5,FALSE),"")</f>
        <v/>
      </c>
      <c r="G321" s="118"/>
      <c r="H321" s="94" t="str">
        <f>IF(B321&lt;&gt;"",VLOOKUP(B321,HO!$B$2:$E$64,4,FALSE),"")</f>
        <v/>
      </c>
      <c r="I321" s="59" t="str">
        <f>MDT!J332</f>
        <v/>
      </c>
      <c r="K321" s="42"/>
      <c r="L321" s="118"/>
    </row>
    <row r="322" spans="1:12" s="2" customFormat="1">
      <c r="A322" s="94" t="str">
        <f>IF(B322&lt;&gt;"",VLOOKUP(B322,MERC!$C$4:$D$456,2,FALSE),"")</f>
        <v/>
      </c>
      <c r="B322" s="93"/>
      <c r="C322" s="86"/>
      <c r="D322" s="87"/>
      <c r="E322" s="86"/>
      <c r="F322" s="59" t="str">
        <f>IF(B322&lt;&gt;"",VLOOKUP(B322,HO!$B$2:$F$64,5,FALSE),"")</f>
        <v/>
      </c>
      <c r="G322" s="118"/>
      <c r="H322" s="94" t="str">
        <f>IF(B322&lt;&gt;"",VLOOKUP(B322,HO!$B$2:$E$64,4,FALSE),"")</f>
        <v/>
      </c>
      <c r="I322" s="59" t="str">
        <f>MDT!J333</f>
        <v/>
      </c>
      <c r="K322" s="42"/>
      <c r="L322" s="118"/>
    </row>
    <row r="323" spans="1:12" s="2" customFormat="1">
      <c r="A323" s="94" t="str">
        <f>IF(B323&lt;&gt;"",VLOOKUP(B323,MERC!$C$4:$D$456,2,FALSE),"")</f>
        <v/>
      </c>
      <c r="B323" s="93"/>
      <c r="C323" s="86"/>
      <c r="D323" s="87"/>
      <c r="E323" s="86"/>
      <c r="F323" s="59" t="str">
        <f>IF(B323&lt;&gt;"",VLOOKUP(B323,HO!$B$2:$F$64,5,FALSE),"")</f>
        <v/>
      </c>
      <c r="G323" s="118"/>
      <c r="H323" s="94" t="str">
        <f>IF(B323&lt;&gt;"",VLOOKUP(B323,HO!$B$2:$E$64,4,FALSE),"")</f>
        <v/>
      </c>
      <c r="I323" s="59" t="str">
        <f>MDT!J334</f>
        <v/>
      </c>
      <c r="K323" s="42"/>
      <c r="L323" s="118"/>
    </row>
    <row r="324" spans="1:12" s="2" customFormat="1">
      <c r="A324" s="94" t="str">
        <f>IF(B324&lt;&gt;"",VLOOKUP(B324,MERC!$C$4:$D$456,2,FALSE),"")</f>
        <v/>
      </c>
      <c r="B324" s="93"/>
      <c r="C324" s="86"/>
      <c r="D324" s="87"/>
      <c r="E324" s="86"/>
      <c r="F324" s="59" t="str">
        <f>IF(B324&lt;&gt;"",VLOOKUP(B324,HO!$B$2:$F$64,5,FALSE),"")</f>
        <v/>
      </c>
      <c r="G324" s="118"/>
      <c r="H324" s="94" t="str">
        <f>IF(B324&lt;&gt;"",VLOOKUP(B324,HO!$B$2:$E$64,4,FALSE),"")</f>
        <v/>
      </c>
      <c r="I324" s="59" t="str">
        <f>MDT!J335</f>
        <v/>
      </c>
      <c r="K324" s="42"/>
      <c r="L324" s="118"/>
    </row>
    <row r="325" spans="1:12" s="2" customFormat="1">
      <c r="A325" s="94" t="str">
        <f>IF(B325&lt;&gt;"",VLOOKUP(B325,MERC!$C$4:$D$456,2,FALSE),"")</f>
        <v/>
      </c>
      <c r="B325" s="93"/>
      <c r="C325" s="86"/>
      <c r="D325" s="87"/>
      <c r="E325" s="86"/>
      <c r="F325" s="59" t="str">
        <f>IF(B325&lt;&gt;"",VLOOKUP(B325,HO!$B$2:$F$64,5,FALSE),"")</f>
        <v/>
      </c>
      <c r="G325" s="118"/>
      <c r="H325" s="94" t="str">
        <f>IF(B325&lt;&gt;"",VLOOKUP(B325,HO!$B$2:$E$64,4,FALSE),"")</f>
        <v/>
      </c>
      <c r="I325" s="59" t="str">
        <f>MDT!J336</f>
        <v/>
      </c>
      <c r="K325" s="42"/>
      <c r="L325" s="118"/>
    </row>
    <row r="326" spans="1:12" s="2" customFormat="1">
      <c r="A326" s="94" t="str">
        <f>IF(B326&lt;&gt;"",VLOOKUP(B326,MERC!$C$4:$D$456,2,FALSE),"")</f>
        <v/>
      </c>
      <c r="B326" s="93"/>
      <c r="C326" s="86"/>
      <c r="D326" s="87"/>
      <c r="E326" s="86"/>
      <c r="F326" s="59" t="str">
        <f>IF(B326&lt;&gt;"",VLOOKUP(B326,HO!$B$2:$F$64,5,FALSE),"")</f>
        <v/>
      </c>
      <c r="G326" s="118"/>
      <c r="H326" s="94" t="str">
        <f>IF(B326&lt;&gt;"",VLOOKUP(B326,HO!$B$2:$E$64,4,FALSE),"")</f>
        <v/>
      </c>
      <c r="I326" s="59" t="str">
        <f>MDT!J337</f>
        <v/>
      </c>
      <c r="K326" s="42"/>
      <c r="L326" s="118"/>
    </row>
    <row r="327" spans="1:12" s="2" customFormat="1">
      <c r="A327" s="94" t="str">
        <f>IF(B327&lt;&gt;"",VLOOKUP(B327,MERC!$C$4:$D$456,2,FALSE),"")</f>
        <v/>
      </c>
      <c r="B327" s="93"/>
      <c r="C327" s="86"/>
      <c r="D327" s="87"/>
      <c r="E327" s="86"/>
      <c r="F327" s="59" t="str">
        <f>IF(B327&lt;&gt;"",VLOOKUP(B327,HO!$B$2:$F$64,5,FALSE),"")</f>
        <v/>
      </c>
      <c r="G327" s="118"/>
      <c r="H327" s="94" t="str">
        <f>IF(B327&lt;&gt;"",VLOOKUP(B327,HO!$B$2:$E$64,4,FALSE),"")</f>
        <v/>
      </c>
      <c r="I327" s="59" t="str">
        <f>MDT!J338</f>
        <v/>
      </c>
      <c r="K327" s="42"/>
      <c r="L327" s="118"/>
    </row>
    <row r="328" spans="1:12" s="2" customFormat="1">
      <c r="A328" s="94" t="str">
        <f>IF(B328&lt;&gt;"",VLOOKUP(B328,MERC!$C$4:$D$456,2,FALSE),"")</f>
        <v/>
      </c>
      <c r="B328" s="93"/>
      <c r="C328" s="86"/>
      <c r="D328" s="87"/>
      <c r="E328" s="86"/>
      <c r="F328" s="59" t="str">
        <f>IF(B328&lt;&gt;"",VLOOKUP(B328,HO!$B$2:$F$64,5,FALSE),"")</f>
        <v/>
      </c>
      <c r="G328" s="118"/>
      <c r="H328" s="94" t="str">
        <f>IF(B328&lt;&gt;"",VLOOKUP(B328,HO!$B$2:$E$64,4,FALSE),"")</f>
        <v/>
      </c>
      <c r="I328" s="59" t="str">
        <f>MDT!J339</f>
        <v/>
      </c>
      <c r="K328" s="42"/>
      <c r="L328" s="118"/>
    </row>
    <row r="329" spans="1:12" s="2" customFormat="1">
      <c r="A329" s="94" t="str">
        <f>IF(B329&lt;&gt;"",VLOOKUP(B329,MERC!$C$4:$D$456,2,FALSE),"")</f>
        <v/>
      </c>
      <c r="B329" s="93"/>
      <c r="C329" s="86"/>
      <c r="D329" s="87"/>
      <c r="E329" s="86"/>
      <c r="F329" s="59" t="str">
        <f>IF(B329&lt;&gt;"",VLOOKUP(B329,HO!$B$2:$F$64,5,FALSE),"")</f>
        <v/>
      </c>
      <c r="G329" s="118"/>
      <c r="H329" s="94" t="str">
        <f>IF(B329&lt;&gt;"",VLOOKUP(B329,HO!$B$2:$E$64,4,FALSE),"")</f>
        <v/>
      </c>
      <c r="I329" s="59" t="str">
        <f>MDT!J340</f>
        <v/>
      </c>
      <c r="K329" s="42"/>
      <c r="L329" s="118"/>
    </row>
    <row r="330" spans="1:12" s="2" customFormat="1">
      <c r="A330" s="94" t="str">
        <f>IF(B330&lt;&gt;"",VLOOKUP(B330,MERC!$C$4:$D$456,2,FALSE),"")</f>
        <v/>
      </c>
      <c r="B330" s="93"/>
      <c r="C330" s="86"/>
      <c r="D330" s="87"/>
      <c r="E330" s="86"/>
      <c r="F330" s="59" t="str">
        <f>IF(B330&lt;&gt;"",VLOOKUP(B330,HO!$B$2:$F$64,5,FALSE),"")</f>
        <v/>
      </c>
      <c r="G330" s="118"/>
      <c r="H330" s="94" t="str">
        <f>IF(B330&lt;&gt;"",VLOOKUP(B330,HO!$B$2:$E$64,4,FALSE),"")</f>
        <v/>
      </c>
      <c r="I330" s="59" t="str">
        <f>MDT!J341</f>
        <v/>
      </c>
      <c r="K330" s="42"/>
      <c r="L330" s="118"/>
    </row>
    <row r="331" spans="1:12" s="2" customFormat="1">
      <c r="A331" s="94" t="str">
        <f>IF(B331&lt;&gt;"",VLOOKUP(B331,MERC!$C$4:$D$456,2,FALSE),"")</f>
        <v/>
      </c>
      <c r="B331" s="93"/>
      <c r="C331" s="86"/>
      <c r="D331" s="87"/>
      <c r="E331" s="86"/>
      <c r="F331" s="59" t="str">
        <f>IF(B331&lt;&gt;"",VLOOKUP(B331,HO!$B$2:$F$64,5,FALSE),"")</f>
        <v/>
      </c>
      <c r="G331" s="118"/>
      <c r="H331" s="94" t="str">
        <f>IF(B331&lt;&gt;"",VLOOKUP(B331,HO!$B$2:$E$64,4,FALSE),"")</f>
        <v/>
      </c>
      <c r="I331" s="59" t="str">
        <f>MDT!J342</f>
        <v/>
      </c>
      <c r="K331" s="42"/>
      <c r="L331" s="118"/>
    </row>
    <row r="332" spans="1:12" s="2" customFormat="1">
      <c r="A332" s="94" t="str">
        <f>IF(B332&lt;&gt;"",VLOOKUP(B332,MERC!$C$4:$D$456,2,FALSE),"")</f>
        <v/>
      </c>
      <c r="B332" s="93"/>
      <c r="C332" s="86"/>
      <c r="D332" s="87"/>
      <c r="E332" s="86"/>
      <c r="F332" s="59" t="str">
        <f>IF(B332&lt;&gt;"",VLOOKUP(B332,HO!$B$2:$F$64,5,FALSE),"")</f>
        <v/>
      </c>
      <c r="G332" s="118"/>
      <c r="H332" s="94" t="str">
        <f>IF(B332&lt;&gt;"",VLOOKUP(B332,HO!$B$2:$E$64,4,FALSE),"")</f>
        <v/>
      </c>
      <c r="I332" s="59" t="str">
        <f>MDT!J343</f>
        <v/>
      </c>
      <c r="K332" s="42"/>
      <c r="L332" s="118"/>
    </row>
    <row r="333" spans="1:12" s="2" customFormat="1">
      <c r="A333" s="94" t="str">
        <f>IF(B333&lt;&gt;"",VLOOKUP(B333,MERC!$C$4:$D$456,2,FALSE),"")</f>
        <v/>
      </c>
      <c r="B333" s="93"/>
      <c r="C333" s="86"/>
      <c r="D333" s="87"/>
      <c r="E333" s="86"/>
      <c r="F333" s="59" t="str">
        <f>IF(B333&lt;&gt;"",VLOOKUP(B333,HO!$B$2:$F$64,5,FALSE),"")</f>
        <v/>
      </c>
      <c r="G333" s="118"/>
      <c r="H333" s="94" t="str">
        <f>IF(B333&lt;&gt;"",VLOOKUP(B333,HO!$B$2:$E$64,4,FALSE),"")</f>
        <v/>
      </c>
      <c r="I333" s="59" t="str">
        <f>MDT!J344</f>
        <v/>
      </c>
      <c r="K333" s="42"/>
      <c r="L333" s="118"/>
    </row>
    <row r="334" spans="1:12" s="2" customFormat="1">
      <c r="A334" s="94" t="str">
        <f>IF(B334&lt;&gt;"",VLOOKUP(B334,MERC!$C$4:$D$456,2,FALSE),"")</f>
        <v/>
      </c>
      <c r="B334" s="93"/>
      <c r="C334" s="86"/>
      <c r="D334" s="87"/>
      <c r="E334" s="86"/>
      <c r="F334" s="59" t="str">
        <f>IF(B334&lt;&gt;"",VLOOKUP(B334,HO!$B$2:$F$64,5,FALSE),"")</f>
        <v/>
      </c>
      <c r="G334" s="118"/>
      <c r="H334" s="94" t="str">
        <f>IF(B334&lt;&gt;"",VLOOKUP(B334,HO!$B$2:$E$64,4,FALSE),"")</f>
        <v/>
      </c>
      <c r="I334" s="59" t="str">
        <f>MDT!J345</f>
        <v/>
      </c>
      <c r="K334" s="42"/>
      <c r="L334" s="118"/>
    </row>
    <row r="335" spans="1:12" s="2" customFormat="1">
      <c r="A335" s="94" t="str">
        <f>IF(B335&lt;&gt;"",VLOOKUP(B335,MERC!$C$4:$D$456,2,FALSE),"")</f>
        <v/>
      </c>
      <c r="B335" s="93"/>
      <c r="C335" s="86"/>
      <c r="D335" s="87"/>
      <c r="E335" s="86"/>
      <c r="F335" s="59" t="str">
        <f>IF(B335&lt;&gt;"",VLOOKUP(B335,HO!$B$2:$F$64,5,FALSE),"")</f>
        <v/>
      </c>
      <c r="G335" s="118"/>
      <c r="H335" s="94" t="str">
        <f>IF(B335&lt;&gt;"",VLOOKUP(B335,HO!$B$2:$E$64,4,FALSE),"")</f>
        <v/>
      </c>
      <c r="I335" s="59" t="str">
        <f>MDT!J346</f>
        <v/>
      </c>
      <c r="K335" s="42"/>
      <c r="L335" s="118"/>
    </row>
    <row r="336" spans="1:12" s="2" customFormat="1">
      <c r="A336" s="94" t="str">
        <f>IF(B336&lt;&gt;"",VLOOKUP(B336,MERC!$C$4:$D$456,2,FALSE),"")</f>
        <v/>
      </c>
      <c r="B336" s="93"/>
      <c r="C336" s="86"/>
      <c r="D336" s="87"/>
      <c r="E336" s="86"/>
      <c r="F336" s="59" t="str">
        <f>IF(B336&lt;&gt;"",VLOOKUP(B336,HO!$B$2:$F$64,5,FALSE),"")</f>
        <v/>
      </c>
      <c r="G336" s="118"/>
      <c r="H336" s="94" t="str">
        <f>IF(B336&lt;&gt;"",VLOOKUP(B336,HO!$B$2:$E$64,4,FALSE),"")</f>
        <v/>
      </c>
      <c r="I336" s="59" t="str">
        <f>MDT!J347</f>
        <v/>
      </c>
      <c r="K336" s="42"/>
      <c r="L336" s="118"/>
    </row>
    <row r="337" spans="1:12" s="2" customFormat="1">
      <c r="A337" s="94" t="str">
        <f>IF(B337&lt;&gt;"",VLOOKUP(B337,MERC!$C$4:$D$456,2,FALSE),"")</f>
        <v/>
      </c>
      <c r="B337" s="93"/>
      <c r="C337" s="86"/>
      <c r="D337" s="87"/>
      <c r="E337" s="86"/>
      <c r="F337" s="59" t="str">
        <f>IF(B337&lt;&gt;"",VLOOKUP(B337,HO!$B$2:$F$64,5,FALSE),"")</f>
        <v/>
      </c>
      <c r="G337" s="118"/>
      <c r="H337" s="94" t="str">
        <f>IF(B337&lt;&gt;"",VLOOKUP(B337,HO!$B$2:$E$64,4,FALSE),"")</f>
        <v/>
      </c>
      <c r="I337" s="59" t="str">
        <f>MDT!J348</f>
        <v/>
      </c>
      <c r="K337" s="42"/>
      <c r="L337" s="118"/>
    </row>
    <row r="338" spans="1:12" s="2" customFormat="1">
      <c r="A338" s="94" t="str">
        <f>IF(B338&lt;&gt;"",VLOOKUP(B338,MERC!$C$4:$D$456,2,FALSE),"")</f>
        <v/>
      </c>
      <c r="B338" s="93"/>
      <c r="C338" s="86"/>
      <c r="D338" s="87"/>
      <c r="E338" s="86"/>
      <c r="F338" s="59" t="str">
        <f>IF(B338&lt;&gt;"",VLOOKUP(B338,HO!$B$2:$F$64,5,FALSE),"")</f>
        <v/>
      </c>
      <c r="G338" s="118"/>
      <c r="H338" s="94" t="str">
        <f>IF(B338&lt;&gt;"",VLOOKUP(B338,HO!$B$2:$E$64,4,FALSE),"")</f>
        <v/>
      </c>
      <c r="I338" s="59" t="str">
        <f>MDT!J349</f>
        <v/>
      </c>
      <c r="K338" s="42"/>
      <c r="L338" s="118"/>
    </row>
    <row r="339" spans="1:12" s="2" customFormat="1">
      <c r="A339" s="94" t="str">
        <f>IF(B339&lt;&gt;"",VLOOKUP(B339,MERC!$C$4:$D$456,2,FALSE),"")</f>
        <v/>
      </c>
      <c r="B339" s="93"/>
      <c r="C339" s="86"/>
      <c r="D339" s="87"/>
      <c r="E339" s="86"/>
      <c r="F339" s="59" t="str">
        <f>IF(B339&lt;&gt;"",VLOOKUP(B339,HO!$B$2:$F$64,5,FALSE),"")</f>
        <v/>
      </c>
      <c r="G339" s="118"/>
      <c r="H339" s="94" t="str">
        <f>IF(B339&lt;&gt;"",VLOOKUP(B339,HO!$B$2:$E$64,4,FALSE),"")</f>
        <v/>
      </c>
      <c r="I339" s="59" t="str">
        <f>MDT!J350</f>
        <v/>
      </c>
      <c r="K339" s="42"/>
      <c r="L339" s="118"/>
    </row>
    <row r="340" spans="1:12" s="2" customFormat="1">
      <c r="A340" s="94" t="str">
        <f>IF(B340&lt;&gt;"",VLOOKUP(B340,MERC!$C$4:$D$456,2,FALSE),"")</f>
        <v/>
      </c>
      <c r="B340" s="93"/>
      <c r="C340" s="86"/>
      <c r="D340" s="87"/>
      <c r="E340" s="86"/>
      <c r="F340" s="59" t="str">
        <f>IF(B340&lt;&gt;"",VLOOKUP(B340,HO!$B$2:$F$64,5,FALSE),"")</f>
        <v/>
      </c>
      <c r="G340" s="118"/>
      <c r="H340" s="94" t="str">
        <f>IF(B340&lt;&gt;"",VLOOKUP(B340,HO!$B$2:$E$64,4,FALSE),"")</f>
        <v/>
      </c>
      <c r="I340" s="59" t="str">
        <f>MDT!J351</f>
        <v/>
      </c>
      <c r="K340" s="42"/>
      <c r="L340" s="118"/>
    </row>
    <row r="341" spans="1:12" s="2" customFormat="1">
      <c r="A341" s="94" t="str">
        <f>IF(B341&lt;&gt;"",VLOOKUP(B341,MERC!$C$4:$D$456,2,FALSE),"")</f>
        <v/>
      </c>
      <c r="B341" s="93"/>
      <c r="C341" s="86"/>
      <c r="D341" s="87"/>
      <c r="E341" s="86"/>
      <c r="F341" s="59" t="str">
        <f>IF(B341&lt;&gt;"",VLOOKUP(B341,HO!$B$2:$F$64,5,FALSE),"")</f>
        <v/>
      </c>
      <c r="G341" s="118"/>
      <c r="H341" s="94" t="str">
        <f>IF(B341&lt;&gt;"",VLOOKUP(B341,HO!$B$2:$E$64,4,FALSE),"")</f>
        <v/>
      </c>
      <c r="I341" s="59" t="str">
        <f>MDT!J352</f>
        <v/>
      </c>
      <c r="K341" s="42"/>
      <c r="L341" s="118"/>
    </row>
    <row r="342" spans="1:12" s="2" customFormat="1">
      <c r="A342" s="94" t="str">
        <f>IF(B342&lt;&gt;"",VLOOKUP(B342,MERC!$C$4:$D$456,2,FALSE),"")</f>
        <v/>
      </c>
      <c r="B342" s="93"/>
      <c r="C342" s="86"/>
      <c r="D342" s="87"/>
      <c r="E342" s="86"/>
      <c r="F342" s="59" t="str">
        <f>IF(B342&lt;&gt;"",VLOOKUP(B342,HO!$B$2:$F$64,5,FALSE),"")</f>
        <v/>
      </c>
      <c r="G342" s="118"/>
      <c r="H342" s="94" t="str">
        <f>IF(B342&lt;&gt;"",VLOOKUP(B342,HO!$B$2:$E$64,4,FALSE),"")</f>
        <v/>
      </c>
      <c r="I342" s="59" t="str">
        <f>MDT!J353</f>
        <v/>
      </c>
      <c r="K342" s="42"/>
      <c r="L342" s="118"/>
    </row>
    <row r="343" spans="1:12" s="2" customFormat="1">
      <c r="A343" s="94" t="str">
        <f>IF(B343&lt;&gt;"",VLOOKUP(B343,MERC!$C$4:$D$456,2,FALSE),"")</f>
        <v/>
      </c>
      <c r="B343" s="93"/>
      <c r="C343" s="86"/>
      <c r="D343" s="87"/>
      <c r="E343" s="86"/>
      <c r="F343" s="59" t="str">
        <f>IF(B343&lt;&gt;"",VLOOKUP(B343,HO!$B$2:$F$64,5,FALSE),"")</f>
        <v/>
      </c>
      <c r="G343" s="118"/>
      <c r="H343" s="94" t="str">
        <f>IF(B343&lt;&gt;"",VLOOKUP(B343,HO!$B$2:$E$64,4,FALSE),"")</f>
        <v/>
      </c>
      <c r="I343" s="59" t="str">
        <f>MDT!J354</f>
        <v/>
      </c>
      <c r="K343" s="42"/>
      <c r="L343" s="118"/>
    </row>
    <row r="344" spans="1:12" s="2" customFormat="1">
      <c r="A344" s="94" t="str">
        <f>IF(B344&lt;&gt;"",VLOOKUP(B344,MERC!$C$4:$D$456,2,FALSE),"")</f>
        <v/>
      </c>
      <c r="B344" s="93"/>
      <c r="C344" s="86"/>
      <c r="D344" s="87"/>
      <c r="E344" s="86"/>
      <c r="F344" s="59" t="str">
        <f>IF(B344&lt;&gt;"",VLOOKUP(B344,HO!$B$2:$F$64,5,FALSE),"")</f>
        <v/>
      </c>
      <c r="G344" s="118"/>
      <c r="H344" s="94" t="str">
        <f>IF(B344&lt;&gt;"",VLOOKUP(B344,HO!$B$2:$E$64,4,FALSE),"")</f>
        <v/>
      </c>
      <c r="I344" s="59" t="str">
        <f>MDT!J355</f>
        <v/>
      </c>
      <c r="K344" s="42"/>
      <c r="L344" s="118"/>
    </row>
    <row r="345" spans="1:12" s="2" customFormat="1">
      <c r="A345" s="94" t="str">
        <f>IF(B345&lt;&gt;"",VLOOKUP(B345,MERC!$C$4:$D$456,2,FALSE),"")</f>
        <v/>
      </c>
      <c r="B345" s="93"/>
      <c r="C345" s="86"/>
      <c r="D345" s="87"/>
      <c r="E345" s="86"/>
      <c r="F345" s="59" t="str">
        <f>IF(B345&lt;&gt;"",VLOOKUP(B345,HO!$B$2:$F$64,5,FALSE),"")</f>
        <v/>
      </c>
      <c r="G345" s="118"/>
      <c r="H345" s="94" t="str">
        <f>IF(B345&lt;&gt;"",VLOOKUP(B345,HO!$B$2:$E$64,4,FALSE),"")</f>
        <v/>
      </c>
      <c r="I345" s="59" t="str">
        <f>MDT!J356</f>
        <v/>
      </c>
      <c r="K345" s="42"/>
      <c r="L345" s="118"/>
    </row>
    <row r="346" spans="1:12" s="2" customFormat="1">
      <c r="A346" s="94" t="str">
        <f>IF(B346&lt;&gt;"",VLOOKUP(B346,MERC!$C$4:$D$456,2,FALSE),"")</f>
        <v/>
      </c>
      <c r="B346" s="93"/>
      <c r="C346" s="86"/>
      <c r="D346" s="87"/>
      <c r="E346" s="86"/>
      <c r="F346" s="59" t="str">
        <f>IF(B346&lt;&gt;"",VLOOKUP(B346,HO!$B$2:$F$64,5,FALSE),"")</f>
        <v/>
      </c>
      <c r="G346" s="118"/>
      <c r="H346" s="94" t="str">
        <f>IF(B346&lt;&gt;"",VLOOKUP(B346,HO!$B$2:$E$64,4,FALSE),"")</f>
        <v/>
      </c>
      <c r="I346" s="59" t="str">
        <f>MDT!J357</f>
        <v/>
      </c>
      <c r="K346" s="42"/>
      <c r="L346" s="118"/>
    </row>
    <row r="347" spans="1:12" s="2" customFormat="1">
      <c r="A347" s="94" t="str">
        <f>IF(B347&lt;&gt;"",VLOOKUP(B347,MERC!$C$4:$D$456,2,FALSE),"")</f>
        <v/>
      </c>
      <c r="B347" s="93"/>
      <c r="C347" s="86"/>
      <c r="D347" s="87"/>
      <c r="E347" s="86"/>
      <c r="F347" s="59" t="str">
        <f>IF(B347&lt;&gt;"",VLOOKUP(B347,HO!$B$2:$F$64,5,FALSE),"")</f>
        <v/>
      </c>
      <c r="G347" s="118"/>
      <c r="H347" s="94" t="str">
        <f>IF(B347&lt;&gt;"",VLOOKUP(B347,HO!$B$2:$E$64,4,FALSE),"")</f>
        <v/>
      </c>
      <c r="I347" s="59" t="str">
        <f>MDT!J358</f>
        <v/>
      </c>
      <c r="K347" s="42"/>
      <c r="L347" s="118"/>
    </row>
    <row r="348" spans="1:12" s="2" customFormat="1">
      <c r="A348" s="94" t="str">
        <f>IF(B348&lt;&gt;"",VLOOKUP(B348,MERC!$C$4:$D$456,2,FALSE),"")</f>
        <v/>
      </c>
      <c r="B348" s="93"/>
      <c r="C348" s="86"/>
      <c r="D348" s="87"/>
      <c r="E348" s="86"/>
      <c r="F348" s="59" t="str">
        <f>IF(B348&lt;&gt;"",VLOOKUP(B348,HO!$B$2:$F$64,5,FALSE),"")</f>
        <v/>
      </c>
      <c r="G348" s="118"/>
      <c r="H348" s="94" t="str">
        <f>IF(B348&lt;&gt;"",VLOOKUP(B348,HO!$B$2:$E$64,4,FALSE),"")</f>
        <v/>
      </c>
      <c r="I348" s="59" t="str">
        <f>MDT!J359</f>
        <v/>
      </c>
      <c r="K348" s="42"/>
      <c r="L348" s="118"/>
    </row>
    <row r="349" spans="1:12" s="2" customFormat="1">
      <c r="A349" s="94" t="str">
        <f>IF(B349&lt;&gt;"",VLOOKUP(B349,MERC!$C$4:$D$456,2,FALSE),"")</f>
        <v/>
      </c>
      <c r="B349" s="93"/>
      <c r="C349" s="86"/>
      <c r="D349" s="87"/>
      <c r="E349" s="86"/>
      <c r="F349" s="59" t="str">
        <f>IF(B349&lt;&gt;"",VLOOKUP(B349,HO!$B$2:$F$64,5,FALSE),"")</f>
        <v/>
      </c>
      <c r="G349" s="118"/>
      <c r="H349" s="94" t="str">
        <f>IF(B349&lt;&gt;"",VLOOKUP(B349,HO!$B$2:$E$64,4,FALSE),"")</f>
        <v/>
      </c>
      <c r="I349" s="59" t="str">
        <f>MDT!J360</f>
        <v/>
      </c>
      <c r="K349" s="42"/>
      <c r="L349" s="118"/>
    </row>
    <row r="350" spans="1:12" s="2" customFormat="1">
      <c r="A350" s="94" t="str">
        <f>IF(B350&lt;&gt;"",VLOOKUP(B350,MERC!$C$4:$D$456,2,FALSE),"")</f>
        <v/>
      </c>
      <c r="B350" s="93"/>
      <c r="C350" s="86"/>
      <c r="D350" s="87"/>
      <c r="E350" s="86"/>
      <c r="F350" s="59" t="str">
        <f>IF(B350&lt;&gt;"",VLOOKUP(B350,HO!$B$2:$F$64,5,FALSE),"")</f>
        <v/>
      </c>
      <c r="G350" s="118"/>
      <c r="H350" s="94" t="str">
        <f>IF(B350&lt;&gt;"",VLOOKUP(B350,HO!$B$2:$E$64,4,FALSE),"")</f>
        <v/>
      </c>
      <c r="I350" s="59" t="str">
        <f>MDT!J361</f>
        <v/>
      </c>
      <c r="K350" s="42"/>
      <c r="L350" s="118"/>
    </row>
    <row r="351" spans="1:12" s="2" customFormat="1">
      <c r="A351" s="94" t="str">
        <f>IF(B351&lt;&gt;"",VLOOKUP(B351,MERC!$C$4:$D$456,2,FALSE),"")</f>
        <v/>
      </c>
      <c r="B351" s="93"/>
      <c r="C351" s="86"/>
      <c r="D351" s="87"/>
      <c r="E351" s="86"/>
      <c r="F351" s="59" t="str">
        <f>IF(B351&lt;&gt;"",VLOOKUP(B351,HO!$B$2:$F$64,5,FALSE),"")</f>
        <v/>
      </c>
      <c r="G351" s="118"/>
      <c r="H351" s="94" t="str">
        <f>IF(B351&lt;&gt;"",VLOOKUP(B351,HO!$B$2:$E$64,4,FALSE),"")</f>
        <v/>
      </c>
      <c r="I351" s="59" t="str">
        <f>MDT!J362</f>
        <v/>
      </c>
      <c r="K351" s="42"/>
      <c r="L351" s="118"/>
    </row>
    <row r="352" spans="1:12" s="2" customFormat="1">
      <c r="A352" s="94" t="str">
        <f>IF(B352&lt;&gt;"",VLOOKUP(B352,MERC!$C$4:$D$456,2,FALSE),"")</f>
        <v/>
      </c>
      <c r="B352" s="93"/>
      <c r="C352" s="86"/>
      <c r="D352" s="87"/>
      <c r="E352" s="86"/>
      <c r="F352" s="59" t="str">
        <f>IF(B352&lt;&gt;"",VLOOKUP(B352,HO!$B$2:$F$64,5,FALSE),"")</f>
        <v/>
      </c>
      <c r="G352" s="118"/>
      <c r="H352" s="94" t="str">
        <f>IF(B352&lt;&gt;"",VLOOKUP(B352,HO!$B$2:$E$64,4,FALSE),"")</f>
        <v/>
      </c>
      <c r="I352" s="59" t="str">
        <f>MDT!J363</f>
        <v/>
      </c>
      <c r="K352" s="42"/>
      <c r="L352" s="118"/>
    </row>
    <row r="353" spans="1:12" s="2" customFormat="1">
      <c r="A353" s="94" t="str">
        <f>IF(B353&lt;&gt;"",VLOOKUP(B353,MERC!$C$4:$D$456,2,FALSE),"")</f>
        <v/>
      </c>
      <c r="B353" s="93"/>
      <c r="C353" s="86"/>
      <c r="D353" s="87"/>
      <c r="E353" s="86"/>
      <c r="F353" s="59" t="str">
        <f>IF(B353&lt;&gt;"",VLOOKUP(B353,HO!$B$2:$F$64,5,FALSE),"")</f>
        <v/>
      </c>
      <c r="G353" s="118"/>
      <c r="H353" s="94" t="str">
        <f>IF(B353&lt;&gt;"",VLOOKUP(B353,HO!$B$2:$E$64,4,FALSE),"")</f>
        <v/>
      </c>
      <c r="I353" s="59" t="str">
        <f>MDT!J364</f>
        <v/>
      </c>
      <c r="K353" s="42"/>
      <c r="L353" s="118"/>
    </row>
    <row r="354" spans="1:12" s="2" customFormat="1">
      <c r="A354" s="94" t="str">
        <f>IF(B354&lt;&gt;"",VLOOKUP(B354,MERC!$C$4:$D$456,2,FALSE),"")</f>
        <v/>
      </c>
      <c r="B354" s="93"/>
      <c r="C354" s="86"/>
      <c r="D354" s="87"/>
      <c r="E354" s="86"/>
      <c r="F354" s="59" t="str">
        <f>IF(B354&lt;&gt;"",VLOOKUP(B354,HO!$B$2:$F$64,5,FALSE),"")</f>
        <v/>
      </c>
      <c r="G354" s="118"/>
      <c r="H354" s="94" t="str">
        <f>IF(B354&lt;&gt;"",VLOOKUP(B354,HO!$B$2:$E$64,4,FALSE),"")</f>
        <v/>
      </c>
      <c r="I354" s="59" t="str">
        <f>MDT!J365</f>
        <v/>
      </c>
      <c r="K354" s="42"/>
      <c r="L354" s="118"/>
    </row>
    <row r="355" spans="1:12" s="2" customFormat="1">
      <c r="A355" s="94" t="str">
        <f>IF(B355&lt;&gt;"",VLOOKUP(B355,MERC!$C$4:$D$456,2,FALSE),"")</f>
        <v/>
      </c>
      <c r="B355" s="93"/>
      <c r="C355" s="86"/>
      <c r="D355" s="87"/>
      <c r="E355" s="86"/>
      <c r="F355" s="59" t="str">
        <f>IF(B355&lt;&gt;"",VLOOKUP(B355,HO!$B$2:$F$64,5,FALSE),"")</f>
        <v/>
      </c>
      <c r="G355" s="118"/>
      <c r="H355" s="94" t="str">
        <f>IF(B355&lt;&gt;"",VLOOKUP(B355,HO!$B$2:$E$64,4,FALSE),"")</f>
        <v/>
      </c>
      <c r="I355" s="59" t="str">
        <f>MDT!J366</f>
        <v/>
      </c>
      <c r="K355" s="42"/>
      <c r="L355" s="118"/>
    </row>
    <row r="356" spans="1:12" s="2" customFormat="1">
      <c r="A356" s="94" t="str">
        <f>IF(B356&lt;&gt;"",VLOOKUP(B356,MERC!$C$4:$D$456,2,FALSE),"")</f>
        <v/>
      </c>
      <c r="B356" s="93"/>
      <c r="C356" s="86"/>
      <c r="D356" s="87"/>
      <c r="E356" s="86"/>
      <c r="F356" s="59" t="str">
        <f>IF(B356&lt;&gt;"",VLOOKUP(B356,HO!$B$2:$F$64,5,FALSE),"")</f>
        <v/>
      </c>
      <c r="G356" s="118"/>
      <c r="H356" s="94" t="str">
        <f>IF(B356&lt;&gt;"",VLOOKUP(B356,HO!$B$2:$E$64,4,FALSE),"")</f>
        <v/>
      </c>
      <c r="I356" s="59" t="str">
        <f>MDT!J367</f>
        <v/>
      </c>
      <c r="K356" s="42"/>
      <c r="L356" s="118"/>
    </row>
    <row r="357" spans="1:12" s="2" customFormat="1">
      <c r="A357" s="94" t="str">
        <f>IF(B357&lt;&gt;"",VLOOKUP(B357,MERC!$C$4:$D$456,2,FALSE),"")</f>
        <v/>
      </c>
      <c r="B357" s="93"/>
      <c r="C357" s="86"/>
      <c r="D357" s="87"/>
      <c r="E357" s="86"/>
      <c r="F357" s="59" t="str">
        <f>IF(B357&lt;&gt;"",VLOOKUP(B357,HO!$B$2:$F$64,5,FALSE),"")</f>
        <v/>
      </c>
      <c r="G357" s="118"/>
      <c r="H357" s="94" t="str">
        <f>IF(B357&lt;&gt;"",VLOOKUP(B357,HO!$B$2:$E$64,4,FALSE),"")</f>
        <v/>
      </c>
      <c r="I357" s="59" t="str">
        <f>MDT!J368</f>
        <v/>
      </c>
      <c r="K357" s="42"/>
      <c r="L357" s="118"/>
    </row>
    <row r="358" spans="1:12" s="2" customFormat="1">
      <c r="A358" s="94" t="str">
        <f>IF(B358&lt;&gt;"",VLOOKUP(B358,MERC!$C$4:$D$456,2,FALSE),"")</f>
        <v/>
      </c>
      <c r="B358" s="93"/>
      <c r="C358" s="86"/>
      <c r="D358" s="87"/>
      <c r="E358" s="86"/>
      <c r="F358" s="59" t="str">
        <f>IF(B358&lt;&gt;"",VLOOKUP(B358,HO!$B$2:$F$64,5,FALSE),"")</f>
        <v/>
      </c>
      <c r="G358" s="118"/>
      <c r="H358" s="94" t="str">
        <f>IF(B358&lt;&gt;"",VLOOKUP(B358,HO!$B$2:$E$64,4,FALSE),"")</f>
        <v/>
      </c>
      <c r="I358" s="59" t="str">
        <f>MDT!J369</f>
        <v/>
      </c>
      <c r="K358" s="42"/>
      <c r="L358" s="118"/>
    </row>
    <row r="359" spans="1:12" s="2" customFormat="1">
      <c r="A359" s="94" t="str">
        <f>IF(B359&lt;&gt;"",VLOOKUP(B359,MERC!$C$4:$D$456,2,FALSE),"")</f>
        <v/>
      </c>
      <c r="B359" s="93"/>
      <c r="C359" s="86"/>
      <c r="D359" s="87"/>
      <c r="E359" s="86"/>
      <c r="F359" s="59" t="str">
        <f>IF(B359&lt;&gt;"",VLOOKUP(B359,HO!$B$2:$F$64,5,FALSE),"")</f>
        <v/>
      </c>
      <c r="G359" s="118"/>
      <c r="H359" s="94" t="str">
        <f>IF(B359&lt;&gt;"",VLOOKUP(B359,HO!$B$2:$E$64,4,FALSE),"")</f>
        <v/>
      </c>
      <c r="I359" s="59" t="str">
        <f>MDT!J370</f>
        <v/>
      </c>
      <c r="K359" s="42"/>
      <c r="L359" s="118"/>
    </row>
    <row r="360" spans="1:12" s="2" customFormat="1">
      <c r="A360" s="94" t="str">
        <f>IF(B360&lt;&gt;"",VLOOKUP(B360,MERC!$C$4:$D$456,2,FALSE),"")</f>
        <v/>
      </c>
      <c r="B360" s="93"/>
      <c r="C360" s="86"/>
      <c r="D360" s="87"/>
      <c r="E360" s="86"/>
      <c r="F360" s="59" t="str">
        <f>IF(B360&lt;&gt;"",VLOOKUP(B360,HO!$B$2:$F$64,5,FALSE),"")</f>
        <v/>
      </c>
      <c r="G360" s="118"/>
      <c r="H360" s="94" t="str">
        <f>IF(B360&lt;&gt;"",VLOOKUP(B360,HO!$B$2:$E$64,4,FALSE),"")</f>
        <v/>
      </c>
      <c r="I360" s="59" t="str">
        <f>MDT!J371</f>
        <v/>
      </c>
      <c r="K360" s="42"/>
      <c r="L360" s="118"/>
    </row>
    <row r="361" spans="1:12" s="2" customFormat="1">
      <c r="A361" s="94" t="str">
        <f>IF(B361&lt;&gt;"",VLOOKUP(B361,MERC!$C$4:$D$456,2,FALSE),"")</f>
        <v/>
      </c>
      <c r="B361" s="93"/>
      <c r="C361" s="86"/>
      <c r="D361" s="87"/>
      <c r="E361" s="86"/>
      <c r="F361" s="59" t="str">
        <f>IF(B361&lt;&gt;"",VLOOKUP(B361,HO!$B$2:$F$64,5,FALSE),"")</f>
        <v/>
      </c>
      <c r="G361" s="118"/>
      <c r="H361" s="94" t="str">
        <f>IF(B361&lt;&gt;"",VLOOKUP(B361,HO!$B$2:$E$64,4,FALSE),"")</f>
        <v/>
      </c>
      <c r="I361" s="59" t="str">
        <f>MDT!J372</f>
        <v/>
      </c>
      <c r="K361" s="42"/>
      <c r="L361" s="118"/>
    </row>
    <row r="362" spans="1:12" s="2" customFormat="1">
      <c r="A362" s="94" t="str">
        <f>IF(B362&lt;&gt;"",VLOOKUP(B362,MERC!$C$4:$D$456,2,FALSE),"")</f>
        <v/>
      </c>
      <c r="B362" s="93"/>
      <c r="C362" s="86"/>
      <c r="D362" s="87"/>
      <c r="E362" s="86"/>
      <c r="F362" s="59" t="str">
        <f>IF(B362&lt;&gt;"",VLOOKUP(B362,HO!$B$2:$F$64,5,FALSE),"")</f>
        <v/>
      </c>
      <c r="G362" s="118"/>
      <c r="H362" s="94" t="str">
        <f>IF(B362&lt;&gt;"",VLOOKUP(B362,HO!$B$2:$E$64,4,FALSE),"")</f>
        <v/>
      </c>
      <c r="I362" s="59" t="str">
        <f>MDT!J373</f>
        <v/>
      </c>
      <c r="K362" s="42"/>
      <c r="L362" s="118"/>
    </row>
    <row r="363" spans="1:12" s="2" customFormat="1">
      <c r="A363" s="94" t="str">
        <f>IF(B363&lt;&gt;"",VLOOKUP(B363,MERC!$C$4:$D$456,2,FALSE),"")</f>
        <v/>
      </c>
      <c r="B363" s="93"/>
      <c r="C363" s="86"/>
      <c r="D363" s="87"/>
      <c r="E363" s="86"/>
      <c r="F363" s="59" t="str">
        <f>IF(B363&lt;&gt;"",VLOOKUP(B363,HO!$B$2:$F$64,5,FALSE),"")</f>
        <v/>
      </c>
      <c r="G363" s="118"/>
      <c r="H363" s="94" t="str">
        <f>IF(B363&lt;&gt;"",VLOOKUP(B363,HO!$B$2:$E$64,4,FALSE),"")</f>
        <v/>
      </c>
      <c r="I363" s="59" t="str">
        <f>MDT!J374</f>
        <v/>
      </c>
      <c r="K363" s="42"/>
      <c r="L363" s="118"/>
    </row>
    <row r="364" spans="1:12" s="2" customFormat="1">
      <c r="A364" s="94" t="str">
        <f>IF(B364&lt;&gt;"",VLOOKUP(B364,MERC!$C$4:$D$456,2,FALSE),"")</f>
        <v/>
      </c>
      <c r="B364" s="93"/>
      <c r="C364" s="86"/>
      <c r="D364" s="87"/>
      <c r="E364" s="86"/>
      <c r="F364" s="59" t="str">
        <f>IF(B364&lt;&gt;"",VLOOKUP(B364,HO!$B$2:$F$64,5,FALSE),"")</f>
        <v/>
      </c>
      <c r="G364" s="118"/>
      <c r="H364" s="94" t="str">
        <f>IF(B364&lt;&gt;"",VLOOKUP(B364,HO!$B$2:$E$64,4,FALSE),"")</f>
        <v/>
      </c>
      <c r="I364" s="59" t="str">
        <f>MDT!J375</f>
        <v/>
      </c>
      <c r="K364" s="42"/>
      <c r="L364" s="118"/>
    </row>
    <row r="365" spans="1:12" s="2" customFormat="1">
      <c r="A365" s="94" t="str">
        <f>IF(B365&lt;&gt;"",VLOOKUP(B365,MERC!$C$4:$D$456,2,FALSE),"")</f>
        <v/>
      </c>
      <c r="B365" s="93"/>
      <c r="C365" s="86"/>
      <c r="D365" s="87"/>
      <c r="E365" s="86"/>
      <c r="F365" s="59" t="str">
        <f>IF(B365&lt;&gt;"",VLOOKUP(B365,HO!$B$2:$F$64,5,FALSE),"")</f>
        <v/>
      </c>
      <c r="G365" s="118"/>
      <c r="H365" s="94" t="str">
        <f>IF(B365&lt;&gt;"",VLOOKUP(B365,HO!$B$2:$E$64,4,FALSE),"")</f>
        <v/>
      </c>
      <c r="I365" s="59" t="str">
        <f>MDT!J376</f>
        <v/>
      </c>
      <c r="K365" s="42"/>
      <c r="L365" s="118"/>
    </row>
    <row r="366" spans="1:12" s="2" customFormat="1">
      <c r="A366" s="94" t="str">
        <f>IF(B366&lt;&gt;"",VLOOKUP(B366,MERC!$C$4:$D$456,2,FALSE),"")</f>
        <v/>
      </c>
      <c r="B366" s="93"/>
      <c r="C366" s="86"/>
      <c r="D366" s="87"/>
      <c r="E366" s="86"/>
      <c r="F366" s="59" t="str">
        <f>IF(B366&lt;&gt;"",VLOOKUP(B366,HO!$B$2:$F$64,5,FALSE),"")</f>
        <v/>
      </c>
      <c r="G366" s="118"/>
      <c r="H366" s="94" t="str">
        <f>IF(B366&lt;&gt;"",VLOOKUP(B366,HO!$B$2:$E$64,4,FALSE),"")</f>
        <v/>
      </c>
      <c r="I366" s="59" t="str">
        <f>MDT!J377</f>
        <v/>
      </c>
      <c r="K366" s="42"/>
      <c r="L366" s="118"/>
    </row>
    <row r="367" spans="1:12" s="2" customFormat="1">
      <c r="A367" s="94" t="str">
        <f>IF(B367&lt;&gt;"",VLOOKUP(B367,MERC!$C$4:$D$456,2,FALSE),"")</f>
        <v/>
      </c>
      <c r="B367" s="93"/>
      <c r="C367" s="86"/>
      <c r="D367" s="87"/>
      <c r="E367" s="86"/>
      <c r="F367" s="59" t="str">
        <f>IF(B367&lt;&gt;"",VLOOKUP(B367,HO!$B$2:$F$64,5,FALSE),"")</f>
        <v/>
      </c>
      <c r="G367" s="118"/>
      <c r="H367" s="94" t="str">
        <f>IF(B367&lt;&gt;"",VLOOKUP(B367,HO!$B$2:$E$64,4,FALSE),"")</f>
        <v/>
      </c>
      <c r="I367" s="59" t="str">
        <f>MDT!J378</f>
        <v/>
      </c>
      <c r="K367" s="42"/>
      <c r="L367" s="118"/>
    </row>
    <row r="368" spans="1:12" s="2" customFormat="1">
      <c r="A368" s="94" t="str">
        <f>IF(B368&lt;&gt;"",VLOOKUP(B368,MERC!$C$4:$D$456,2,FALSE),"")</f>
        <v/>
      </c>
      <c r="B368" s="93"/>
      <c r="C368" s="86"/>
      <c r="D368" s="87"/>
      <c r="E368" s="86"/>
      <c r="F368" s="59" t="str">
        <f>IF(B368&lt;&gt;"",VLOOKUP(B368,HO!$B$2:$F$64,5,FALSE),"")</f>
        <v/>
      </c>
      <c r="G368" s="118"/>
      <c r="H368" s="94" t="str">
        <f>IF(B368&lt;&gt;"",VLOOKUP(B368,HO!$B$2:$E$64,4,FALSE),"")</f>
        <v/>
      </c>
      <c r="I368" s="59" t="str">
        <f>MDT!J379</f>
        <v/>
      </c>
      <c r="K368" s="42"/>
      <c r="L368" s="118"/>
    </row>
    <row r="369" spans="1:12" s="2" customFormat="1">
      <c r="A369" s="94" t="str">
        <f>IF(B369&lt;&gt;"",VLOOKUP(B369,MERC!$C$4:$D$456,2,FALSE),"")</f>
        <v/>
      </c>
      <c r="B369" s="93"/>
      <c r="C369" s="86"/>
      <c r="D369" s="87"/>
      <c r="E369" s="86"/>
      <c r="F369" s="59" t="str">
        <f>IF(B369&lt;&gt;"",VLOOKUP(B369,HO!$B$2:$F$64,5,FALSE),"")</f>
        <v/>
      </c>
      <c r="G369" s="118"/>
      <c r="H369" s="94" t="str">
        <f>IF(B369&lt;&gt;"",VLOOKUP(B369,HO!$B$2:$E$64,4,FALSE),"")</f>
        <v/>
      </c>
      <c r="I369" s="59" t="str">
        <f>MDT!J380</f>
        <v/>
      </c>
      <c r="K369" s="42"/>
      <c r="L369" s="118"/>
    </row>
    <row r="370" spans="1:12" s="2" customFormat="1">
      <c r="A370" s="94" t="str">
        <f>IF(B370&lt;&gt;"",VLOOKUP(B370,MERC!$C$4:$D$456,2,FALSE),"")</f>
        <v/>
      </c>
      <c r="B370" s="93"/>
      <c r="C370" s="86"/>
      <c r="D370" s="87"/>
      <c r="E370" s="86"/>
      <c r="F370" s="59" t="str">
        <f>IF(B370&lt;&gt;"",VLOOKUP(B370,HO!$B$2:$F$64,5,FALSE),"")</f>
        <v/>
      </c>
      <c r="G370" s="118"/>
      <c r="H370" s="94" t="str">
        <f>IF(B370&lt;&gt;"",VLOOKUP(B370,HO!$B$2:$E$64,4,FALSE),"")</f>
        <v/>
      </c>
      <c r="I370" s="59" t="str">
        <f>MDT!J381</f>
        <v/>
      </c>
      <c r="K370" s="42"/>
      <c r="L370" s="118"/>
    </row>
    <row r="371" spans="1:12" s="2" customFormat="1">
      <c r="A371" s="94" t="str">
        <f>IF(B371&lt;&gt;"",VLOOKUP(B371,MERC!$C$4:$D$456,2,FALSE),"")</f>
        <v/>
      </c>
      <c r="B371" s="93"/>
      <c r="C371" s="86"/>
      <c r="D371" s="87"/>
      <c r="E371" s="86"/>
      <c r="F371" s="59" t="str">
        <f>IF(B371&lt;&gt;"",VLOOKUP(B371,HO!$B$2:$F$64,5,FALSE),"")</f>
        <v/>
      </c>
      <c r="G371" s="118"/>
      <c r="H371" s="94" t="str">
        <f>IF(B371&lt;&gt;"",VLOOKUP(B371,HO!$B$2:$E$64,4,FALSE),"")</f>
        <v/>
      </c>
      <c r="I371" s="59" t="str">
        <f>MDT!J382</f>
        <v/>
      </c>
      <c r="K371" s="42"/>
      <c r="L371" s="118"/>
    </row>
    <row r="372" spans="1:12" s="2" customFormat="1">
      <c r="A372" s="94" t="str">
        <f>IF(B372&lt;&gt;"",VLOOKUP(B372,MERC!$C$4:$D$456,2,FALSE),"")</f>
        <v/>
      </c>
      <c r="B372" s="93"/>
      <c r="C372" s="86"/>
      <c r="D372" s="87"/>
      <c r="E372" s="86"/>
      <c r="F372" s="59" t="str">
        <f>IF(B372&lt;&gt;"",VLOOKUP(B372,HO!$B$2:$F$64,5,FALSE),"")</f>
        <v/>
      </c>
      <c r="G372" s="118"/>
      <c r="H372" s="94" t="str">
        <f>IF(B372&lt;&gt;"",VLOOKUP(B372,HO!$B$2:$E$64,4,FALSE),"")</f>
        <v/>
      </c>
      <c r="I372" s="59" t="str">
        <f>MDT!J383</f>
        <v/>
      </c>
      <c r="K372" s="42"/>
      <c r="L372" s="118"/>
    </row>
    <row r="373" spans="1:12" s="2" customFormat="1">
      <c r="A373" s="94" t="str">
        <f>IF(B373&lt;&gt;"",VLOOKUP(B373,MERC!$C$4:$D$456,2,FALSE),"")</f>
        <v/>
      </c>
      <c r="B373" s="93"/>
      <c r="C373" s="86"/>
      <c r="D373" s="87"/>
      <c r="E373" s="86"/>
      <c r="F373" s="59" t="str">
        <f>IF(B373&lt;&gt;"",VLOOKUP(B373,HO!$B$2:$F$64,5,FALSE),"")</f>
        <v/>
      </c>
      <c r="G373" s="118"/>
      <c r="H373" s="94" t="str">
        <f>IF(B373&lt;&gt;"",VLOOKUP(B373,HO!$B$2:$E$64,4,FALSE),"")</f>
        <v/>
      </c>
      <c r="I373" s="59" t="str">
        <f>MDT!J384</f>
        <v/>
      </c>
      <c r="K373" s="42"/>
      <c r="L373" s="118"/>
    </row>
    <row r="374" spans="1:12" s="2" customFormat="1">
      <c r="A374" s="94" t="str">
        <f>IF(B374&lt;&gt;"",VLOOKUP(B374,MERC!$C$4:$D$456,2,FALSE),"")</f>
        <v/>
      </c>
      <c r="B374" s="93"/>
      <c r="C374" s="86"/>
      <c r="D374" s="87"/>
      <c r="E374" s="86"/>
      <c r="F374" s="59" t="str">
        <f>IF(B374&lt;&gt;"",VLOOKUP(B374,HO!$B$2:$F$64,5,FALSE),"")</f>
        <v/>
      </c>
      <c r="G374" s="118"/>
      <c r="H374" s="94" t="str">
        <f>IF(B374&lt;&gt;"",VLOOKUP(B374,HO!$B$2:$E$64,4,FALSE),"")</f>
        <v/>
      </c>
      <c r="I374" s="59" t="str">
        <f>MDT!J385</f>
        <v/>
      </c>
      <c r="K374" s="42"/>
      <c r="L374" s="118"/>
    </row>
    <row r="375" spans="1:12" s="2" customFormat="1">
      <c r="A375" s="94" t="str">
        <f>IF(B375&lt;&gt;"",VLOOKUP(B375,MERC!$C$4:$D$456,2,FALSE),"")</f>
        <v/>
      </c>
      <c r="B375" s="93"/>
      <c r="C375" s="86"/>
      <c r="D375" s="87"/>
      <c r="E375" s="86"/>
      <c r="F375" s="59" t="str">
        <f>IF(B375&lt;&gt;"",VLOOKUP(B375,HO!$B$2:$F$64,5,FALSE),"")</f>
        <v/>
      </c>
      <c r="G375" s="118"/>
      <c r="H375" s="94" t="str">
        <f>IF(B375&lt;&gt;"",VLOOKUP(B375,HO!$B$2:$E$64,4,FALSE),"")</f>
        <v/>
      </c>
      <c r="I375" s="59" t="str">
        <f>MDT!J386</f>
        <v/>
      </c>
      <c r="K375" s="42"/>
      <c r="L375" s="118"/>
    </row>
    <row r="376" spans="1:12" s="2" customFormat="1">
      <c r="A376" s="94" t="str">
        <f>IF(B376&lt;&gt;"",VLOOKUP(B376,MERC!$C$4:$D$456,2,FALSE),"")</f>
        <v/>
      </c>
      <c r="B376" s="93"/>
      <c r="C376" s="86"/>
      <c r="D376" s="87"/>
      <c r="E376" s="86"/>
      <c r="F376" s="59" t="str">
        <f>IF(B376&lt;&gt;"",VLOOKUP(B376,HO!$B$2:$F$64,5,FALSE),"")</f>
        <v/>
      </c>
      <c r="G376" s="118"/>
      <c r="H376" s="94" t="str">
        <f>IF(B376&lt;&gt;"",VLOOKUP(B376,HO!$B$2:$E$64,4,FALSE),"")</f>
        <v/>
      </c>
      <c r="I376" s="59" t="str">
        <f>MDT!J387</f>
        <v/>
      </c>
      <c r="K376" s="42"/>
      <c r="L376" s="118"/>
    </row>
    <row r="377" spans="1:12" s="2" customFormat="1">
      <c r="A377" s="94" t="str">
        <f>IF(B377&lt;&gt;"",VLOOKUP(B377,MERC!$C$4:$D$456,2,FALSE),"")</f>
        <v/>
      </c>
      <c r="B377" s="93"/>
      <c r="C377" s="86"/>
      <c r="D377" s="87"/>
      <c r="E377" s="86"/>
      <c r="F377" s="59" t="str">
        <f>IF(B377&lt;&gt;"",VLOOKUP(B377,HO!$B$2:$F$64,5,FALSE),"")</f>
        <v/>
      </c>
      <c r="G377" s="118"/>
      <c r="H377" s="94" t="str">
        <f>IF(B377&lt;&gt;"",VLOOKUP(B377,HO!$B$2:$E$64,4,FALSE),"")</f>
        <v/>
      </c>
      <c r="I377" s="59" t="str">
        <f>MDT!J388</f>
        <v/>
      </c>
      <c r="K377" s="42"/>
      <c r="L377" s="118"/>
    </row>
    <row r="378" spans="1:12" s="2" customFormat="1">
      <c r="A378" s="94" t="str">
        <f>IF(B378&lt;&gt;"",VLOOKUP(B378,MERC!$C$4:$D$456,2,FALSE),"")</f>
        <v/>
      </c>
      <c r="B378" s="93"/>
      <c r="C378" s="86"/>
      <c r="D378" s="87"/>
      <c r="E378" s="86"/>
      <c r="F378" s="59" t="str">
        <f>IF(B378&lt;&gt;"",VLOOKUP(B378,HO!$B$2:$F$64,5,FALSE),"")</f>
        <v/>
      </c>
      <c r="G378" s="118"/>
      <c r="H378" s="94" t="str">
        <f>IF(B378&lt;&gt;"",VLOOKUP(B378,HO!$B$2:$E$64,4,FALSE),"")</f>
        <v/>
      </c>
      <c r="I378" s="59" t="str">
        <f>MDT!J389</f>
        <v/>
      </c>
      <c r="K378" s="42"/>
      <c r="L378" s="118"/>
    </row>
    <row r="379" spans="1:12" s="2" customFormat="1">
      <c r="A379" s="94" t="str">
        <f>IF(B379&lt;&gt;"",VLOOKUP(B379,MERC!$C$4:$D$456,2,FALSE),"")</f>
        <v/>
      </c>
      <c r="B379" s="93"/>
      <c r="C379" s="86"/>
      <c r="D379" s="87"/>
      <c r="E379" s="86"/>
      <c r="F379" s="59" t="str">
        <f>IF(B379&lt;&gt;"",VLOOKUP(B379,HO!$B$2:$F$64,5,FALSE),"")</f>
        <v/>
      </c>
      <c r="G379" s="118"/>
      <c r="H379" s="94" t="str">
        <f>IF(B379&lt;&gt;"",VLOOKUP(B379,HO!$B$2:$E$64,4,FALSE),"")</f>
        <v/>
      </c>
      <c r="I379" s="59" t="str">
        <f>MDT!J390</f>
        <v/>
      </c>
      <c r="K379" s="42"/>
      <c r="L379" s="118"/>
    </row>
    <row r="380" spans="1:12" s="2" customFormat="1">
      <c r="A380" s="94" t="str">
        <f>IF(B380&lt;&gt;"",VLOOKUP(B380,MERC!$C$4:$D$456,2,FALSE),"")</f>
        <v/>
      </c>
      <c r="B380" s="93"/>
      <c r="C380" s="86"/>
      <c r="D380" s="87"/>
      <c r="E380" s="86"/>
      <c r="F380" s="59" t="str">
        <f>IF(B380&lt;&gt;"",VLOOKUP(B380,HO!$B$2:$F$64,5,FALSE),"")</f>
        <v/>
      </c>
      <c r="G380" s="118"/>
      <c r="H380" s="94" t="str">
        <f>IF(B380&lt;&gt;"",VLOOKUP(B380,HO!$B$2:$E$64,4,FALSE),"")</f>
        <v/>
      </c>
      <c r="I380" s="59" t="str">
        <f>MDT!J391</f>
        <v/>
      </c>
      <c r="K380" s="42"/>
      <c r="L380" s="118"/>
    </row>
    <row r="381" spans="1:12" s="2" customFormat="1">
      <c r="A381" s="94" t="str">
        <f>IF(B381&lt;&gt;"",VLOOKUP(B381,MERC!$C$4:$D$456,2,FALSE),"")</f>
        <v/>
      </c>
      <c r="B381" s="93"/>
      <c r="C381" s="86"/>
      <c r="D381" s="87"/>
      <c r="E381" s="86"/>
      <c r="F381" s="59" t="str">
        <f>IF(B381&lt;&gt;"",VLOOKUP(B381,HO!$B$2:$F$64,5,FALSE),"")</f>
        <v/>
      </c>
      <c r="G381" s="118"/>
      <c r="H381" s="94" t="str">
        <f>IF(B381&lt;&gt;"",VLOOKUP(B381,HO!$B$2:$E$64,4,FALSE),"")</f>
        <v/>
      </c>
      <c r="I381" s="59" t="str">
        <f>MDT!J392</f>
        <v/>
      </c>
      <c r="K381" s="42"/>
      <c r="L381" s="118"/>
    </row>
    <row r="382" spans="1:12" s="2" customFormat="1">
      <c r="A382" s="94" t="str">
        <f>IF(B382&lt;&gt;"",VLOOKUP(B382,MERC!$C$4:$D$456,2,FALSE),"")</f>
        <v/>
      </c>
      <c r="B382" s="93"/>
      <c r="C382" s="86"/>
      <c r="D382" s="87"/>
      <c r="E382" s="86"/>
      <c r="F382" s="59" t="str">
        <f>IF(B382&lt;&gt;"",VLOOKUP(B382,HO!$B$2:$F$64,5,FALSE),"")</f>
        <v/>
      </c>
      <c r="G382" s="118"/>
      <c r="H382" s="94" t="str">
        <f>IF(B382&lt;&gt;"",VLOOKUP(B382,HO!$B$2:$E$64,4,FALSE),"")</f>
        <v/>
      </c>
      <c r="I382" s="59" t="str">
        <f>MDT!J393</f>
        <v/>
      </c>
      <c r="K382" s="42"/>
      <c r="L382" s="118"/>
    </row>
    <row r="383" spans="1:12" s="2" customFormat="1">
      <c r="A383" s="94" t="str">
        <f>IF(B383&lt;&gt;"",VLOOKUP(B383,MERC!$C$4:$D$456,2,FALSE),"")</f>
        <v/>
      </c>
      <c r="B383" s="93"/>
      <c r="C383" s="86"/>
      <c r="D383" s="87"/>
      <c r="E383" s="86"/>
      <c r="F383" s="59" t="str">
        <f>IF(B383&lt;&gt;"",VLOOKUP(B383,HO!$B$2:$F$64,5,FALSE),"")</f>
        <v/>
      </c>
      <c r="G383" s="118"/>
      <c r="H383" s="94" t="str">
        <f>IF(B383&lt;&gt;"",VLOOKUP(B383,HO!$B$2:$E$64,4,FALSE),"")</f>
        <v/>
      </c>
      <c r="I383" s="59" t="str">
        <f>MDT!J394</f>
        <v/>
      </c>
      <c r="K383" s="42"/>
      <c r="L383" s="118"/>
    </row>
    <row r="384" spans="1:12" s="2" customFormat="1">
      <c r="A384" s="94" t="str">
        <f>IF(B384&lt;&gt;"",VLOOKUP(B384,MERC!$C$4:$D$456,2,FALSE),"")</f>
        <v/>
      </c>
      <c r="B384" s="93"/>
      <c r="C384" s="86"/>
      <c r="D384" s="87"/>
      <c r="E384" s="86"/>
      <c r="F384" s="59" t="str">
        <f>IF(B384&lt;&gt;"",VLOOKUP(B384,HO!$B$2:$F$64,5,FALSE),"")</f>
        <v/>
      </c>
      <c r="G384" s="118"/>
      <c r="H384" s="94" t="str">
        <f>IF(B384&lt;&gt;"",VLOOKUP(B384,HO!$B$2:$E$64,4,FALSE),"")</f>
        <v/>
      </c>
      <c r="I384" s="59" t="str">
        <f>MDT!J395</f>
        <v/>
      </c>
      <c r="K384" s="42"/>
      <c r="L384" s="118"/>
    </row>
    <row r="385" spans="1:12" s="2" customFormat="1">
      <c r="A385" s="94" t="str">
        <f>IF(B385&lt;&gt;"",VLOOKUP(B385,MERC!$C$4:$D$456,2,FALSE),"")</f>
        <v/>
      </c>
      <c r="B385" s="93"/>
      <c r="C385" s="86"/>
      <c r="D385" s="87"/>
      <c r="E385" s="86"/>
      <c r="F385" s="59" t="str">
        <f>IF(B385&lt;&gt;"",VLOOKUP(B385,HO!$B$2:$F$64,5,FALSE),"")</f>
        <v/>
      </c>
      <c r="G385" s="118"/>
      <c r="H385" s="94" t="str">
        <f>IF(B385&lt;&gt;"",VLOOKUP(B385,HO!$B$2:$E$64,4,FALSE),"")</f>
        <v/>
      </c>
      <c r="I385" s="59" t="str">
        <f>MDT!J396</f>
        <v/>
      </c>
      <c r="K385" s="42"/>
      <c r="L385" s="118"/>
    </row>
    <row r="386" spans="1:12" s="2" customFormat="1">
      <c r="A386" s="94" t="str">
        <f>IF(B386&lt;&gt;"",VLOOKUP(B386,MERC!$C$4:$D$456,2,FALSE),"")</f>
        <v/>
      </c>
      <c r="B386" s="93"/>
      <c r="C386" s="86"/>
      <c r="D386" s="87"/>
      <c r="E386" s="86"/>
      <c r="F386" s="59" t="str">
        <f>IF(B386&lt;&gt;"",VLOOKUP(B386,HO!$B$2:$F$64,5,FALSE),"")</f>
        <v/>
      </c>
      <c r="G386" s="118"/>
      <c r="H386" s="94" t="str">
        <f>IF(B386&lt;&gt;"",VLOOKUP(B386,HO!$B$2:$E$64,4,FALSE),"")</f>
        <v/>
      </c>
      <c r="I386" s="59" t="str">
        <f>MDT!J397</f>
        <v/>
      </c>
      <c r="K386" s="42"/>
      <c r="L386" s="118"/>
    </row>
    <row r="387" spans="1:12" s="2" customFormat="1">
      <c r="A387" s="94" t="str">
        <f>IF(B387&lt;&gt;"",VLOOKUP(B387,MERC!$C$4:$D$456,2,FALSE),"")</f>
        <v/>
      </c>
      <c r="B387" s="93"/>
      <c r="C387" s="86"/>
      <c r="D387" s="87"/>
      <c r="E387" s="86"/>
      <c r="F387" s="59" t="str">
        <f>IF(B387&lt;&gt;"",VLOOKUP(B387,HO!$B$2:$F$64,5,FALSE),"")</f>
        <v/>
      </c>
      <c r="G387" s="118"/>
      <c r="H387" s="94" t="str">
        <f>IF(B387&lt;&gt;"",VLOOKUP(B387,HO!$B$2:$E$64,4,FALSE),"")</f>
        <v/>
      </c>
      <c r="I387" s="59" t="str">
        <f>MDT!J398</f>
        <v/>
      </c>
      <c r="K387" s="42"/>
      <c r="L387" s="118"/>
    </row>
    <row r="388" spans="1:12" s="2" customFormat="1">
      <c r="A388" s="94" t="str">
        <f>IF(B388&lt;&gt;"",VLOOKUP(B388,MERC!$C$4:$D$456,2,FALSE),"")</f>
        <v/>
      </c>
      <c r="B388" s="93"/>
      <c r="C388" s="86"/>
      <c r="D388" s="87"/>
      <c r="E388" s="86"/>
      <c r="F388" s="59" t="str">
        <f>IF(B388&lt;&gt;"",VLOOKUP(B388,HO!$B$2:$F$64,5,FALSE),"")</f>
        <v/>
      </c>
      <c r="G388" s="118"/>
      <c r="H388" s="94" t="str">
        <f>IF(B388&lt;&gt;"",VLOOKUP(B388,HO!$B$2:$E$64,4,FALSE),"")</f>
        <v/>
      </c>
      <c r="I388" s="59" t="str">
        <f>MDT!J399</f>
        <v/>
      </c>
      <c r="K388" s="42"/>
      <c r="L388" s="118"/>
    </row>
    <row r="389" spans="1:12" s="2" customFormat="1">
      <c r="A389" s="94" t="str">
        <f>IF(B389&lt;&gt;"",VLOOKUP(B389,MERC!$C$4:$D$456,2,FALSE),"")</f>
        <v/>
      </c>
      <c r="B389" s="93"/>
      <c r="C389" s="86"/>
      <c r="D389" s="87"/>
      <c r="E389" s="86"/>
      <c r="F389" s="59" t="str">
        <f>IF(B389&lt;&gt;"",VLOOKUP(B389,HO!$B$2:$F$64,5,FALSE),"")</f>
        <v/>
      </c>
      <c r="G389" s="118"/>
      <c r="H389" s="94" t="str">
        <f>IF(B389&lt;&gt;"",VLOOKUP(B389,HO!$B$2:$E$64,4,FALSE),"")</f>
        <v/>
      </c>
      <c r="I389" s="59" t="str">
        <f>MDT!J400</f>
        <v/>
      </c>
      <c r="K389" s="42"/>
      <c r="L389" s="118"/>
    </row>
    <row r="390" spans="1:12" s="2" customFormat="1">
      <c r="A390" s="94" t="str">
        <f>IF(B390&lt;&gt;"",VLOOKUP(B390,MERC!$C$4:$D$456,2,FALSE),"")</f>
        <v/>
      </c>
      <c r="B390" s="93"/>
      <c r="C390" s="86"/>
      <c r="D390" s="87"/>
      <c r="E390" s="86"/>
      <c r="F390" s="59" t="str">
        <f>IF(B390&lt;&gt;"",VLOOKUP(B390,HO!$B$2:$F$64,5,FALSE),"")</f>
        <v/>
      </c>
      <c r="G390" s="118"/>
      <c r="H390" s="94" t="str">
        <f>IF(B390&lt;&gt;"",VLOOKUP(B390,HO!$B$2:$E$64,4,FALSE),"")</f>
        <v/>
      </c>
      <c r="I390" s="59" t="str">
        <f>MDT!J401</f>
        <v/>
      </c>
      <c r="K390" s="42"/>
      <c r="L390" s="118"/>
    </row>
    <row r="391" spans="1:12" s="2" customFormat="1">
      <c r="A391" s="94" t="str">
        <f>IF(B391&lt;&gt;"",VLOOKUP(B391,MERC!$C$4:$D$456,2,FALSE),"")</f>
        <v/>
      </c>
      <c r="B391" s="93"/>
      <c r="C391" s="86"/>
      <c r="D391" s="87"/>
      <c r="E391" s="86"/>
      <c r="F391" s="59" t="str">
        <f>IF(B391&lt;&gt;"",VLOOKUP(B391,HO!$B$2:$F$64,5,FALSE),"")</f>
        <v/>
      </c>
      <c r="G391" s="118"/>
      <c r="H391" s="94" t="str">
        <f>IF(B391&lt;&gt;"",VLOOKUP(B391,HO!$B$2:$E$64,4,FALSE),"")</f>
        <v/>
      </c>
      <c r="I391" s="59" t="str">
        <f>MDT!J402</f>
        <v/>
      </c>
      <c r="K391" s="42"/>
      <c r="L391" s="118"/>
    </row>
    <row r="392" spans="1:12" s="2" customFormat="1">
      <c r="A392" s="94" t="str">
        <f>IF(B392&lt;&gt;"",VLOOKUP(B392,MERC!$C$4:$D$456,2,FALSE),"")</f>
        <v/>
      </c>
      <c r="B392" s="93"/>
      <c r="C392" s="86"/>
      <c r="D392" s="87"/>
      <c r="E392" s="86"/>
      <c r="F392" s="59" t="str">
        <f>IF(B392&lt;&gt;"",VLOOKUP(B392,HO!$B$2:$F$64,5,FALSE),"")</f>
        <v/>
      </c>
      <c r="G392" s="118"/>
      <c r="H392" s="94" t="str">
        <f>IF(B392&lt;&gt;"",VLOOKUP(B392,HO!$B$2:$E$64,4,FALSE),"")</f>
        <v/>
      </c>
      <c r="I392" s="59" t="str">
        <f>MDT!J403</f>
        <v/>
      </c>
      <c r="K392" s="42"/>
      <c r="L392" s="118"/>
    </row>
    <row r="393" spans="1:12" s="2" customFormat="1">
      <c r="A393" s="94" t="str">
        <f>IF(B393&lt;&gt;"",VLOOKUP(B393,MERC!$C$4:$D$456,2,FALSE),"")</f>
        <v/>
      </c>
      <c r="B393" s="93"/>
      <c r="C393" s="86"/>
      <c r="D393" s="87"/>
      <c r="E393" s="86"/>
      <c r="F393" s="59" t="str">
        <f>IF(B393&lt;&gt;"",VLOOKUP(B393,HO!$B$2:$F$64,5,FALSE),"")</f>
        <v/>
      </c>
      <c r="G393" s="118"/>
      <c r="H393" s="94" t="str">
        <f>IF(B393&lt;&gt;"",VLOOKUP(B393,HO!$B$2:$E$64,4,FALSE),"")</f>
        <v/>
      </c>
      <c r="I393" s="59" t="str">
        <f>MDT!J404</f>
        <v/>
      </c>
      <c r="K393" s="42"/>
      <c r="L393" s="118"/>
    </row>
    <row r="394" spans="1:12" s="2" customFormat="1">
      <c r="A394" s="94" t="str">
        <f>IF(B394&lt;&gt;"",VLOOKUP(B394,MERC!$C$4:$D$456,2,FALSE),"")</f>
        <v/>
      </c>
      <c r="B394" s="93"/>
      <c r="C394" s="86"/>
      <c r="D394" s="87"/>
      <c r="E394" s="86"/>
      <c r="F394" s="59" t="str">
        <f>IF(B394&lt;&gt;"",VLOOKUP(B394,HO!$B$2:$F$64,5,FALSE),"")</f>
        <v/>
      </c>
      <c r="G394" s="118"/>
      <c r="H394" s="94" t="str">
        <f>IF(B394&lt;&gt;"",VLOOKUP(B394,HO!$B$2:$E$64,4,FALSE),"")</f>
        <v/>
      </c>
      <c r="I394" s="59" t="str">
        <f>MDT!J405</f>
        <v/>
      </c>
      <c r="K394" s="42"/>
      <c r="L394" s="118"/>
    </row>
    <row r="395" spans="1:12" s="2" customFormat="1">
      <c r="A395" s="94" t="str">
        <f>IF(B395&lt;&gt;"",VLOOKUP(B395,MERC!$C$4:$D$456,2,FALSE),"")</f>
        <v/>
      </c>
      <c r="B395" s="93"/>
      <c r="C395" s="86"/>
      <c r="D395" s="87"/>
      <c r="E395" s="86"/>
      <c r="F395" s="59" t="str">
        <f>IF(B395&lt;&gt;"",VLOOKUP(B395,HO!$B$2:$F$64,5,FALSE),"")</f>
        <v/>
      </c>
      <c r="G395" s="118"/>
      <c r="H395" s="94" t="str">
        <f>IF(B395&lt;&gt;"",VLOOKUP(B395,HO!$B$2:$E$64,4,FALSE),"")</f>
        <v/>
      </c>
      <c r="I395" s="59" t="str">
        <f>MDT!J406</f>
        <v/>
      </c>
      <c r="K395" s="42"/>
      <c r="L395" s="118"/>
    </row>
    <row r="396" spans="1:12" s="2" customFormat="1">
      <c r="A396" s="94" t="str">
        <f>IF(B396&lt;&gt;"",VLOOKUP(B396,MERC!$C$4:$D$456,2,FALSE),"")</f>
        <v/>
      </c>
      <c r="B396" s="93"/>
      <c r="C396" s="86"/>
      <c r="D396" s="87"/>
      <c r="E396" s="86"/>
      <c r="F396" s="59" t="str">
        <f>IF(B396&lt;&gt;"",VLOOKUP(B396,HO!$B$2:$F$64,5,FALSE),"")</f>
        <v/>
      </c>
      <c r="G396" s="118"/>
      <c r="H396" s="94" t="str">
        <f>IF(B396&lt;&gt;"",VLOOKUP(B396,HO!$B$2:$E$64,4,FALSE),"")</f>
        <v/>
      </c>
      <c r="I396" s="59" t="str">
        <f>MDT!J407</f>
        <v/>
      </c>
      <c r="K396" s="42"/>
      <c r="L396" s="118"/>
    </row>
    <row r="397" spans="1:12" s="2" customFormat="1">
      <c r="A397" s="94" t="str">
        <f>IF(B397&lt;&gt;"",VLOOKUP(B397,MERC!$C$4:$D$456,2,FALSE),"")</f>
        <v/>
      </c>
      <c r="B397" s="93"/>
      <c r="C397" s="86"/>
      <c r="D397" s="87"/>
      <c r="E397" s="86"/>
      <c r="F397" s="59" t="str">
        <f>IF(B397&lt;&gt;"",VLOOKUP(B397,HO!$B$2:$F$64,5,FALSE),"")</f>
        <v/>
      </c>
      <c r="G397" s="118"/>
      <c r="H397" s="94" t="str">
        <f>IF(B397&lt;&gt;"",VLOOKUP(B397,HO!$B$2:$E$64,4,FALSE),"")</f>
        <v/>
      </c>
      <c r="I397" s="59" t="str">
        <f>MDT!J408</f>
        <v/>
      </c>
      <c r="K397" s="42"/>
      <c r="L397" s="118"/>
    </row>
    <row r="398" spans="1:12" s="2" customFormat="1">
      <c r="A398" s="94" t="str">
        <f>IF(B398&lt;&gt;"",VLOOKUP(B398,MERC!$C$4:$D$456,2,FALSE),"")</f>
        <v/>
      </c>
      <c r="B398" s="93"/>
      <c r="C398" s="86"/>
      <c r="D398" s="87"/>
      <c r="E398" s="86"/>
      <c r="F398" s="59" t="str">
        <f>IF(B398&lt;&gt;"",VLOOKUP(B398,HO!$B$2:$F$64,5,FALSE),"")</f>
        <v/>
      </c>
      <c r="G398" s="118"/>
      <c r="H398" s="94" t="str">
        <f>IF(B398&lt;&gt;"",VLOOKUP(B398,HO!$B$2:$E$64,4,FALSE),"")</f>
        <v/>
      </c>
      <c r="I398" s="59" t="str">
        <f>MDT!J409</f>
        <v/>
      </c>
      <c r="K398" s="42"/>
      <c r="L398" s="118"/>
    </row>
    <row r="399" spans="1:12" s="2" customFormat="1">
      <c r="A399" s="94" t="str">
        <f>IF(B399&lt;&gt;"",VLOOKUP(B399,MERC!$C$4:$D$456,2,FALSE),"")</f>
        <v/>
      </c>
      <c r="B399" s="93"/>
      <c r="C399" s="86"/>
      <c r="D399" s="87"/>
      <c r="E399" s="86"/>
      <c r="F399" s="59" t="str">
        <f>IF(B399&lt;&gt;"",VLOOKUP(B399,HO!$B$2:$F$64,5,FALSE),"")</f>
        <v/>
      </c>
      <c r="G399" s="118"/>
      <c r="H399" s="94" t="str">
        <f>IF(B399&lt;&gt;"",VLOOKUP(B399,HO!$B$2:$E$64,4,FALSE),"")</f>
        <v/>
      </c>
      <c r="I399" s="59" t="str">
        <f>MDT!J410</f>
        <v/>
      </c>
      <c r="K399" s="42"/>
      <c r="L399" s="118"/>
    </row>
    <row r="400" spans="1:12" s="2" customFormat="1">
      <c r="A400" s="94" t="str">
        <f>IF(B400&lt;&gt;"",VLOOKUP(B400,MERC!$C$4:$D$456,2,FALSE),"")</f>
        <v/>
      </c>
      <c r="B400" s="93"/>
      <c r="C400" s="86"/>
      <c r="D400" s="87"/>
      <c r="E400" s="86"/>
      <c r="F400" s="59" t="str">
        <f>IF(B400&lt;&gt;"",VLOOKUP(B400,HO!$B$2:$F$64,5,FALSE),"")</f>
        <v/>
      </c>
      <c r="G400" s="118"/>
      <c r="H400" s="94" t="str">
        <f>IF(B400&lt;&gt;"",VLOOKUP(B400,HO!$B$2:$E$64,4,FALSE),"")</f>
        <v/>
      </c>
      <c r="I400" s="59" t="str">
        <f>MDT!J411</f>
        <v/>
      </c>
      <c r="K400" s="42"/>
      <c r="L400" s="118"/>
    </row>
    <row r="401" spans="1:12" s="2" customFormat="1">
      <c r="A401" s="94" t="str">
        <f>IF(B401&lt;&gt;"",VLOOKUP(B401,MERC!$C$4:$D$456,2,FALSE),"")</f>
        <v/>
      </c>
      <c r="B401" s="93"/>
      <c r="C401" s="86"/>
      <c r="D401" s="87"/>
      <c r="E401" s="86"/>
      <c r="F401" s="59" t="str">
        <f>IF(B401&lt;&gt;"",VLOOKUP(B401,HO!$B$2:$F$64,5,FALSE),"")</f>
        <v/>
      </c>
      <c r="G401" s="118"/>
      <c r="H401" s="94" t="str">
        <f>IF(B401&lt;&gt;"",VLOOKUP(B401,HO!$B$2:$E$64,4,FALSE),"")</f>
        <v/>
      </c>
      <c r="I401" s="59" t="str">
        <f>MDT!J412</f>
        <v/>
      </c>
      <c r="K401" s="42"/>
      <c r="L401" s="118"/>
    </row>
    <row r="402" spans="1:12" s="2" customFormat="1">
      <c r="A402" s="94" t="str">
        <f>IF(B402&lt;&gt;"",VLOOKUP(B402,MERC!$C$4:$D$456,2,FALSE),"")</f>
        <v/>
      </c>
      <c r="B402" s="93"/>
      <c r="C402" s="86"/>
      <c r="D402" s="87"/>
      <c r="E402" s="86"/>
      <c r="F402" s="59" t="str">
        <f>IF(B402&lt;&gt;"",VLOOKUP(B402,HO!$B$2:$F$64,5,FALSE),"")</f>
        <v/>
      </c>
      <c r="G402" s="118"/>
      <c r="H402" s="94" t="str">
        <f>IF(B402&lt;&gt;"",VLOOKUP(B402,HO!$B$2:$E$64,4,FALSE),"")</f>
        <v/>
      </c>
      <c r="I402" s="59" t="str">
        <f>MDT!J413</f>
        <v/>
      </c>
      <c r="K402" s="42"/>
      <c r="L402" s="118"/>
    </row>
    <row r="403" spans="1:12" s="2" customFormat="1">
      <c r="A403" s="94" t="str">
        <f>IF(B403&lt;&gt;"",VLOOKUP(B403,MERC!$C$4:$D$456,2,FALSE),"")</f>
        <v/>
      </c>
      <c r="B403" s="93"/>
      <c r="C403" s="86"/>
      <c r="D403" s="87"/>
      <c r="E403" s="86"/>
      <c r="F403" s="59" t="str">
        <f>IF(B403&lt;&gt;"",VLOOKUP(B403,HO!$B$2:$F$64,5,FALSE),"")</f>
        <v/>
      </c>
      <c r="G403" s="118"/>
      <c r="H403" s="94" t="str">
        <f>IF(B403&lt;&gt;"",VLOOKUP(B403,HO!$B$2:$E$64,4,FALSE),"")</f>
        <v/>
      </c>
      <c r="I403" s="59" t="str">
        <f>MDT!J414</f>
        <v/>
      </c>
      <c r="K403" s="42"/>
      <c r="L403" s="118"/>
    </row>
    <row r="404" spans="1:12" s="2" customFormat="1">
      <c r="A404" s="94" t="str">
        <f>IF(B404&lt;&gt;"",VLOOKUP(B404,MERC!$C$4:$D$456,2,FALSE),"")</f>
        <v/>
      </c>
      <c r="B404" s="93"/>
      <c r="C404" s="86"/>
      <c r="D404" s="87"/>
      <c r="E404" s="86"/>
      <c r="F404" s="59" t="str">
        <f>IF(B404&lt;&gt;"",VLOOKUP(B404,HO!$B$2:$F$64,5,FALSE),"")</f>
        <v/>
      </c>
      <c r="G404" s="118"/>
      <c r="H404" s="94" t="str">
        <f>IF(B404&lt;&gt;"",VLOOKUP(B404,HO!$B$2:$E$64,4,FALSE),"")</f>
        <v/>
      </c>
      <c r="I404" s="59" t="str">
        <f>MDT!J415</f>
        <v/>
      </c>
      <c r="K404" s="42"/>
      <c r="L404" s="118"/>
    </row>
    <row r="405" spans="1:12" s="2" customFormat="1">
      <c r="A405" s="94" t="str">
        <f>IF(B405&lt;&gt;"",VLOOKUP(B405,MERC!$C$4:$D$456,2,FALSE),"")</f>
        <v/>
      </c>
      <c r="B405" s="93"/>
      <c r="C405" s="86"/>
      <c r="D405" s="87"/>
      <c r="E405" s="86"/>
      <c r="F405" s="59" t="str">
        <f>IF(B405&lt;&gt;"",VLOOKUP(B405,HO!$B$2:$F$64,5,FALSE),"")</f>
        <v/>
      </c>
      <c r="G405" s="118"/>
      <c r="H405" s="94" t="str">
        <f>IF(B405&lt;&gt;"",VLOOKUP(B405,HO!$B$2:$E$64,4,FALSE),"")</f>
        <v/>
      </c>
      <c r="I405" s="59" t="str">
        <f>MDT!J416</f>
        <v/>
      </c>
      <c r="K405" s="42"/>
      <c r="L405" s="118"/>
    </row>
    <row r="406" spans="1:12" s="2" customFormat="1">
      <c r="A406" s="94" t="str">
        <f>IF(B406&lt;&gt;"",VLOOKUP(B406,MERC!$C$4:$D$456,2,FALSE),"")</f>
        <v/>
      </c>
      <c r="B406" s="93"/>
      <c r="C406" s="86"/>
      <c r="D406" s="87"/>
      <c r="E406" s="86"/>
      <c r="F406" s="59" t="str">
        <f>IF(B406&lt;&gt;"",VLOOKUP(B406,HO!$B$2:$F$64,5,FALSE),"")</f>
        <v/>
      </c>
      <c r="G406" s="118"/>
      <c r="H406" s="94" t="str">
        <f>IF(B406&lt;&gt;"",VLOOKUP(B406,HO!$B$2:$E$64,4,FALSE),"")</f>
        <v/>
      </c>
      <c r="I406" s="59" t="str">
        <f>MDT!J417</f>
        <v/>
      </c>
      <c r="K406" s="42"/>
      <c r="L406" s="118"/>
    </row>
    <row r="407" spans="1:12" s="2" customFormat="1">
      <c r="A407" s="94" t="str">
        <f>IF(B407&lt;&gt;"",VLOOKUP(B407,MERC!$C$4:$D$456,2,FALSE),"")</f>
        <v/>
      </c>
      <c r="B407" s="93"/>
      <c r="C407" s="86"/>
      <c r="D407" s="87"/>
      <c r="E407" s="86"/>
      <c r="F407" s="59" t="str">
        <f>IF(B407&lt;&gt;"",VLOOKUP(B407,HO!$B$2:$F$64,5,FALSE),"")</f>
        <v/>
      </c>
      <c r="G407" s="118"/>
      <c r="H407" s="94" t="str">
        <f>IF(B407&lt;&gt;"",VLOOKUP(B407,HO!$B$2:$E$64,4,FALSE),"")</f>
        <v/>
      </c>
      <c r="I407" s="59" t="str">
        <f>MDT!J418</f>
        <v/>
      </c>
      <c r="K407" s="42"/>
      <c r="L407" s="118"/>
    </row>
    <row r="408" spans="1:12" s="2" customFormat="1">
      <c r="A408" s="94" t="str">
        <f>IF(B408&lt;&gt;"",VLOOKUP(B408,MERC!$C$4:$D$456,2,FALSE),"")</f>
        <v/>
      </c>
      <c r="B408" s="93"/>
      <c r="C408" s="86"/>
      <c r="D408" s="87"/>
      <c r="E408" s="86"/>
      <c r="F408" s="59" t="str">
        <f>IF(B408&lt;&gt;"",VLOOKUP(B408,HO!$B$2:$F$64,5,FALSE),"")</f>
        <v/>
      </c>
      <c r="G408" s="118"/>
      <c r="H408" s="94" t="str">
        <f>IF(B408&lt;&gt;"",VLOOKUP(B408,HO!$B$2:$E$64,4,FALSE),"")</f>
        <v/>
      </c>
      <c r="I408" s="59" t="str">
        <f>MDT!J419</f>
        <v/>
      </c>
      <c r="K408" s="42"/>
      <c r="L408" s="118"/>
    </row>
    <row r="409" spans="1:12" s="2" customFormat="1">
      <c r="A409" s="94" t="str">
        <f>IF(B409&lt;&gt;"",VLOOKUP(B409,MERC!$C$4:$D$456,2,FALSE),"")</f>
        <v/>
      </c>
      <c r="B409" s="93"/>
      <c r="C409" s="86"/>
      <c r="D409" s="87"/>
      <c r="E409" s="86"/>
      <c r="F409" s="59" t="str">
        <f>IF(B409&lt;&gt;"",VLOOKUP(B409,HO!$B$2:$F$64,5,FALSE),"")</f>
        <v/>
      </c>
      <c r="G409" s="118"/>
      <c r="H409" s="94" t="str">
        <f>IF(B409&lt;&gt;"",VLOOKUP(B409,HO!$B$2:$E$64,4,FALSE),"")</f>
        <v/>
      </c>
      <c r="I409" s="59" t="str">
        <f>MDT!J420</f>
        <v/>
      </c>
      <c r="K409" s="42"/>
      <c r="L409" s="118"/>
    </row>
    <row r="410" spans="1:12" s="2" customFormat="1">
      <c r="A410" s="94" t="str">
        <f>IF(B410&lt;&gt;"",VLOOKUP(B410,MERC!$C$4:$D$456,2,FALSE),"")</f>
        <v/>
      </c>
      <c r="B410" s="93"/>
      <c r="C410" s="86"/>
      <c r="D410" s="87"/>
      <c r="E410" s="86"/>
      <c r="F410" s="59" t="str">
        <f>IF(B410&lt;&gt;"",VLOOKUP(B410,HO!$B$2:$F$64,5,FALSE),"")</f>
        <v/>
      </c>
      <c r="G410" s="118"/>
      <c r="H410" s="94" t="str">
        <f>IF(B410&lt;&gt;"",VLOOKUP(B410,HO!$B$2:$E$64,4,FALSE),"")</f>
        <v/>
      </c>
      <c r="I410" s="59" t="str">
        <f>MDT!J421</f>
        <v/>
      </c>
      <c r="K410" s="42"/>
      <c r="L410" s="118"/>
    </row>
    <row r="411" spans="1:12" s="2" customFormat="1">
      <c r="A411" s="94" t="str">
        <f>IF(B411&lt;&gt;"",VLOOKUP(B411,MERC!$C$4:$D$456,2,FALSE),"")</f>
        <v/>
      </c>
      <c r="B411" s="93"/>
      <c r="C411" s="86"/>
      <c r="D411" s="87"/>
      <c r="E411" s="86"/>
      <c r="F411" s="59" t="str">
        <f>IF(B411&lt;&gt;"",VLOOKUP(B411,HO!$B$2:$F$64,5,FALSE),"")</f>
        <v/>
      </c>
      <c r="G411" s="118"/>
      <c r="H411" s="94" t="str">
        <f>IF(B411&lt;&gt;"",VLOOKUP(B411,HO!$B$2:$E$64,4,FALSE),"")</f>
        <v/>
      </c>
      <c r="I411" s="59" t="str">
        <f>MDT!J422</f>
        <v/>
      </c>
      <c r="K411" s="42"/>
      <c r="L411" s="118"/>
    </row>
    <row r="412" spans="1:12" s="2" customFormat="1">
      <c r="A412" s="94" t="str">
        <f>IF(B412&lt;&gt;"",VLOOKUP(B412,MERC!$C$4:$D$456,2,FALSE),"")</f>
        <v/>
      </c>
      <c r="B412" s="93"/>
      <c r="C412" s="86"/>
      <c r="D412" s="87"/>
      <c r="E412" s="86"/>
      <c r="F412" s="59" t="str">
        <f>IF(B412&lt;&gt;"",VLOOKUP(B412,HO!$B$2:$F$64,5,FALSE),"")</f>
        <v/>
      </c>
      <c r="G412" s="118"/>
      <c r="H412" s="94" t="str">
        <f>IF(B412&lt;&gt;"",VLOOKUP(B412,HO!$B$2:$E$64,4,FALSE),"")</f>
        <v/>
      </c>
      <c r="I412" s="59" t="str">
        <f>MDT!J423</f>
        <v/>
      </c>
      <c r="K412" s="42"/>
      <c r="L412" s="118"/>
    </row>
    <row r="413" spans="1:12" s="2" customFormat="1">
      <c r="A413" s="94" t="str">
        <f>IF(B413&lt;&gt;"",VLOOKUP(B413,MERC!$C$4:$D$456,2,FALSE),"")</f>
        <v/>
      </c>
      <c r="B413" s="93"/>
      <c r="C413" s="86"/>
      <c r="D413" s="87"/>
      <c r="E413" s="86"/>
      <c r="F413" s="59" t="str">
        <f>IF(B413&lt;&gt;"",VLOOKUP(B413,HO!$B$2:$F$64,5,FALSE),"")</f>
        <v/>
      </c>
      <c r="G413" s="118"/>
      <c r="H413" s="94" t="str">
        <f>IF(B413&lt;&gt;"",VLOOKUP(B413,HO!$B$2:$E$64,4,FALSE),"")</f>
        <v/>
      </c>
      <c r="I413" s="59" t="str">
        <f>MDT!J424</f>
        <v/>
      </c>
      <c r="K413" s="42"/>
      <c r="L413" s="118"/>
    </row>
    <row r="414" spans="1:12" s="2" customFormat="1">
      <c r="A414" s="94" t="str">
        <f>IF(B414&lt;&gt;"",VLOOKUP(B414,MERC!$C$4:$D$456,2,FALSE),"")</f>
        <v/>
      </c>
      <c r="B414" s="93"/>
      <c r="C414" s="86"/>
      <c r="D414" s="87"/>
      <c r="E414" s="86"/>
      <c r="F414" s="59" t="str">
        <f>IF(B414&lt;&gt;"",VLOOKUP(B414,HO!$B$2:$F$64,5,FALSE),"")</f>
        <v/>
      </c>
      <c r="G414" s="118"/>
      <c r="H414" s="94" t="str">
        <f>IF(B414&lt;&gt;"",VLOOKUP(B414,HO!$B$2:$E$64,4,FALSE),"")</f>
        <v/>
      </c>
      <c r="I414" s="59" t="str">
        <f>MDT!J425</f>
        <v/>
      </c>
      <c r="K414" s="42"/>
      <c r="L414" s="118"/>
    </row>
    <row r="415" spans="1:12" s="2" customFormat="1">
      <c r="A415" s="94" t="str">
        <f>IF(B415&lt;&gt;"",VLOOKUP(B415,MERC!$C$4:$D$456,2,FALSE),"")</f>
        <v/>
      </c>
      <c r="B415" s="93"/>
      <c r="C415" s="86"/>
      <c r="D415" s="87"/>
      <c r="E415" s="86"/>
      <c r="F415" s="59" t="str">
        <f>IF(B415&lt;&gt;"",VLOOKUP(B415,HO!$B$2:$F$64,5,FALSE),"")</f>
        <v/>
      </c>
      <c r="G415" s="118"/>
      <c r="H415" s="94" t="str">
        <f>IF(B415&lt;&gt;"",VLOOKUP(B415,HO!$B$2:$E$64,4,FALSE),"")</f>
        <v/>
      </c>
      <c r="I415" s="59" t="str">
        <f>MDT!J426</f>
        <v/>
      </c>
      <c r="K415" s="42"/>
      <c r="L415" s="118"/>
    </row>
    <row r="416" spans="1:12" s="2" customFormat="1">
      <c r="A416" s="94" t="str">
        <f>IF(B416&lt;&gt;"",VLOOKUP(B416,MERC!$C$4:$D$456,2,FALSE),"")</f>
        <v/>
      </c>
      <c r="B416" s="93"/>
      <c r="C416" s="86"/>
      <c r="D416" s="87"/>
      <c r="E416" s="86"/>
      <c r="F416" s="59" t="str">
        <f>IF(B416&lt;&gt;"",VLOOKUP(B416,HO!$B$2:$F$64,5,FALSE),"")</f>
        <v/>
      </c>
      <c r="G416" s="118"/>
      <c r="H416" s="94" t="str">
        <f>IF(B416&lt;&gt;"",VLOOKUP(B416,HO!$B$2:$E$64,4,FALSE),"")</f>
        <v/>
      </c>
      <c r="I416" s="59" t="str">
        <f>MDT!J427</f>
        <v/>
      </c>
      <c r="K416" s="42"/>
      <c r="L416" s="118"/>
    </row>
    <row r="417" spans="1:12" s="2" customFormat="1">
      <c r="A417" s="94" t="str">
        <f>IF(B417&lt;&gt;"",VLOOKUP(B417,MERC!$C$4:$D$456,2,FALSE),"")</f>
        <v/>
      </c>
      <c r="B417" s="93"/>
      <c r="C417" s="86"/>
      <c r="D417" s="87"/>
      <c r="E417" s="86"/>
      <c r="F417" s="59" t="str">
        <f>IF(B417&lt;&gt;"",VLOOKUP(B417,HO!$B$2:$F$64,5,FALSE),"")</f>
        <v/>
      </c>
      <c r="G417" s="118"/>
      <c r="H417" s="94" t="str">
        <f>IF(B417&lt;&gt;"",VLOOKUP(B417,HO!$B$2:$E$64,4,FALSE),"")</f>
        <v/>
      </c>
      <c r="I417" s="59" t="str">
        <f>MDT!J428</f>
        <v/>
      </c>
      <c r="K417" s="42"/>
      <c r="L417" s="118"/>
    </row>
    <row r="418" spans="1:12" s="2" customFormat="1">
      <c r="A418" s="94" t="str">
        <f>IF(B418&lt;&gt;"",VLOOKUP(B418,MERC!$C$4:$D$456,2,FALSE),"")</f>
        <v/>
      </c>
      <c r="B418" s="93"/>
      <c r="C418" s="86"/>
      <c r="D418" s="87"/>
      <c r="E418" s="86"/>
      <c r="F418" s="59" t="str">
        <f>IF(B418&lt;&gt;"",VLOOKUP(B418,HO!$B$2:$F$64,5,FALSE),"")</f>
        <v/>
      </c>
      <c r="G418" s="118"/>
      <c r="H418" s="94" t="str">
        <f>IF(B418&lt;&gt;"",VLOOKUP(B418,HO!$B$2:$E$64,4,FALSE),"")</f>
        <v/>
      </c>
      <c r="I418" s="59" t="str">
        <f>MDT!J429</f>
        <v/>
      </c>
      <c r="K418" s="42"/>
      <c r="L418" s="118"/>
    </row>
    <row r="419" spans="1:12" s="2" customFormat="1">
      <c r="A419" s="94" t="str">
        <f>IF(B419&lt;&gt;"",VLOOKUP(B419,MERC!$C$4:$D$456,2,FALSE),"")</f>
        <v/>
      </c>
      <c r="B419" s="93"/>
      <c r="C419" s="86"/>
      <c r="D419" s="87"/>
      <c r="E419" s="86"/>
      <c r="F419" s="59" t="str">
        <f>IF(B419&lt;&gt;"",VLOOKUP(B419,HO!$B$2:$F$64,5,FALSE),"")</f>
        <v/>
      </c>
      <c r="G419" s="118"/>
      <c r="H419" s="94" t="str">
        <f>IF(B419&lt;&gt;"",VLOOKUP(B419,HO!$B$2:$E$64,4,FALSE),"")</f>
        <v/>
      </c>
      <c r="I419" s="59" t="str">
        <f>MDT!J430</f>
        <v/>
      </c>
      <c r="K419" s="42"/>
      <c r="L419" s="118"/>
    </row>
    <row r="420" spans="1:12" s="2" customFormat="1">
      <c r="A420" s="94" t="str">
        <f>IF(B420&lt;&gt;"",VLOOKUP(B420,MERC!$C$4:$D$456,2,FALSE),"")</f>
        <v/>
      </c>
      <c r="B420" s="93"/>
      <c r="C420" s="86"/>
      <c r="D420" s="87"/>
      <c r="E420" s="86"/>
      <c r="F420" s="59" t="str">
        <f>IF(B420&lt;&gt;"",VLOOKUP(B420,HO!$B$2:$F$64,5,FALSE),"")</f>
        <v/>
      </c>
      <c r="G420" s="118"/>
      <c r="H420" s="94" t="str">
        <f>IF(B420&lt;&gt;"",VLOOKUP(B420,HO!$B$2:$E$64,4,FALSE),"")</f>
        <v/>
      </c>
      <c r="I420" s="59" t="str">
        <f>MDT!J431</f>
        <v/>
      </c>
      <c r="K420" s="42"/>
      <c r="L420" s="118"/>
    </row>
    <row r="421" spans="1:12" s="2" customFormat="1">
      <c r="A421" s="94" t="str">
        <f>IF(B421&lt;&gt;"",VLOOKUP(B421,MERC!$C$4:$D$456,2,FALSE),"")</f>
        <v/>
      </c>
      <c r="B421" s="93"/>
      <c r="C421" s="86"/>
      <c r="D421" s="87"/>
      <c r="E421" s="86"/>
      <c r="F421" s="59" t="str">
        <f>IF(B421&lt;&gt;"",VLOOKUP(B421,HO!$B$2:$F$64,5,FALSE),"")</f>
        <v/>
      </c>
      <c r="G421" s="118"/>
      <c r="H421" s="94" t="str">
        <f>IF(B421&lt;&gt;"",VLOOKUP(B421,HO!$B$2:$E$64,4,FALSE),"")</f>
        <v/>
      </c>
      <c r="I421" s="59" t="str">
        <f>MDT!J432</f>
        <v/>
      </c>
      <c r="K421" s="42"/>
      <c r="L421" s="118"/>
    </row>
    <row r="422" spans="1:12" s="2" customFormat="1">
      <c r="A422" s="94" t="str">
        <f>IF(B422&lt;&gt;"",VLOOKUP(B422,MERC!$C$4:$D$456,2,FALSE),"")</f>
        <v/>
      </c>
      <c r="B422" s="93"/>
      <c r="C422" s="86"/>
      <c r="D422" s="87"/>
      <c r="E422" s="86"/>
      <c r="F422" s="59" t="str">
        <f>IF(B422&lt;&gt;"",VLOOKUP(B422,HO!$B$2:$F$64,5,FALSE),"")</f>
        <v/>
      </c>
      <c r="G422" s="118"/>
      <c r="H422" s="94" t="str">
        <f>IF(B422&lt;&gt;"",VLOOKUP(B422,HO!$B$2:$E$64,4,FALSE),"")</f>
        <v/>
      </c>
      <c r="I422" s="59" t="str">
        <f>MDT!J433</f>
        <v/>
      </c>
      <c r="K422" s="42"/>
      <c r="L422" s="118"/>
    </row>
    <row r="423" spans="1:12" s="2" customFormat="1">
      <c r="A423" s="94" t="str">
        <f>IF(B423&lt;&gt;"",VLOOKUP(B423,MERC!$C$4:$D$456,2,FALSE),"")</f>
        <v/>
      </c>
      <c r="B423" s="93"/>
      <c r="C423" s="86"/>
      <c r="D423" s="87"/>
      <c r="E423" s="86"/>
      <c r="F423" s="59" t="str">
        <f>IF(B423&lt;&gt;"",VLOOKUP(B423,HO!$B$2:$F$64,5,FALSE),"")</f>
        <v/>
      </c>
      <c r="G423" s="118"/>
      <c r="H423" s="94" t="str">
        <f>IF(B423&lt;&gt;"",VLOOKUP(B423,HO!$B$2:$E$64,4,FALSE),"")</f>
        <v/>
      </c>
      <c r="I423" s="59" t="str">
        <f>MDT!J434</f>
        <v/>
      </c>
      <c r="K423" s="42"/>
      <c r="L423" s="118"/>
    </row>
    <row r="424" spans="1:12" s="2" customFormat="1">
      <c r="A424" s="94" t="str">
        <f>IF(B424&lt;&gt;"",VLOOKUP(B424,MERC!$C$4:$D$456,2,FALSE),"")</f>
        <v/>
      </c>
      <c r="B424" s="93"/>
      <c r="C424" s="86"/>
      <c r="D424" s="87"/>
      <c r="E424" s="86"/>
      <c r="F424" s="59" t="str">
        <f>IF(B424&lt;&gt;"",VLOOKUP(B424,HO!$B$2:$F$64,5,FALSE),"")</f>
        <v/>
      </c>
      <c r="G424" s="118"/>
      <c r="H424" s="94" t="str">
        <f>IF(B424&lt;&gt;"",VLOOKUP(B424,HO!$B$2:$E$64,4,FALSE),"")</f>
        <v/>
      </c>
      <c r="I424" s="59" t="str">
        <f>MDT!J435</f>
        <v/>
      </c>
      <c r="K424" s="42"/>
      <c r="L424" s="118"/>
    </row>
    <row r="425" spans="1:12" s="2" customFormat="1">
      <c r="A425" s="94" t="str">
        <f>IF(B425&lt;&gt;"",VLOOKUP(B425,MERC!$C$4:$D$456,2,FALSE),"")</f>
        <v/>
      </c>
      <c r="B425" s="93"/>
      <c r="C425" s="86"/>
      <c r="D425" s="87"/>
      <c r="E425" s="86"/>
      <c r="F425" s="59" t="str">
        <f>IF(B425&lt;&gt;"",VLOOKUP(B425,HO!$B$2:$F$64,5,FALSE),"")</f>
        <v/>
      </c>
      <c r="G425" s="118"/>
      <c r="H425" s="94" t="str">
        <f>IF(B425&lt;&gt;"",VLOOKUP(B425,HO!$B$2:$E$64,4,FALSE),"")</f>
        <v/>
      </c>
      <c r="I425" s="59" t="str">
        <f>MDT!J436</f>
        <v/>
      </c>
      <c r="K425" s="42"/>
      <c r="L425" s="118"/>
    </row>
    <row r="426" spans="1:12" s="2" customFormat="1">
      <c r="A426" s="94" t="str">
        <f>IF(B426&lt;&gt;"",VLOOKUP(B426,MERC!$C$4:$D$456,2,FALSE),"")</f>
        <v/>
      </c>
      <c r="B426" s="93"/>
      <c r="C426" s="86"/>
      <c r="D426" s="87"/>
      <c r="E426" s="86"/>
      <c r="F426" s="59" t="str">
        <f>IF(B426&lt;&gt;"",VLOOKUP(B426,HO!$B$2:$F$64,5,FALSE),"")</f>
        <v/>
      </c>
      <c r="G426" s="118"/>
      <c r="H426" s="94" t="str">
        <f>IF(B426&lt;&gt;"",VLOOKUP(B426,HO!$B$2:$E$64,4,FALSE),"")</f>
        <v/>
      </c>
      <c r="I426" s="59" t="str">
        <f>MDT!J437</f>
        <v/>
      </c>
      <c r="K426" s="42"/>
      <c r="L426" s="118"/>
    </row>
    <row r="427" spans="1:12" s="2" customFormat="1">
      <c r="A427" s="94" t="str">
        <f>IF(B427&lt;&gt;"",VLOOKUP(B427,MERC!$C$4:$D$456,2,FALSE),"")</f>
        <v/>
      </c>
      <c r="B427" s="93"/>
      <c r="C427" s="86"/>
      <c r="D427" s="87"/>
      <c r="E427" s="86"/>
      <c r="F427" s="59" t="str">
        <f>IF(B427&lt;&gt;"",VLOOKUP(B427,HO!$B$2:$F$64,5,FALSE),"")</f>
        <v/>
      </c>
      <c r="G427" s="118"/>
      <c r="H427" s="94" t="str">
        <f>IF(B427&lt;&gt;"",VLOOKUP(B427,HO!$B$2:$E$64,4,FALSE),"")</f>
        <v/>
      </c>
      <c r="I427" s="59" t="str">
        <f>MDT!J438</f>
        <v/>
      </c>
      <c r="K427" s="42"/>
      <c r="L427" s="118"/>
    </row>
    <row r="428" spans="1:12" s="2" customFormat="1">
      <c r="A428" s="94" t="str">
        <f>IF(B428&lt;&gt;"",VLOOKUP(B428,MERC!$C$4:$D$456,2,FALSE),"")</f>
        <v/>
      </c>
      <c r="B428" s="93"/>
      <c r="C428" s="86"/>
      <c r="D428" s="87"/>
      <c r="E428" s="86"/>
      <c r="F428" s="59" t="str">
        <f>IF(B428&lt;&gt;"",VLOOKUP(B428,HO!$B$2:$F$64,5,FALSE),"")</f>
        <v/>
      </c>
      <c r="G428" s="118"/>
      <c r="H428" s="94" t="str">
        <f>IF(B428&lt;&gt;"",VLOOKUP(B428,HO!$B$2:$E$64,4,FALSE),"")</f>
        <v/>
      </c>
      <c r="I428" s="59" t="str">
        <f>MDT!J439</f>
        <v/>
      </c>
      <c r="K428" s="42"/>
      <c r="L428" s="118"/>
    </row>
    <row r="429" spans="1:12" s="2" customFormat="1">
      <c r="A429" s="94" t="str">
        <f>IF(B429&lt;&gt;"",VLOOKUP(B429,MERC!$C$4:$D$456,2,FALSE),"")</f>
        <v/>
      </c>
      <c r="B429" s="93"/>
      <c r="C429" s="86"/>
      <c r="D429" s="87"/>
      <c r="E429" s="86"/>
      <c r="F429" s="59" t="str">
        <f>IF(B429&lt;&gt;"",VLOOKUP(B429,HO!$B$2:$F$64,5,FALSE),"")</f>
        <v/>
      </c>
      <c r="G429" s="118"/>
      <c r="H429" s="94" t="str">
        <f>IF(B429&lt;&gt;"",VLOOKUP(B429,HO!$B$2:$E$64,4,FALSE),"")</f>
        <v/>
      </c>
      <c r="I429" s="59" t="str">
        <f>MDT!J440</f>
        <v/>
      </c>
      <c r="K429" s="42"/>
      <c r="L429" s="118"/>
    </row>
    <row r="430" spans="1:12" s="2" customFormat="1">
      <c r="A430" s="94" t="str">
        <f>IF(B430&lt;&gt;"",VLOOKUP(B430,MERC!$C$4:$D$456,2,FALSE),"")</f>
        <v/>
      </c>
      <c r="B430" s="93"/>
      <c r="C430" s="86"/>
      <c r="D430" s="87"/>
      <c r="E430" s="86"/>
      <c r="F430" s="59" t="str">
        <f>IF(B430&lt;&gt;"",VLOOKUP(B430,HO!$B$2:$F$64,5,FALSE),"")</f>
        <v/>
      </c>
      <c r="G430" s="118"/>
      <c r="H430" s="94" t="str">
        <f>IF(B430&lt;&gt;"",VLOOKUP(B430,HO!$B$2:$E$64,4,FALSE),"")</f>
        <v/>
      </c>
      <c r="I430" s="59" t="str">
        <f>MDT!J441</f>
        <v/>
      </c>
      <c r="K430" s="42"/>
      <c r="L430" s="118"/>
    </row>
    <row r="431" spans="1:12" s="2" customFormat="1">
      <c r="A431" s="94" t="str">
        <f>IF(B431&lt;&gt;"",VLOOKUP(B431,MERC!$C$4:$D$456,2,FALSE),"")</f>
        <v/>
      </c>
      <c r="B431" s="93"/>
      <c r="C431" s="86"/>
      <c r="D431" s="87"/>
      <c r="E431" s="86"/>
      <c r="F431" s="59" t="str">
        <f>IF(B431&lt;&gt;"",VLOOKUP(B431,HO!$B$2:$F$64,5,FALSE),"")</f>
        <v/>
      </c>
      <c r="G431" s="118"/>
      <c r="H431" s="94" t="str">
        <f>IF(B431&lt;&gt;"",VLOOKUP(B431,HO!$B$2:$E$64,4,FALSE),"")</f>
        <v/>
      </c>
      <c r="I431" s="59" t="str">
        <f>MDT!J442</f>
        <v/>
      </c>
      <c r="K431" s="42"/>
      <c r="L431" s="118"/>
    </row>
    <row r="432" spans="1:12" s="2" customFormat="1">
      <c r="A432" s="94" t="str">
        <f>IF(B432&lt;&gt;"",VLOOKUP(B432,MERC!$C$4:$D$456,2,FALSE),"")</f>
        <v/>
      </c>
      <c r="B432" s="93"/>
      <c r="C432" s="86"/>
      <c r="D432" s="87"/>
      <c r="E432" s="86"/>
      <c r="F432" s="59" t="str">
        <f>IF(B432&lt;&gt;"",VLOOKUP(B432,HO!$B$2:$F$64,5,FALSE),"")</f>
        <v/>
      </c>
      <c r="G432" s="118"/>
      <c r="H432" s="94" t="str">
        <f>IF(B432&lt;&gt;"",VLOOKUP(B432,HO!$B$2:$E$64,4,FALSE),"")</f>
        <v/>
      </c>
      <c r="I432" s="59" t="str">
        <f>MDT!J443</f>
        <v/>
      </c>
      <c r="K432" s="42"/>
      <c r="L432" s="118"/>
    </row>
    <row r="433" spans="1:12" s="2" customFormat="1">
      <c r="A433" s="94" t="str">
        <f>IF(B433&lt;&gt;"",VLOOKUP(B433,MERC!$C$4:$D$456,2,FALSE),"")</f>
        <v/>
      </c>
      <c r="B433" s="93"/>
      <c r="C433" s="86"/>
      <c r="D433" s="87"/>
      <c r="E433" s="86"/>
      <c r="F433" s="59" t="str">
        <f>IF(B433&lt;&gt;"",VLOOKUP(B433,HO!$B$2:$F$64,5,FALSE),"")</f>
        <v/>
      </c>
      <c r="G433" s="118"/>
      <c r="H433" s="94" t="str">
        <f>IF(B433&lt;&gt;"",VLOOKUP(B433,HO!$B$2:$E$64,4,FALSE),"")</f>
        <v/>
      </c>
      <c r="I433" s="59" t="str">
        <f>MDT!J444</f>
        <v/>
      </c>
      <c r="K433" s="42"/>
      <c r="L433" s="118"/>
    </row>
    <row r="434" spans="1:12" s="2" customFormat="1">
      <c r="A434" s="94" t="str">
        <f>IF(B434&lt;&gt;"",VLOOKUP(B434,MERC!$C$4:$D$456,2,FALSE),"")</f>
        <v/>
      </c>
      <c r="B434" s="93"/>
      <c r="C434" s="86"/>
      <c r="D434" s="87"/>
      <c r="E434" s="86"/>
      <c r="F434" s="59" t="str">
        <f>IF(B434&lt;&gt;"",VLOOKUP(B434,HO!$B$2:$F$64,5,FALSE),"")</f>
        <v/>
      </c>
      <c r="G434" s="118"/>
      <c r="H434" s="94" t="str">
        <f>IF(B434&lt;&gt;"",VLOOKUP(B434,HO!$B$2:$E$64,4,FALSE),"")</f>
        <v/>
      </c>
      <c r="I434" s="59" t="str">
        <f>MDT!J445</f>
        <v/>
      </c>
      <c r="K434" s="42"/>
      <c r="L434" s="118"/>
    </row>
    <row r="435" spans="1:12" s="2" customFormat="1">
      <c r="A435" s="94" t="str">
        <f>IF(B435&lt;&gt;"",VLOOKUP(B435,MERC!$C$4:$D$456,2,FALSE),"")</f>
        <v/>
      </c>
      <c r="B435" s="93"/>
      <c r="C435" s="86"/>
      <c r="D435" s="87"/>
      <c r="E435" s="86"/>
      <c r="F435" s="59" t="str">
        <f>IF(B435&lt;&gt;"",VLOOKUP(B435,HO!$B$2:$F$64,5,FALSE),"")</f>
        <v/>
      </c>
      <c r="G435" s="118"/>
      <c r="H435" s="94" t="str">
        <f>IF(B435&lt;&gt;"",VLOOKUP(B435,HO!$B$2:$E$64,4,FALSE),"")</f>
        <v/>
      </c>
      <c r="I435" s="59" t="str">
        <f>MDT!J446</f>
        <v/>
      </c>
      <c r="K435" s="42"/>
      <c r="L435" s="118"/>
    </row>
    <row r="436" spans="1:12" s="2" customFormat="1">
      <c r="A436" s="94" t="str">
        <f>IF(B436&lt;&gt;"",VLOOKUP(B436,MERC!$C$4:$D$456,2,FALSE),"")</f>
        <v/>
      </c>
      <c r="B436" s="93"/>
      <c r="C436" s="86"/>
      <c r="D436" s="87"/>
      <c r="E436" s="86"/>
      <c r="F436" s="59" t="str">
        <f>IF(B436&lt;&gt;"",VLOOKUP(B436,HO!$B$2:$F$64,5,FALSE),"")</f>
        <v/>
      </c>
      <c r="G436" s="118"/>
      <c r="H436" s="94" t="str">
        <f>IF(B436&lt;&gt;"",VLOOKUP(B436,HO!$B$2:$E$64,4,FALSE),"")</f>
        <v/>
      </c>
      <c r="I436" s="59" t="str">
        <f>MDT!J447</f>
        <v/>
      </c>
      <c r="K436" s="42"/>
      <c r="L436" s="118"/>
    </row>
    <row r="437" spans="1:12" s="2" customFormat="1">
      <c r="A437" s="94" t="str">
        <f>IF(B437&lt;&gt;"",VLOOKUP(B437,MERC!$C$4:$D$456,2,FALSE),"")</f>
        <v/>
      </c>
      <c r="B437" s="93"/>
      <c r="C437" s="86"/>
      <c r="D437" s="87"/>
      <c r="E437" s="86"/>
      <c r="F437" s="59" t="str">
        <f>IF(B437&lt;&gt;"",VLOOKUP(B437,HO!$B$2:$F$64,5,FALSE),"")</f>
        <v/>
      </c>
      <c r="G437" s="118"/>
      <c r="H437" s="94" t="str">
        <f>IF(B437&lt;&gt;"",VLOOKUP(B437,HO!$B$2:$E$64,4,FALSE),"")</f>
        <v/>
      </c>
      <c r="I437" s="59" t="str">
        <f>MDT!J448</f>
        <v/>
      </c>
      <c r="K437" s="42"/>
      <c r="L437" s="118"/>
    </row>
    <row r="438" spans="1:12" s="2" customFormat="1">
      <c r="A438" s="94" t="str">
        <f>IF(B438&lt;&gt;"",VLOOKUP(B438,MERC!$C$4:$D$456,2,FALSE),"")</f>
        <v/>
      </c>
      <c r="B438" s="93"/>
      <c r="C438" s="86"/>
      <c r="D438" s="87"/>
      <c r="E438" s="86"/>
      <c r="F438" s="59" t="str">
        <f>IF(B438&lt;&gt;"",VLOOKUP(B438,HO!$B$2:$F$64,5,FALSE),"")</f>
        <v/>
      </c>
      <c r="G438" s="118"/>
      <c r="H438" s="94" t="str">
        <f>IF(B438&lt;&gt;"",VLOOKUP(B438,HO!$B$2:$E$64,4,FALSE),"")</f>
        <v/>
      </c>
      <c r="I438" s="59" t="str">
        <f>MDT!J449</f>
        <v/>
      </c>
      <c r="K438" s="42"/>
      <c r="L438" s="118"/>
    </row>
    <row r="439" spans="1:12" s="2" customFormat="1">
      <c r="A439" s="94" t="str">
        <f>IF(B439&lt;&gt;"",VLOOKUP(B439,MERC!$C$4:$D$456,2,FALSE),"")</f>
        <v/>
      </c>
      <c r="B439" s="93"/>
      <c r="C439" s="86"/>
      <c r="D439" s="87"/>
      <c r="E439" s="86"/>
      <c r="F439" s="59" t="str">
        <f>IF(B439&lt;&gt;"",VLOOKUP(B439,HO!$B$2:$F$64,5,FALSE),"")</f>
        <v/>
      </c>
      <c r="G439" s="118"/>
      <c r="H439" s="94" t="str">
        <f>IF(B439&lt;&gt;"",VLOOKUP(B439,HO!$B$2:$E$64,4,FALSE),"")</f>
        <v/>
      </c>
      <c r="I439" s="59" t="str">
        <f>MDT!J450</f>
        <v/>
      </c>
      <c r="K439" s="42"/>
      <c r="L439" s="118"/>
    </row>
    <row r="440" spans="1:12" s="2" customFormat="1">
      <c r="A440" s="94" t="str">
        <f>IF(B440&lt;&gt;"",VLOOKUP(B440,MERC!$C$4:$D$456,2,FALSE),"")</f>
        <v/>
      </c>
      <c r="B440" s="93"/>
      <c r="C440" s="86"/>
      <c r="D440" s="87"/>
      <c r="E440" s="86"/>
      <c r="F440" s="59" t="str">
        <f>IF(B440&lt;&gt;"",VLOOKUP(B440,HO!$B$2:$F$64,5,FALSE),"")</f>
        <v/>
      </c>
      <c r="G440" s="118"/>
      <c r="H440" s="94" t="str">
        <f>IF(B440&lt;&gt;"",VLOOKUP(B440,HO!$B$2:$E$64,4,FALSE),"")</f>
        <v/>
      </c>
      <c r="I440" s="59" t="str">
        <f>MDT!J451</f>
        <v/>
      </c>
      <c r="K440" s="42"/>
      <c r="L440" s="118"/>
    </row>
    <row r="441" spans="1:12" s="2" customFormat="1">
      <c r="A441" s="94" t="str">
        <f>IF(B441&lt;&gt;"",VLOOKUP(B441,MERC!$C$4:$D$456,2,FALSE),"")</f>
        <v/>
      </c>
      <c r="B441" s="93"/>
      <c r="C441" s="86"/>
      <c r="D441" s="87"/>
      <c r="E441" s="86"/>
      <c r="F441" s="59" t="str">
        <f>IF(B441&lt;&gt;"",VLOOKUP(B441,HO!$B$2:$F$64,5,FALSE),"")</f>
        <v/>
      </c>
      <c r="G441" s="118"/>
      <c r="H441" s="94" t="str">
        <f>IF(B441&lt;&gt;"",VLOOKUP(B441,HO!$B$2:$E$64,4,FALSE),"")</f>
        <v/>
      </c>
      <c r="I441" s="59" t="str">
        <f>MDT!J452</f>
        <v/>
      </c>
      <c r="K441" s="42"/>
      <c r="L441" s="118"/>
    </row>
    <row r="442" spans="1:12" s="2" customFormat="1">
      <c r="A442" s="94" t="str">
        <f>IF(B442&lt;&gt;"",VLOOKUP(B442,MERC!$C$4:$D$456,2,FALSE),"")</f>
        <v/>
      </c>
      <c r="B442" s="93"/>
      <c r="C442" s="86"/>
      <c r="D442" s="87"/>
      <c r="E442" s="86"/>
      <c r="F442" s="59" t="str">
        <f>IF(B442&lt;&gt;"",VLOOKUP(B442,HO!$B$2:$F$64,5,FALSE),"")</f>
        <v/>
      </c>
      <c r="G442" s="118"/>
      <c r="H442" s="94" t="str">
        <f>IF(B442&lt;&gt;"",VLOOKUP(B442,HO!$B$2:$E$64,4,FALSE),"")</f>
        <v/>
      </c>
      <c r="I442" s="59" t="str">
        <f>MDT!J453</f>
        <v/>
      </c>
      <c r="K442" s="42"/>
      <c r="L442" s="118"/>
    </row>
    <row r="443" spans="1:12" s="2" customFormat="1">
      <c r="A443" s="94" t="str">
        <f>IF(B443&lt;&gt;"",VLOOKUP(B443,MERC!$C$4:$D$456,2,FALSE),"")</f>
        <v/>
      </c>
      <c r="B443" s="93"/>
      <c r="C443" s="86"/>
      <c r="D443" s="87"/>
      <c r="E443" s="86"/>
      <c r="F443" s="59" t="str">
        <f>IF(B443&lt;&gt;"",VLOOKUP(B443,HO!$B$2:$F$64,5,FALSE),"")</f>
        <v/>
      </c>
      <c r="G443" s="118"/>
      <c r="H443" s="94" t="str">
        <f>IF(B443&lt;&gt;"",VLOOKUP(B443,HO!$B$2:$E$64,4,FALSE),"")</f>
        <v/>
      </c>
      <c r="I443" s="59" t="str">
        <f>MDT!J454</f>
        <v/>
      </c>
      <c r="K443" s="42"/>
      <c r="L443" s="118"/>
    </row>
    <row r="444" spans="1:12" s="2" customFormat="1">
      <c r="A444" s="94" t="str">
        <f>IF(B444&lt;&gt;"",VLOOKUP(B444,MERC!$C$4:$D$456,2,FALSE),"")</f>
        <v/>
      </c>
      <c r="B444" s="93"/>
      <c r="C444" s="86"/>
      <c r="D444" s="87"/>
      <c r="E444" s="86"/>
      <c r="F444" s="59" t="str">
        <f>IF(B444&lt;&gt;"",VLOOKUP(B444,HO!$B$2:$F$64,5,FALSE),"")</f>
        <v/>
      </c>
      <c r="G444" s="118"/>
      <c r="H444" s="94" t="str">
        <f>IF(B444&lt;&gt;"",VLOOKUP(B444,HO!$B$2:$E$64,4,FALSE),"")</f>
        <v/>
      </c>
      <c r="I444" s="59" t="str">
        <f>MDT!J455</f>
        <v/>
      </c>
      <c r="K444" s="42"/>
      <c r="L444" s="118"/>
    </row>
    <row r="445" spans="1:12" s="2" customFormat="1">
      <c r="A445" s="94" t="str">
        <f>IF(B445&lt;&gt;"",VLOOKUP(B445,MERC!$C$4:$D$456,2,FALSE),"")</f>
        <v/>
      </c>
      <c r="B445" s="93"/>
      <c r="C445" s="86"/>
      <c r="D445" s="87"/>
      <c r="E445" s="86"/>
      <c r="F445" s="59" t="str">
        <f>IF(B445&lt;&gt;"",VLOOKUP(B445,HO!$B$2:$F$64,5,FALSE),"")</f>
        <v/>
      </c>
      <c r="G445" s="118"/>
      <c r="H445" s="94" t="str">
        <f>IF(B445&lt;&gt;"",VLOOKUP(B445,HO!$B$2:$E$64,4,FALSE),"")</f>
        <v/>
      </c>
      <c r="I445" s="59" t="str">
        <f>MDT!J456</f>
        <v/>
      </c>
      <c r="K445" s="42"/>
      <c r="L445" s="118"/>
    </row>
    <row r="446" spans="1:12" s="2" customFormat="1">
      <c r="A446" s="94" t="str">
        <f>IF(B446&lt;&gt;"",VLOOKUP(B446,MERC!$C$4:$D$456,2,FALSE),"")</f>
        <v/>
      </c>
      <c r="B446" s="93"/>
      <c r="C446" s="86"/>
      <c r="D446" s="87"/>
      <c r="E446" s="86"/>
      <c r="F446" s="59" t="str">
        <f>IF(B446&lt;&gt;"",VLOOKUP(B446,HO!$B$2:$F$64,5,FALSE),"")</f>
        <v/>
      </c>
      <c r="G446" s="118"/>
      <c r="H446" s="94" t="str">
        <f>IF(B446&lt;&gt;"",VLOOKUP(B446,HO!$B$2:$E$64,4,FALSE),"")</f>
        <v/>
      </c>
      <c r="I446" s="59" t="str">
        <f>MDT!J457</f>
        <v/>
      </c>
      <c r="K446" s="42"/>
      <c r="L446" s="118"/>
    </row>
    <row r="447" spans="1:12" s="2" customFormat="1">
      <c r="A447" s="94" t="str">
        <f>IF(B447&lt;&gt;"",VLOOKUP(B447,MERC!$C$4:$D$456,2,FALSE),"")</f>
        <v/>
      </c>
      <c r="B447" s="93"/>
      <c r="C447" s="86"/>
      <c r="D447" s="87"/>
      <c r="E447" s="86"/>
      <c r="F447" s="59" t="str">
        <f>IF(B447&lt;&gt;"",VLOOKUP(B447,HO!$B$2:$F$64,5,FALSE),"")</f>
        <v/>
      </c>
      <c r="G447" s="118"/>
      <c r="H447" s="94" t="str">
        <f>IF(B447&lt;&gt;"",VLOOKUP(B447,HO!$B$2:$E$64,4,FALSE),"")</f>
        <v/>
      </c>
      <c r="I447" s="59" t="str">
        <f>MDT!J458</f>
        <v/>
      </c>
      <c r="K447" s="42"/>
      <c r="L447" s="118"/>
    </row>
    <row r="448" spans="1:12" s="2" customFormat="1">
      <c r="A448" s="94" t="str">
        <f>IF(B448&lt;&gt;"",VLOOKUP(B448,MERC!$C$4:$D$456,2,FALSE),"")</f>
        <v/>
      </c>
      <c r="B448" s="93"/>
      <c r="C448" s="86"/>
      <c r="D448" s="87"/>
      <c r="E448" s="86"/>
      <c r="F448" s="59" t="str">
        <f>IF(B448&lt;&gt;"",VLOOKUP(B448,HO!$B$2:$F$64,5,FALSE),"")</f>
        <v/>
      </c>
      <c r="G448" s="118"/>
      <c r="H448" s="94" t="str">
        <f>IF(B448&lt;&gt;"",VLOOKUP(B448,HO!$B$2:$E$64,4,FALSE),"")</f>
        <v/>
      </c>
      <c r="I448" s="59" t="str">
        <f>MDT!J459</f>
        <v/>
      </c>
      <c r="K448" s="42"/>
      <c r="L448" s="118"/>
    </row>
    <row r="449" spans="1:12" s="2" customFormat="1">
      <c r="A449" s="94" t="str">
        <f>IF(B449&lt;&gt;"",VLOOKUP(B449,MERC!$C$4:$D$456,2,FALSE),"")</f>
        <v/>
      </c>
      <c r="B449" s="93"/>
      <c r="C449" s="86"/>
      <c r="D449" s="87"/>
      <c r="E449" s="86"/>
      <c r="F449" s="59" t="str">
        <f>IF(B449&lt;&gt;"",VLOOKUP(B449,HO!$B$2:$F$64,5,FALSE),"")</f>
        <v/>
      </c>
      <c r="G449" s="118"/>
      <c r="H449" s="94" t="str">
        <f>IF(B449&lt;&gt;"",VLOOKUP(B449,HO!$B$2:$E$64,4,FALSE),"")</f>
        <v/>
      </c>
      <c r="I449" s="59" t="str">
        <f>MDT!J460</f>
        <v/>
      </c>
      <c r="K449" s="42"/>
      <c r="L449" s="118"/>
    </row>
    <row r="450" spans="1:12" s="2" customFormat="1">
      <c r="A450" s="94" t="str">
        <f>IF(B450&lt;&gt;"",VLOOKUP(B450,MERC!$C$4:$D$456,2,FALSE),"")</f>
        <v/>
      </c>
      <c r="B450" s="93"/>
      <c r="C450" s="86"/>
      <c r="D450" s="87"/>
      <c r="E450" s="86"/>
      <c r="F450" s="59" t="str">
        <f>IF(B450&lt;&gt;"",VLOOKUP(B450,HO!$B$2:$F$64,5,FALSE),"")</f>
        <v/>
      </c>
      <c r="G450" s="118"/>
      <c r="H450" s="94" t="str">
        <f>IF(B450&lt;&gt;"",VLOOKUP(B450,HO!$B$2:$E$64,4,FALSE),"")</f>
        <v/>
      </c>
      <c r="I450" s="59" t="str">
        <f>MDT!J461</f>
        <v/>
      </c>
      <c r="K450" s="42"/>
      <c r="L450" s="118"/>
    </row>
    <row r="451" spans="1:12" s="2" customFormat="1">
      <c r="A451" s="94" t="str">
        <f>IF(B451&lt;&gt;"",VLOOKUP(B451,MERC!$C$4:$D$456,2,FALSE),"")</f>
        <v/>
      </c>
      <c r="B451" s="93"/>
      <c r="C451" s="86"/>
      <c r="D451" s="87"/>
      <c r="E451" s="86"/>
      <c r="F451" s="59" t="str">
        <f>IF(B451&lt;&gt;"",VLOOKUP(B451,HO!$B$2:$F$64,5,FALSE),"")</f>
        <v/>
      </c>
      <c r="G451" s="118"/>
      <c r="H451" s="94" t="str">
        <f>IF(B451&lt;&gt;"",VLOOKUP(B451,HO!$B$2:$E$64,4,FALSE),"")</f>
        <v/>
      </c>
      <c r="I451" s="59" t="str">
        <f>MDT!J462</f>
        <v/>
      </c>
      <c r="K451" s="42"/>
      <c r="L451" s="118"/>
    </row>
    <row r="452" spans="1:12" s="2" customFormat="1">
      <c r="A452" s="94" t="str">
        <f>IF(B452&lt;&gt;"",VLOOKUP(B452,MERC!$C$4:$D$456,2,FALSE),"")</f>
        <v/>
      </c>
      <c r="B452" s="93"/>
      <c r="C452" s="86"/>
      <c r="D452" s="87"/>
      <c r="E452" s="86"/>
      <c r="F452" s="59" t="str">
        <f>IF(B452&lt;&gt;"",VLOOKUP(B452,HO!$B$2:$F$64,5,FALSE),"")</f>
        <v/>
      </c>
      <c r="G452" s="118"/>
      <c r="H452" s="94" t="str">
        <f>IF(B452&lt;&gt;"",VLOOKUP(B452,HO!$B$2:$E$64,4,FALSE),"")</f>
        <v/>
      </c>
      <c r="I452" s="59" t="str">
        <f>MDT!J463</f>
        <v/>
      </c>
      <c r="K452" s="42"/>
      <c r="L452" s="118"/>
    </row>
    <row r="453" spans="1:12" s="2" customFormat="1">
      <c r="A453" s="94" t="str">
        <f>IF(B453&lt;&gt;"",VLOOKUP(B453,MERC!$C$4:$D$456,2,FALSE),"")</f>
        <v/>
      </c>
      <c r="B453" s="93"/>
      <c r="C453" s="86"/>
      <c r="D453" s="87"/>
      <c r="E453" s="86"/>
      <c r="F453" s="59" t="str">
        <f>IF(B453&lt;&gt;"",VLOOKUP(B453,HO!$B$2:$F$64,5,FALSE),"")</f>
        <v/>
      </c>
      <c r="G453" s="118"/>
      <c r="H453" s="94" t="str">
        <f>IF(B453&lt;&gt;"",VLOOKUP(B453,HO!$B$2:$E$64,4,FALSE),"")</f>
        <v/>
      </c>
      <c r="I453" s="59" t="str">
        <f>MDT!J464</f>
        <v/>
      </c>
      <c r="K453" s="42"/>
      <c r="L453" s="118"/>
    </row>
    <row r="454" spans="1:12" s="2" customFormat="1">
      <c r="A454" s="94" t="str">
        <f>IF(B454&lt;&gt;"",VLOOKUP(B454,MERC!$C$4:$D$456,2,FALSE),"")</f>
        <v/>
      </c>
      <c r="B454" s="93"/>
      <c r="C454" s="86"/>
      <c r="D454" s="87"/>
      <c r="E454" s="86"/>
      <c r="F454" s="59" t="str">
        <f>IF(B454&lt;&gt;"",VLOOKUP(B454,HO!$B$2:$F$64,5,FALSE),"")</f>
        <v/>
      </c>
      <c r="G454" s="118"/>
      <c r="H454" s="94" t="str">
        <f>IF(B454&lt;&gt;"",VLOOKUP(B454,HO!$B$2:$E$64,4,FALSE),"")</f>
        <v/>
      </c>
      <c r="I454" s="59" t="str">
        <f>MDT!J465</f>
        <v/>
      </c>
      <c r="K454" s="42"/>
      <c r="L454" s="118"/>
    </row>
    <row r="455" spans="1:12" s="2" customFormat="1">
      <c r="A455" s="94" t="str">
        <f>IF(B455&lt;&gt;"",VLOOKUP(B455,MERC!$C$4:$D$456,2,FALSE),"")</f>
        <v/>
      </c>
      <c r="B455" s="93"/>
      <c r="C455" s="86"/>
      <c r="D455" s="87"/>
      <c r="E455" s="86"/>
      <c r="F455" s="59" t="str">
        <f>IF(B455&lt;&gt;"",VLOOKUP(B455,HO!$B$2:$F$64,5,FALSE),"")</f>
        <v/>
      </c>
      <c r="G455" s="118"/>
      <c r="H455" s="94" t="str">
        <f>IF(B455&lt;&gt;"",VLOOKUP(B455,HO!$B$2:$E$64,4,FALSE),"")</f>
        <v/>
      </c>
      <c r="I455" s="59" t="str">
        <f>MDT!J466</f>
        <v/>
      </c>
      <c r="K455" s="42"/>
      <c r="L455" s="118"/>
    </row>
    <row r="456" spans="1:12" s="2" customFormat="1">
      <c r="A456" s="94" t="str">
        <f>IF(B456&lt;&gt;"",VLOOKUP(B456,MERC!$C$4:$D$456,2,FALSE),"")</f>
        <v/>
      </c>
      <c r="B456" s="93"/>
      <c r="C456" s="86"/>
      <c r="D456" s="87"/>
      <c r="E456" s="86"/>
      <c r="F456" s="59" t="str">
        <f>IF(B456&lt;&gt;"",VLOOKUP(B456,HO!$B$2:$F$64,5,FALSE),"")</f>
        <v/>
      </c>
      <c r="G456" s="118"/>
      <c r="H456" s="94" t="str">
        <f>IF(B456&lt;&gt;"",VLOOKUP(B456,HO!$B$2:$E$64,4,FALSE),"")</f>
        <v/>
      </c>
      <c r="I456" s="59" t="str">
        <f>MDT!J467</f>
        <v/>
      </c>
      <c r="K456" s="42"/>
      <c r="L456" s="118"/>
    </row>
    <row r="457" spans="1:12" s="2" customFormat="1">
      <c r="A457" s="94" t="str">
        <f>IF(B457&lt;&gt;"",VLOOKUP(B457,MERC!$C$4:$D$456,2,FALSE),"")</f>
        <v/>
      </c>
      <c r="B457" s="93"/>
      <c r="C457" s="86"/>
      <c r="D457" s="87"/>
      <c r="E457" s="86"/>
      <c r="F457" s="59" t="str">
        <f>IF(B457&lt;&gt;"",VLOOKUP(B457,HO!$B$2:$F$64,5,FALSE),"")</f>
        <v/>
      </c>
      <c r="G457" s="118"/>
      <c r="H457" s="94" t="str">
        <f>IF(B457&lt;&gt;"",VLOOKUP(B457,HO!$B$2:$E$64,4,FALSE),"")</f>
        <v/>
      </c>
      <c r="I457" s="59" t="str">
        <f>MDT!J468</f>
        <v/>
      </c>
      <c r="K457" s="42"/>
      <c r="L457" s="118"/>
    </row>
    <row r="458" spans="1:12" s="2" customFormat="1">
      <c r="A458" s="94" t="str">
        <f>IF(B458&lt;&gt;"",VLOOKUP(B458,MERC!$C$4:$D$456,2,FALSE),"")</f>
        <v/>
      </c>
      <c r="B458" s="93"/>
      <c r="C458" s="86"/>
      <c r="D458" s="87"/>
      <c r="E458" s="86"/>
      <c r="F458" s="59" t="str">
        <f>IF(B458&lt;&gt;"",VLOOKUP(B458,HO!$B$2:$F$64,5,FALSE),"")</f>
        <v/>
      </c>
      <c r="G458" s="118"/>
      <c r="H458" s="94" t="str">
        <f>IF(B458&lt;&gt;"",VLOOKUP(B458,HO!$B$2:$E$64,4,FALSE),"")</f>
        <v/>
      </c>
      <c r="I458" s="59" t="str">
        <f>MDT!J469</f>
        <v/>
      </c>
      <c r="K458" s="42"/>
      <c r="L458" s="118"/>
    </row>
    <row r="459" spans="1:12" s="2" customFormat="1">
      <c r="A459" s="94" t="str">
        <f>IF(B459&lt;&gt;"",VLOOKUP(B459,MERC!$C$4:$D$456,2,FALSE),"")</f>
        <v/>
      </c>
      <c r="B459" s="93"/>
      <c r="C459" s="86"/>
      <c r="D459" s="87"/>
      <c r="E459" s="86"/>
      <c r="F459" s="59" t="str">
        <f>IF(B459&lt;&gt;"",VLOOKUP(B459,HO!$B$2:$F$64,5,FALSE),"")</f>
        <v/>
      </c>
      <c r="G459" s="118"/>
      <c r="H459" s="94" t="str">
        <f>IF(B459&lt;&gt;"",VLOOKUP(B459,HO!$B$2:$E$64,4,FALSE),"")</f>
        <v/>
      </c>
      <c r="I459" s="59" t="str">
        <f>MDT!J470</f>
        <v/>
      </c>
      <c r="K459" s="42"/>
      <c r="L459" s="118"/>
    </row>
    <row r="460" spans="1:12" s="2" customFormat="1">
      <c r="A460" s="94" t="str">
        <f>IF(B460&lt;&gt;"",VLOOKUP(B460,MERC!$C$4:$D$456,2,FALSE),"")</f>
        <v/>
      </c>
      <c r="B460" s="93"/>
      <c r="C460" s="86"/>
      <c r="D460" s="87"/>
      <c r="E460" s="86"/>
      <c r="F460" s="59" t="str">
        <f>IF(B460&lt;&gt;"",VLOOKUP(B460,HO!$B$2:$F$64,5,FALSE),"")</f>
        <v/>
      </c>
      <c r="G460" s="118"/>
      <c r="H460" s="94" t="str">
        <f>IF(B460&lt;&gt;"",VLOOKUP(B460,HO!$B$2:$E$64,4,FALSE),"")</f>
        <v/>
      </c>
      <c r="I460" s="59" t="str">
        <f>MDT!J471</f>
        <v/>
      </c>
      <c r="K460" s="42"/>
      <c r="L460" s="118"/>
    </row>
    <row r="461" spans="1:12" s="2" customFormat="1">
      <c r="A461" s="94" t="str">
        <f>IF(B461&lt;&gt;"",VLOOKUP(B461,MERC!$C$4:$D$456,2,FALSE),"")</f>
        <v/>
      </c>
      <c r="B461" s="93"/>
      <c r="C461" s="86"/>
      <c r="D461" s="87"/>
      <c r="E461" s="86"/>
      <c r="F461" s="59" t="str">
        <f>IF(B461&lt;&gt;"",VLOOKUP(B461,HO!$B$2:$F$64,5,FALSE),"")</f>
        <v/>
      </c>
      <c r="G461" s="118"/>
      <c r="H461" s="94" t="str">
        <f>IF(B461&lt;&gt;"",VLOOKUP(B461,HO!$B$2:$E$64,4,FALSE),"")</f>
        <v/>
      </c>
      <c r="I461" s="59" t="str">
        <f>MDT!J472</f>
        <v/>
      </c>
      <c r="K461" s="42"/>
      <c r="L461" s="118"/>
    </row>
    <row r="462" spans="1:12" s="2" customFormat="1">
      <c r="A462" s="94" t="str">
        <f>IF(B462&lt;&gt;"",VLOOKUP(B462,MERC!$C$4:$D$456,2,FALSE),"")</f>
        <v/>
      </c>
      <c r="B462" s="93"/>
      <c r="C462" s="86"/>
      <c r="D462" s="87"/>
      <c r="E462" s="86"/>
      <c r="F462" s="59" t="str">
        <f>IF(B462&lt;&gt;"",VLOOKUP(B462,HO!$B$2:$F$64,5,FALSE),"")</f>
        <v/>
      </c>
      <c r="G462" s="118"/>
      <c r="H462" s="94" t="str">
        <f>IF(B462&lt;&gt;"",VLOOKUP(B462,HO!$B$2:$E$64,4,FALSE),"")</f>
        <v/>
      </c>
      <c r="I462" s="59" t="str">
        <f>MDT!J473</f>
        <v/>
      </c>
      <c r="K462" s="42"/>
      <c r="L462" s="118"/>
    </row>
    <row r="463" spans="1:12" s="2" customFormat="1">
      <c r="A463" s="94" t="str">
        <f>IF(B463&lt;&gt;"",VLOOKUP(B463,MERC!$C$4:$D$456,2,FALSE),"")</f>
        <v/>
      </c>
      <c r="B463" s="93"/>
      <c r="C463" s="86"/>
      <c r="D463" s="87"/>
      <c r="E463" s="86"/>
      <c r="F463" s="59" t="str">
        <f>IF(B463&lt;&gt;"",VLOOKUP(B463,HO!$B$2:$F$64,5,FALSE),"")</f>
        <v/>
      </c>
      <c r="G463" s="118"/>
      <c r="H463" s="94" t="str">
        <f>IF(B463&lt;&gt;"",VLOOKUP(B463,HO!$B$2:$E$64,4,FALSE),"")</f>
        <v/>
      </c>
      <c r="I463" s="59" t="str">
        <f>MDT!J474</f>
        <v/>
      </c>
      <c r="K463" s="42"/>
      <c r="L463" s="118"/>
    </row>
    <row r="464" spans="1:12" s="2" customFormat="1">
      <c r="A464" s="94" t="str">
        <f>IF(B464&lt;&gt;"",VLOOKUP(B464,MERC!$C$4:$D$456,2,FALSE),"")</f>
        <v/>
      </c>
      <c r="B464" s="93"/>
      <c r="C464" s="86"/>
      <c r="D464" s="87"/>
      <c r="E464" s="86"/>
      <c r="F464" s="59" t="str">
        <f>IF(B464&lt;&gt;"",VLOOKUP(B464,HO!$B$2:$F$64,5,FALSE),"")</f>
        <v/>
      </c>
      <c r="G464" s="118"/>
      <c r="H464" s="94" t="str">
        <f>IF(B464&lt;&gt;"",VLOOKUP(B464,HO!$B$2:$E$64,4,FALSE),"")</f>
        <v/>
      </c>
      <c r="I464" s="59" t="str">
        <f>MDT!J475</f>
        <v/>
      </c>
      <c r="K464" s="42"/>
      <c r="L464" s="118"/>
    </row>
    <row r="465" spans="1:12" s="2" customFormat="1">
      <c r="A465" s="94" t="str">
        <f>IF(B465&lt;&gt;"",VLOOKUP(B465,MERC!$C$4:$D$456,2,FALSE),"")</f>
        <v/>
      </c>
      <c r="B465" s="93"/>
      <c r="C465" s="86"/>
      <c r="D465" s="87"/>
      <c r="E465" s="86"/>
      <c r="F465" s="59" t="str">
        <f>IF(B465&lt;&gt;"",VLOOKUP(B465,HO!$B$2:$F$64,5,FALSE),"")</f>
        <v/>
      </c>
      <c r="G465" s="118"/>
      <c r="H465" s="94" t="str">
        <f>IF(B465&lt;&gt;"",VLOOKUP(B465,HO!$B$2:$E$64,4,FALSE),"")</f>
        <v/>
      </c>
      <c r="I465" s="59" t="str">
        <f>MDT!J476</f>
        <v/>
      </c>
      <c r="K465" s="42"/>
      <c r="L465" s="118"/>
    </row>
    <row r="466" spans="1:12" s="2" customFormat="1">
      <c r="A466" s="94" t="str">
        <f>IF(B466&lt;&gt;"",VLOOKUP(B466,MERC!$C$4:$D$456,2,FALSE),"")</f>
        <v/>
      </c>
      <c r="B466" s="93"/>
      <c r="C466" s="86"/>
      <c r="D466" s="87"/>
      <c r="E466" s="86"/>
      <c r="F466" s="59" t="str">
        <f>IF(B466&lt;&gt;"",VLOOKUP(B466,HO!$B$2:$F$64,5,FALSE),"")</f>
        <v/>
      </c>
      <c r="G466" s="118"/>
      <c r="H466" s="94" t="str">
        <f>IF(B466&lt;&gt;"",VLOOKUP(B466,HO!$B$2:$E$64,4,FALSE),"")</f>
        <v/>
      </c>
      <c r="I466" s="59" t="str">
        <f>MDT!J477</f>
        <v/>
      </c>
      <c r="K466" s="42"/>
      <c r="L466" s="118"/>
    </row>
    <row r="467" spans="1:12" s="2" customFormat="1">
      <c r="A467" s="94" t="str">
        <f>IF(B467&lt;&gt;"",VLOOKUP(B467,MERC!$C$4:$D$456,2,FALSE),"")</f>
        <v/>
      </c>
      <c r="B467" s="93"/>
      <c r="C467" s="86"/>
      <c r="D467" s="87"/>
      <c r="E467" s="86"/>
      <c r="F467" s="59" t="str">
        <f>IF(B467&lt;&gt;"",VLOOKUP(B467,HO!$B$2:$F$64,5,FALSE),"")</f>
        <v/>
      </c>
      <c r="G467" s="118"/>
      <c r="H467" s="94" t="str">
        <f>IF(B467&lt;&gt;"",VLOOKUP(B467,HO!$B$2:$E$64,4,FALSE),"")</f>
        <v/>
      </c>
      <c r="I467" s="59" t="str">
        <f>MDT!J478</f>
        <v/>
      </c>
      <c r="K467" s="42"/>
      <c r="L467" s="118"/>
    </row>
    <row r="468" spans="1:12" s="2" customFormat="1">
      <c r="A468" s="94" t="str">
        <f>IF(B468&lt;&gt;"",VLOOKUP(B468,MERC!$C$4:$D$456,2,FALSE),"")</f>
        <v/>
      </c>
      <c r="B468" s="93"/>
      <c r="C468" s="86"/>
      <c r="D468" s="87"/>
      <c r="E468" s="86"/>
      <c r="F468" s="59" t="str">
        <f>IF(B468&lt;&gt;"",VLOOKUP(B468,HO!$B$2:$F$64,5,FALSE),"")</f>
        <v/>
      </c>
      <c r="G468" s="118"/>
      <c r="H468" s="94" t="str">
        <f>IF(B468&lt;&gt;"",VLOOKUP(B468,HO!$B$2:$E$64,4,FALSE),"")</f>
        <v/>
      </c>
      <c r="I468" s="59" t="str">
        <f>MDT!J479</f>
        <v/>
      </c>
      <c r="K468" s="42"/>
      <c r="L468" s="118"/>
    </row>
    <row r="469" spans="1:12" s="2" customFormat="1">
      <c r="A469" s="94" t="str">
        <f>IF(B469&lt;&gt;"",VLOOKUP(B469,MERC!$C$4:$D$456,2,FALSE),"")</f>
        <v/>
      </c>
      <c r="B469" s="93"/>
      <c r="C469" s="86"/>
      <c r="D469" s="87"/>
      <c r="E469" s="86"/>
      <c r="F469" s="59" t="str">
        <f>IF(B469&lt;&gt;"",VLOOKUP(B469,HO!$B$2:$F$64,5,FALSE),"")</f>
        <v/>
      </c>
      <c r="G469" s="118"/>
      <c r="H469" s="94" t="str">
        <f>IF(B469&lt;&gt;"",VLOOKUP(B469,HO!$B$2:$E$64,4,FALSE),"")</f>
        <v/>
      </c>
      <c r="I469" s="59" t="str">
        <f>MDT!J480</f>
        <v/>
      </c>
      <c r="K469" s="42"/>
      <c r="L469" s="118"/>
    </row>
    <row r="470" spans="1:12" s="2" customFormat="1">
      <c r="A470" s="94" t="str">
        <f>IF(B470&lt;&gt;"",VLOOKUP(B470,MERC!$C$4:$D$456,2,FALSE),"")</f>
        <v/>
      </c>
      <c r="B470" s="93"/>
      <c r="C470" s="86"/>
      <c r="D470" s="87"/>
      <c r="E470" s="86"/>
      <c r="F470" s="59" t="str">
        <f>IF(B470&lt;&gt;"",VLOOKUP(B470,HO!$B$2:$F$64,5,FALSE),"")</f>
        <v/>
      </c>
      <c r="G470" s="118"/>
      <c r="H470" s="94" t="str">
        <f>IF(B470&lt;&gt;"",VLOOKUP(B470,HO!$B$2:$E$64,4,FALSE),"")</f>
        <v/>
      </c>
      <c r="I470" s="59" t="str">
        <f>MDT!J481</f>
        <v/>
      </c>
      <c r="K470" s="42"/>
      <c r="L470" s="118"/>
    </row>
    <row r="471" spans="1:12" s="2" customFormat="1">
      <c r="A471" s="94" t="str">
        <f>IF(B471&lt;&gt;"",VLOOKUP(B471,MERC!$C$4:$D$456,2,FALSE),"")</f>
        <v/>
      </c>
      <c r="B471" s="93"/>
      <c r="C471" s="86"/>
      <c r="D471" s="87"/>
      <c r="E471" s="86"/>
      <c r="F471" s="59" t="str">
        <f>IF(B471&lt;&gt;"",VLOOKUP(B471,HO!$B$2:$F$64,5,FALSE),"")</f>
        <v/>
      </c>
      <c r="G471" s="118"/>
      <c r="H471" s="94" t="str">
        <f>IF(B471&lt;&gt;"",VLOOKUP(B471,HO!$B$2:$E$64,4,FALSE),"")</f>
        <v/>
      </c>
      <c r="I471" s="59" t="str">
        <f>MDT!J482</f>
        <v/>
      </c>
      <c r="K471" s="42"/>
      <c r="L471" s="118"/>
    </row>
    <row r="472" spans="1:12" s="2" customFormat="1">
      <c r="A472" s="94" t="str">
        <f>IF(B472&lt;&gt;"",VLOOKUP(B472,MERC!$C$4:$D$456,2,FALSE),"")</f>
        <v/>
      </c>
      <c r="B472" s="93"/>
      <c r="C472" s="86"/>
      <c r="D472" s="87"/>
      <c r="E472" s="86"/>
      <c r="F472" s="59" t="str">
        <f>IF(B472&lt;&gt;"",VLOOKUP(B472,HO!$B$2:$F$64,5,FALSE),"")</f>
        <v/>
      </c>
      <c r="G472" s="118"/>
      <c r="H472" s="94" t="str">
        <f>IF(B472&lt;&gt;"",VLOOKUP(B472,HO!$B$2:$E$64,4,FALSE),"")</f>
        <v/>
      </c>
      <c r="I472" s="59" t="str">
        <f>MDT!J483</f>
        <v/>
      </c>
      <c r="K472" s="42"/>
      <c r="L472" s="118"/>
    </row>
    <row r="473" spans="1:12" s="2" customFormat="1">
      <c r="A473" s="94" t="str">
        <f>IF(B473&lt;&gt;"",VLOOKUP(B473,MERC!$C$4:$D$456,2,FALSE),"")</f>
        <v/>
      </c>
      <c r="B473" s="93"/>
      <c r="C473" s="86"/>
      <c r="D473" s="87"/>
      <c r="E473" s="86"/>
      <c r="F473" s="59" t="str">
        <f>IF(B473&lt;&gt;"",VLOOKUP(B473,HO!$B$2:$F$64,5,FALSE),"")</f>
        <v/>
      </c>
      <c r="G473" s="118"/>
      <c r="H473" s="94" t="str">
        <f>IF(B473&lt;&gt;"",VLOOKUP(B473,HO!$B$2:$E$64,4,FALSE),"")</f>
        <v/>
      </c>
      <c r="I473" s="59" t="str">
        <f>MDT!J484</f>
        <v/>
      </c>
      <c r="K473" s="42"/>
      <c r="L473" s="118"/>
    </row>
    <row r="474" spans="1:12" s="2" customFormat="1">
      <c r="A474" s="94" t="str">
        <f>IF(B474&lt;&gt;"",VLOOKUP(B474,MERC!$C$4:$D$456,2,FALSE),"")</f>
        <v/>
      </c>
      <c r="B474" s="93"/>
      <c r="C474" s="86"/>
      <c r="D474" s="87"/>
      <c r="E474" s="86"/>
      <c r="F474" s="59" t="str">
        <f>IF(B474&lt;&gt;"",VLOOKUP(B474,HO!$B$2:$F$64,5,FALSE),"")</f>
        <v/>
      </c>
      <c r="G474" s="118"/>
      <c r="H474" s="94" t="str">
        <f>IF(B474&lt;&gt;"",VLOOKUP(B474,HO!$B$2:$E$64,4,FALSE),"")</f>
        <v/>
      </c>
      <c r="I474" s="59" t="str">
        <f>MDT!J485</f>
        <v/>
      </c>
      <c r="K474" s="42"/>
      <c r="L474" s="118"/>
    </row>
    <row r="475" spans="1:12" s="2" customFormat="1">
      <c r="A475" s="94" t="str">
        <f>IF(B475&lt;&gt;"",VLOOKUP(B475,MERC!$C$4:$D$456,2,FALSE),"")</f>
        <v/>
      </c>
      <c r="B475" s="93"/>
      <c r="C475" s="86"/>
      <c r="D475" s="87"/>
      <c r="E475" s="86"/>
      <c r="F475" s="59" t="str">
        <f>IF(B475&lt;&gt;"",VLOOKUP(B475,HO!$B$2:$F$64,5,FALSE),"")</f>
        <v/>
      </c>
      <c r="G475" s="118"/>
      <c r="H475" s="94" t="str">
        <f>IF(B475&lt;&gt;"",VLOOKUP(B475,HO!$B$2:$E$64,4,FALSE),"")</f>
        <v/>
      </c>
      <c r="I475" s="59" t="str">
        <f>MDT!J486</f>
        <v/>
      </c>
      <c r="K475" s="42"/>
      <c r="L475" s="118"/>
    </row>
    <row r="476" spans="1:12" s="2" customFormat="1">
      <c r="A476" s="94" t="str">
        <f>IF(B476&lt;&gt;"",VLOOKUP(B476,MERC!$C$4:$D$456,2,FALSE),"")</f>
        <v/>
      </c>
      <c r="B476" s="93"/>
      <c r="C476" s="86"/>
      <c r="D476" s="87"/>
      <c r="E476" s="86"/>
      <c r="F476" s="59" t="str">
        <f>IF(B476&lt;&gt;"",VLOOKUP(B476,HO!$B$2:$F$64,5,FALSE),"")</f>
        <v/>
      </c>
      <c r="G476" s="118"/>
      <c r="H476" s="94" t="str">
        <f>IF(B476&lt;&gt;"",VLOOKUP(B476,HO!$B$2:$E$64,4,FALSE),"")</f>
        <v/>
      </c>
      <c r="I476" s="59" t="str">
        <f>MDT!J487</f>
        <v/>
      </c>
      <c r="K476" s="42"/>
      <c r="L476" s="118"/>
    </row>
    <row r="477" spans="1:12" s="2" customFormat="1">
      <c r="A477" s="94" t="str">
        <f>IF(B477&lt;&gt;"",VLOOKUP(B477,MERC!$C$4:$D$456,2,FALSE),"")</f>
        <v/>
      </c>
      <c r="B477" s="93"/>
      <c r="C477" s="86"/>
      <c r="D477" s="87"/>
      <c r="E477" s="86"/>
      <c r="F477" s="59" t="str">
        <f>IF(B477&lt;&gt;"",VLOOKUP(B477,HO!$B$2:$F$64,5,FALSE),"")</f>
        <v/>
      </c>
      <c r="G477" s="118"/>
      <c r="H477" s="94" t="str">
        <f>IF(B477&lt;&gt;"",VLOOKUP(B477,HO!$B$2:$E$64,4,FALSE),"")</f>
        <v/>
      </c>
      <c r="I477" s="59" t="str">
        <f>MDT!J488</f>
        <v/>
      </c>
      <c r="K477" s="42"/>
      <c r="L477" s="118"/>
    </row>
    <row r="478" spans="1:12" s="2" customFormat="1">
      <c r="A478" s="94" t="str">
        <f>IF(B478&lt;&gt;"",VLOOKUP(B478,MERC!$C$4:$D$456,2,FALSE),"")</f>
        <v/>
      </c>
      <c r="B478" s="93"/>
      <c r="C478" s="86"/>
      <c r="D478" s="87"/>
      <c r="E478" s="86"/>
      <c r="F478" s="59" t="str">
        <f>IF(B478&lt;&gt;"",VLOOKUP(B478,HO!$B$2:$F$64,5,FALSE),"")</f>
        <v/>
      </c>
      <c r="G478" s="118"/>
      <c r="H478" s="94" t="str">
        <f>IF(B478&lt;&gt;"",VLOOKUP(B478,HO!$B$2:$E$64,4,FALSE),"")</f>
        <v/>
      </c>
      <c r="I478" s="59" t="str">
        <f>MDT!J489</f>
        <v/>
      </c>
      <c r="K478" s="42"/>
      <c r="L478" s="118"/>
    </row>
    <row r="479" spans="1:12" s="2" customFormat="1">
      <c r="A479" s="94" t="str">
        <f>IF(B479&lt;&gt;"",VLOOKUP(B479,MERC!$C$4:$D$456,2,FALSE),"")</f>
        <v/>
      </c>
      <c r="B479" s="93"/>
      <c r="C479" s="86"/>
      <c r="D479" s="87"/>
      <c r="E479" s="86"/>
      <c r="F479" s="59" t="str">
        <f>IF(B479&lt;&gt;"",VLOOKUP(B479,HO!$B$2:$F$64,5,FALSE),"")</f>
        <v/>
      </c>
      <c r="G479" s="118"/>
      <c r="H479" s="94" t="str">
        <f>IF(B479&lt;&gt;"",VLOOKUP(B479,HO!$B$2:$E$64,4,FALSE),"")</f>
        <v/>
      </c>
      <c r="I479" s="59" t="str">
        <f>MDT!J490</f>
        <v/>
      </c>
      <c r="K479" s="42"/>
      <c r="L479" s="118"/>
    </row>
    <row r="480" spans="1:12" s="2" customFormat="1">
      <c r="A480" s="94" t="str">
        <f>IF(B480&lt;&gt;"",VLOOKUP(B480,MERC!$C$4:$D$456,2,FALSE),"")</f>
        <v/>
      </c>
      <c r="B480" s="93"/>
      <c r="C480" s="86"/>
      <c r="D480" s="87"/>
      <c r="E480" s="86"/>
      <c r="F480" s="59" t="str">
        <f>IF(B480&lt;&gt;"",VLOOKUP(B480,HO!$B$2:$F$64,5,FALSE),"")</f>
        <v/>
      </c>
      <c r="G480" s="118"/>
      <c r="H480" s="94" t="str">
        <f>IF(B480&lt;&gt;"",VLOOKUP(B480,HO!$B$2:$E$64,4,FALSE),"")</f>
        <v/>
      </c>
      <c r="I480" s="59" t="str">
        <f>MDT!J491</f>
        <v/>
      </c>
      <c r="K480" s="42"/>
      <c r="L480" s="118"/>
    </row>
    <row r="481" spans="1:12" s="2" customFormat="1">
      <c r="A481" s="94" t="str">
        <f>IF(B481&lt;&gt;"",VLOOKUP(B481,MERC!$C$4:$D$456,2,FALSE),"")</f>
        <v/>
      </c>
      <c r="B481" s="93"/>
      <c r="C481" s="86"/>
      <c r="D481" s="87"/>
      <c r="E481" s="86"/>
      <c r="F481" s="59" t="str">
        <f>IF(B481&lt;&gt;"",VLOOKUP(B481,HO!$B$2:$F$64,5,FALSE),"")</f>
        <v/>
      </c>
      <c r="G481" s="118"/>
      <c r="H481" s="94" t="str">
        <f>IF(B481&lt;&gt;"",VLOOKUP(B481,HO!$B$2:$E$64,4,FALSE),"")</f>
        <v/>
      </c>
      <c r="I481" s="59" t="str">
        <f>MDT!J492</f>
        <v/>
      </c>
      <c r="K481" s="42"/>
      <c r="L481" s="118"/>
    </row>
    <row r="482" spans="1:12" s="2" customFormat="1">
      <c r="A482" s="94" t="str">
        <f>IF(B482&lt;&gt;"",VLOOKUP(B482,MERC!$C$4:$D$456,2,FALSE),"")</f>
        <v/>
      </c>
      <c r="B482" s="93"/>
      <c r="C482" s="86"/>
      <c r="D482" s="87"/>
      <c r="E482" s="86"/>
      <c r="F482" s="59" t="str">
        <f>IF(B482&lt;&gt;"",VLOOKUP(B482,HO!$B$2:$F$64,5,FALSE),"")</f>
        <v/>
      </c>
      <c r="G482" s="118"/>
      <c r="H482" s="94" t="str">
        <f>IF(B482&lt;&gt;"",VLOOKUP(B482,HO!$B$2:$E$64,4,FALSE),"")</f>
        <v/>
      </c>
      <c r="I482" s="59" t="str">
        <f>MDT!J493</f>
        <v/>
      </c>
      <c r="K482" s="42"/>
      <c r="L482" s="118"/>
    </row>
    <row r="483" spans="1:12" s="2" customFormat="1">
      <c r="A483" s="94" t="str">
        <f>IF(B483&lt;&gt;"",VLOOKUP(B483,MERC!$C$4:$D$456,2,FALSE),"")</f>
        <v/>
      </c>
      <c r="B483" s="93"/>
      <c r="C483" s="86"/>
      <c r="D483" s="87"/>
      <c r="E483" s="86"/>
      <c r="F483" s="59" t="str">
        <f>IF(B483&lt;&gt;"",VLOOKUP(B483,HO!$B$2:$F$64,5,FALSE),"")</f>
        <v/>
      </c>
      <c r="G483" s="118"/>
      <c r="H483" s="94" t="str">
        <f>IF(B483&lt;&gt;"",VLOOKUP(B483,HO!$B$2:$E$64,4,FALSE),"")</f>
        <v/>
      </c>
      <c r="I483" s="59" t="str">
        <f>MDT!J494</f>
        <v/>
      </c>
      <c r="K483" s="42"/>
      <c r="L483" s="118"/>
    </row>
    <row r="484" spans="1:12" s="2" customFormat="1">
      <c r="A484" s="94" t="str">
        <f>IF(B484&lt;&gt;"",VLOOKUP(B484,MERC!$C$4:$D$456,2,FALSE),"")</f>
        <v/>
      </c>
      <c r="B484" s="93"/>
      <c r="C484" s="86"/>
      <c r="D484" s="87"/>
      <c r="E484" s="86"/>
      <c r="F484" s="59" t="str">
        <f>IF(B484&lt;&gt;"",VLOOKUP(B484,HO!$B$2:$F$64,5,FALSE),"")</f>
        <v/>
      </c>
      <c r="G484" s="118"/>
      <c r="H484" s="94" t="str">
        <f>IF(B484&lt;&gt;"",VLOOKUP(B484,HO!$B$2:$E$64,4,FALSE),"")</f>
        <v/>
      </c>
      <c r="I484" s="59" t="str">
        <f>MDT!J495</f>
        <v/>
      </c>
      <c r="K484" s="42"/>
      <c r="L484" s="118"/>
    </row>
    <row r="485" spans="1:12" s="2" customFormat="1">
      <c r="A485" s="94" t="str">
        <f>IF(B485&lt;&gt;"",VLOOKUP(B485,MERC!$C$4:$D$456,2,FALSE),"")</f>
        <v/>
      </c>
      <c r="B485" s="93"/>
      <c r="C485" s="86"/>
      <c r="D485" s="87"/>
      <c r="E485" s="86"/>
      <c r="F485" s="59" t="str">
        <f>IF(B485&lt;&gt;"",VLOOKUP(B485,HO!$B$2:$F$64,5,FALSE),"")</f>
        <v/>
      </c>
      <c r="G485" s="118"/>
      <c r="H485" s="94" t="str">
        <f>IF(B485&lt;&gt;"",VLOOKUP(B485,HO!$B$2:$E$64,4,FALSE),"")</f>
        <v/>
      </c>
      <c r="I485" s="59" t="str">
        <f>MDT!J496</f>
        <v/>
      </c>
      <c r="K485" s="42"/>
      <c r="L485" s="118"/>
    </row>
    <row r="486" spans="1:12" s="2" customFormat="1">
      <c r="A486" s="94" t="str">
        <f>IF(B486&lt;&gt;"",VLOOKUP(B486,MERC!$C$4:$D$456,2,FALSE),"")</f>
        <v/>
      </c>
      <c r="B486" s="93"/>
      <c r="C486" s="86"/>
      <c r="D486" s="87"/>
      <c r="E486" s="86"/>
      <c r="F486" s="59" t="str">
        <f>IF(B486&lt;&gt;"",VLOOKUP(B486,HO!$B$2:$F$64,5,FALSE),"")</f>
        <v/>
      </c>
      <c r="G486" s="118"/>
      <c r="H486" s="94" t="str">
        <f>IF(B486&lt;&gt;"",VLOOKUP(B486,HO!$B$2:$E$64,4,FALSE),"")</f>
        <v/>
      </c>
      <c r="I486" s="59" t="str">
        <f>MDT!J497</f>
        <v/>
      </c>
      <c r="K486" s="42"/>
      <c r="L486" s="118"/>
    </row>
    <row r="487" spans="1:12" s="2" customFormat="1">
      <c r="A487" s="94" t="str">
        <f>IF(B487&lt;&gt;"",VLOOKUP(B487,MERC!$C$4:$D$456,2,FALSE),"")</f>
        <v/>
      </c>
      <c r="B487" s="93"/>
      <c r="C487" s="86"/>
      <c r="D487" s="87"/>
      <c r="E487" s="86"/>
      <c r="F487" s="59" t="str">
        <f>IF(B487&lt;&gt;"",VLOOKUP(B487,HO!$B$2:$F$64,5,FALSE),"")</f>
        <v/>
      </c>
      <c r="G487" s="118"/>
      <c r="H487" s="94" t="str">
        <f>IF(B487&lt;&gt;"",VLOOKUP(B487,HO!$B$2:$E$64,4,FALSE),"")</f>
        <v/>
      </c>
      <c r="I487" s="59" t="str">
        <f>MDT!J498</f>
        <v/>
      </c>
      <c r="K487" s="42"/>
      <c r="L487" s="118"/>
    </row>
    <row r="488" spans="1:12" s="2" customFormat="1">
      <c r="A488" s="94" t="str">
        <f>IF(B488&lt;&gt;"",VLOOKUP(B488,MERC!$C$4:$D$456,2,FALSE),"")</f>
        <v/>
      </c>
      <c r="B488" s="93"/>
      <c r="C488" s="86"/>
      <c r="D488" s="87"/>
      <c r="E488" s="86"/>
      <c r="F488" s="59" t="str">
        <f>IF(B488&lt;&gt;"",VLOOKUP(B488,HO!$B$2:$F$64,5,FALSE),"")</f>
        <v/>
      </c>
      <c r="G488" s="118"/>
      <c r="H488" s="94" t="str">
        <f>IF(B488&lt;&gt;"",VLOOKUP(B488,HO!$B$2:$E$64,4,FALSE),"")</f>
        <v/>
      </c>
      <c r="I488" s="59" t="str">
        <f>MDT!J499</f>
        <v/>
      </c>
      <c r="K488" s="42"/>
      <c r="L488" s="118"/>
    </row>
    <row r="489" spans="1:12" s="2" customFormat="1">
      <c r="A489" s="94" t="str">
        <f>IF(B489&lt;&gt;"",VLOOKUP(B489,MERC!$C$4:$D$456,2,FALSE),"")</f>
        <v/>
      </c>
      <c r="B489" s="93"/>
      <c r="C489" s="86"/>
      <c r="D489" s="87"/>
      <c r="E489" s="86"/>
      <c r="F489" s="59" t="str">
        <f>IF(B489&lt;&gt;"",VLOOKUP(B489,HO!$B$2:$F$64,5,FALSE),"")</f>
        <v/>
      </c>
      <c r="G489" s="118"/>
      <c r="H489" s="94" t="str">
        <f>IF(B489&lt;&gt;"",VLOOKUP(B489,HO!$B$2:$E$64,4,FALSE),"")</f>
        <v/>
      </c>
      <c r="I489" s="59" t="str">
        <f>MDT!J500</f>
        <v/>
      </c>
      <c r="K489" s="42"/>
      <c r="L489" s="118"/>
    </row>
    <row r="490" spans="1:12" s="2" customFormat="1">
      <c r="A490" s="94" t="str">
        <f>IF(B490&lt;&gt;"",VLOOKUP(B490,MERC!$C$4:$D$456,2,FALSE),"")</f>
        <v/>
      </c>
      <c r="B490" s="93"/>
      <c r="C490" s="86"/>
      <c r="D490" s="87"/>
      <c r="E490" s="86"/>
      <c r="F490" s="59" t="str">
        <f>IF(B490&lt;&gt;"",VLOOKUP(B490,HO!$B$2:$F$64,5,FALSE),"")</f>
        <v/>
      </c>
      <c r="G490" s="118"/>
      <c r="H490" s="94" t="str">
        <f>IF(B490&lt;&gt;"",VLOOKUP(B490,HO!$B$2:$E$64,4,FALSE),"")</f>
        <v/>
      </c>
      <c r="I490" s="59" t="str">
        <f>MDT!J501</f>
        <v/>
      </c>
      <c r="K490" s="42"/>
      <c r="L490" s="118"/>
    </row>
    <row r="491" spans="1:12" s="2" customFormat="1">
      <c r="A491" s="94" t="str">
        <f>IF(B491&lt;&gt;"",VLOOKUP(B491,MERC!$C$4:$D$456,2,FALSE),"")</f>
        <v/>
      </c>
      <c r="B491" s="93"/>
      <c r="C491" s="86"/>
      <c r="D491" s="87"/>
      <c r="E491" s="86"/>
      <c r="F491" s="59" t="str">
        <f>IF(B491&lt;&gt;"",VLOOKUP(B491,HO!$B$2:$F$64,5,FALSE),"")</f>
        <v/>
      </c>
      <c r="G491" s="118"/>
      <c r="H491" s="94" t="str">
        <f>IF(B491&lt;&gt;"",VLOOKUP(B491,HO!$B$2:$E$64,4,FALSE),"")</f>
        <v/>
      </c>
      <c r="I491" s="59" t="str">
        <f>MDT!J502</f>
        <v/>
      </c>
      <c r="K491" s="42"/>
      <c r="L491" s="118"/>
    </row>
    <row r="492" spans="1:12" s="2" customFormat="1">
      <c r="A492" s="94" t="str">
        <f>IF(B492&lt;&gt;"",VLOOKUP(B492,MERC!$C$4:$D$456,2,FALSE),"")</f>
        <v/>
      </c>
      <c r="B492" s="93"/>
      <c r="C492" s="86"/>
      <c r="D492" s="87"/>
      <c r="E492" s="86"/>
      <c r="F492" s="59" t="str">
        <f>IF(B492&lt;&gt;"",VLOOKUP(B492,HO!$B$2:$F$64,5,FALSE),"")</f>
        <v/>
      </c>
      <c r="G492" s="118"/>
      <c r="H492" s="94" t="str">
        <f>IF(B492&lt;&gt;"",VLOOKUP(B492,HO!$B$2:$E$64,4,FALSE),"")</f>
        <v/>
      </c>
      <c r="I492" s="59" t="str">
        <f>MDT!J503</f>
        <v/>
      </c>
      <c r="K492" s="42"/>
      <c r="L492" s="118"/>
    </row>
    <row r="493" spans="1:12" s="2" customFormat="1">
      <c r="A493" s="94" t="str">
        <f>IF(B493&lt;&gt;"",VLOOKUP(B493,MERC!$C$4:$D$456,2,FALSE),"")</f>
        <v/>
      </c>
      <c r="B493" s="93"/>
      <c r="C493" s="86"/>
      <c r="D493" s="87"/>
      <c r="E493" s="86"/>
      <c r="F493" s="59" t="str">
        <f>IF(B493&lt;&gt;"",VLOOKUP(B493,HO!$B$2:$F$64,5,FALSE),"")</f>
        <v/>
      </c>
      <c r="G493" s="118"/>
      <c r="H493" s="94" t="str">
        <f>IF(B493&lt;&gt;"",VLOOKUP(B493,HO!$B$2:$E$64,4,FALSE),"")</f>
        <v/>
      </c>
      <c r="I493" s="59" t="str">
        <f>MDT!J504</f>
        <v/>
      </c>
      <c r="K493" s="42"/>
      <c r="L493" s="118"/>
    </row>
    <row r="494" spans="1:12" s="2" customFormat="1">
      <c r="A494" s="94" t="str">
        <f>IF(B494&lt;&gt;"",VLOOKUP(B494,MERC!$C$4:$D$456,2,FALSE),"")</f>
        <v/>
      </c>
      <c r="B494" s="93"/>
      <c r="C494" s="86"/>
      <c r="D494" s="87"/>
      <c r="E494" s="86"/>
      <c r="F494" s="59" t="str">
        <f>IF(B494&lt;&gt;"",VLOOKUP(B494,HO!$B$2:$F$64,5,FALSE),"")</f>
        <v/>
      </c>
      <c r="G494" s="118"/>
      <c r="H494" s="94" t="str">
        <f>IF(B494&lt;&gt;"",VLOOKUP(B494,HO!$B$2:$E$64,4,FALSE),"")</f>
        <v/>
      </c>
      <c r="I494" s="59" t="str">
        <f>MDT!J505</f>
        <v/>
      </c>
      <c r="K494" s="42"/>
      <c r="L494" s="118"/>
    </row>
    <row r="495" spans="1:12" s="2" customFormat="1">
      <c r="A495" s="94" t="str">
        <f>IF(B495&lt;&gt;"",VLOOKUP(B495,MERC!$C$4:$D$456,2,FALSE),"")</f>
        <v/>
      </c>
      <c r="B495" s="93"/>
      <c r="C495" s="86"/>
      <c r="D495" s="87"/>
      <c r="E495" s="86"/>
      <c r="F495" s="59" t="str">
        <f>IF(B495&lt;&gt;"",VLOOKUP(B495,HO!$B$2:$F$64,5,FALSE),"")</f>
        <v/>
      </c>
      <c r="G495" s="118"/>
      <c r="H495" s="94" t="str">
        <f>IF(B495&lt;&gt;"",VLOOKUP(B495,HO!$B$2:$E$64,4,FALSE),"")</f>
        <v/>
      </c>
      <c r="I495" s="59" t="str">
        <f>MDT!J506</f>
        <v/>
      </c>
      <c r="K495" s="42"/>
      <c r="L495" s="118"/>
    </row>
    <row r="496" spans="1:12" s="2" customFormat="1">
      <c r="A496" s="94" t="str">
        <f>IF(B496&lt;&gt;"",VLOOKUP(B496,MERC!$C$4:$D$456,2,FALSE),"")</f>
        <v/>
      </c>
      <c r="B496" s="93"/>
      <c r="C496" s="86"/>
      <c r="D496" s="87"/>
      <c r="E496" s="86"/>
      <c r="F496" s="59" t="str">
        <f>IF(B496&lt;&gt;"",VLOOKUP(B496,HO!$B$2:$F$64,5,FALSE),"")</f>
        <v/>
      </c>
      <c r="G496" s="118"/>
      <c r="H496" s="94" t="str">
        <f>IF(B496&lt;&gt;"",VLOOKUP(B496,HO!$B$2:$E$64,4,FALSE),"")</f>
        <v/>
      </c>
      <c r="I496" s="59" t="str">
        <f>MDT!J507</f>
        <v/>
      </c>
      <c r="K496" s="42"/>
      <c r="L496" s="118"/>
    </row>
    <row r="497" spans="1:12" s="2" customFormat="1">
      <c r="A497" s="94" t="str">
        <f>IF(B497&lt;&gt;"",VLOOKUP(B497,MERC!$C$4:$D$456,2,FALSE),"")</f>
        <v/>
      </c>
      <c r="B497" s="93"/>
      <c r="C497" s="86"/>
      <c r="D497" s="87"/>
      <c r="E497" s="86"/>
      <c r="F497" s="59" t="str">
        <f>IF(B497&lt;&gt;"",VLOOKUP(B497,HO!$B$2:$F$64,5,FALSE),"")</f>
        <v/>
      </c>
      <c r="G497" s="118"/>
      <c r="H497" s="94" t="str">
        <f>IF(B497&lt;&gt;"",VLOOKUP(B497,HO!$B$2:$E$64,4,FALSE),"")</f>
        <v/>
      </c>
      <c r="I497" s="59" t="str">
        <f>MDT!J508</f>
        <v/>
      </c>
      <c r="K497" s="42"/>
      <c r="L497" s="118"/>
    </row>
    <row r="498" spans="1:12" s="2" customFormat="1">
      <c r="A498" s="94" t="str">
        <f>IF(B498&lt;&gt;"",VLOOKUP(B498,MERC!$C$4:$D$456,2,FALSE),"")</f>
        <v/>
      </c>
      <c r="B498" s="93"/>
      <c r="C498" s="86"/>
      <c r="D498" s="87"/>
      <c r="E498" s="86"/>
      <c r="F498" s="59" t="str">
        <f>IF(B498&lt;&gt;"",VLOOKUP(B498,HO!$B$2:$F$64,5,FALSE),"")</f>
        <v/>
      </c>
      <c r="G498" s="118"/>
      <c r="H498" s="94" t="str">
        <f>IF(B498&lt;&gt;"",VLOOKUP(B498,HO!$B$2:$E$64,4,FALSE),"")</f>
        <v/>
      </c>
      <c r="I498" s="59" t="str">
        <f>MDT!J509</f>
        <v/>
      </c>
      <c r="K498" s="42"/>
      <c r="L498" s="118"/>
    </row>
    <row r="499" spans="1:12" s="2" customFormat="1">
      <c r="A499" s="94" t="str">
        <f>IF(B499&lt;&gt;"",VLOOKUP(B499,MERC!$C$4:$D$456,2,FALSE),"")</f>
        <v/>
      </c>
      <c r="B499" s="93"/>
      <c r="C499" s="86"/>
      <c r="D499" s="87"/>
      <c r="E499" s="86"/>
      <c r="F499" s="59" t="str">
        <f>IF(B499&lt;&gt;"",VLOOKUP(B499,HO!$B$2:$F$64,5,FALSE),"")</f>
        <v/>
      </c>
      <c r="G499" s="118"/>
      <c r="H499" s="94" t="str">
        <f>IF(B499&lt;&gt;"",VLOOKUP(B499,HO!$B$2:$E$64,4,FALSE),"")</f>
        <v/>
      </c>
      <c r="I499" s="59" t="str">
        <f>MDT!J510</f>
        <v/>
      </c>
      <c r="K499" s="42"/>
      <c r="L499" s="118"/>
    </row>
    <row r="500" spans="1:12" s="2" customFormat="1">
      <c r="A500" s="94" t="str">
        <f>IF(B500&lt;&gt;"",VLOOKUP(B500,MERC!$C$4:$D$456,2,FALSE),"")</f>
        <v/>
      </c>
      <c r="B500" s="93"/>
      <c r="C500" s="86"/>
      <c r="D500" s="87"/>
      <c r="E500" s="86"/>
      <c r="F500" s="59" t="str">
        <f>IF(B500&lt;&gt;"",VLOOKUP(B500,HO!$B$2:$F$64,5,FALSE),"")</f>
        <v/>
      </c>
      <c r="G500" s="118"/>
      <c r="H500" s="94" t="str">
        <f>IF(B500&lt;&gt;"",VLOOKUP(B500,HO!$B$2:$E$64,4,FALSE),"")</f>
        <v/>
      </c>
      <c r="I500" s="59" t="str">
        <f>MDT!J511</f>
        <v/>
      </c>
      <c r="K500" s="42"/>
      <c r="L500" s="118"/>
    </row>
    <row r="501" spans="1:12" s="2" customFormat="1">
      <c r="A501" s="94" t="str">
        <f>IF(B501&lt;&gt;"",VLOOKUP(B501,MERC!$C$4:$D$456,2,FALSE),"")</f>
        <v/>
      </c>
      <c r="B501" s="93"/>
      <c r="C501" s="86"/>
      <c r="D501" s="87"/>
      <c r="E501" s="86"/>
      <c r="F501" s="59" t="str">
        <f>IF(B501&lt;&gt;"",VLOOKUP(B501,HO!$B$2:$F$64,5,FALSE),"")</f>
        <v/>
      </c>
      <c r="G501" s="118"/>
      <c r="H501" s="94" t="str">
        <f>IF(B501&lt;&gt;"",VLOOKUP(B501,HO!$B$2:$E$64,4,FALSE),"")</f>
        <v/>
      </c>
      <c r="I501" s="59" t="str">
        <f>MDT!J512</f>
        <v/>
      </c>
      <c r="K501" s="42"/>
      <c r="L501" s="118"/>
    </row>
    <row r="502" spans="1:12" s="2" customFormat="1">
      <c r="A502" s="94" t="str">
        <f>IF(B502&lt;&gt;"",VLOOKUP(B502,MERC!$C$4:$D$456,2,FALSE),"")</f>
        <v/>
      </c>
      <c r="B502" s="93"/>
      <c r="C502" s="86"/>
      <c r="D502" s="87"/>
      <c r="E502" s="86"/>
      <c r="F502" s="59" t="str">
        <f>IF(B502&lt;&gt;"",VLOOKUP(B502,HO!$B$2:$F$64,5,FALSE),"")</f>
        <v/>
      </c>
      <c r="G502" s="118"/>
      <c r="H502" s="94" t="str">
        <f>IF(B502&lt;&gt;"",VLOOKUP(B502,HO!$B$2:$E$64,4,FALSE),"")</f>
        <v/>
      </c>
      <c r="I502" s="59" t="str">
        <f>MDT!J513</f>
        <v/>
      </c>
      <c r="K502" s="42"/>
      <c r="L502" s="118"/>
    </row>
    <row r="503" spans="1:12" s="2" customFormat="1">
      <c r="A503" s="94" t="str">
        <f>IF(B503&lt;&gt;"",VLOOKUP(B503,MERC!$C$4:$D$456,2,FALSE),"")</f>
        <v/>
      </c>
      <c r="B503" s="93"/>
      <c r="C503" s="86"/>
      <c r="D503" s="87"/>
      <c r="E503" s="86"/>
      <c r="F503" s="59" t="str">
        <f>IF(B503&lt;&gt;"",VLOOKUP(B503,HO!$B$2:$F$64,5,FALSE),"")</f>
        <v/>
      </c>
      <c r="G503" s="118"/>
      <c r="H503" s="94" t="str">
        <f>IF(B503&lt;&gt;"",VLOOKUP(B503,HO!$B$2:$E$64,4,FALSE),"")</f>
        <v/>
      </c>
      <c r="I503" s="59" t="str">
        <f>MDT!J514</f>
        <v/>
      </c>
      <c r="K503" s="42"/>
      <c r="L503" s="118"/>
    </row>
    <row r="504" spans="1:12" s="2" customFormat="1">
      <c r="A504" s="94" t="str">
        <f>IF(B504&lt;&gt;"",VLOOKUP(B504,MERC!$C$4:$D$456,2,FALSE),"")</f>
        <v/>
      </c>
      <c r="B504" s="93"/>
      <c r="C504" s="86"/>
      <c r="D504" s="87"/>
      <c r="E504" s="86"/>
      <c r="F504" s="59" t="str">
        <f>IF(B504&lt;&gt;"",VLOOKUP(B504,HO!$B$2:$F$64,5,FALSE),"")</f>
        <v/>
      </c>
      <c r="G504" s="118"/>
      <c r="H504" s="94" t="str">
        <f>IF(B504&lt;&gt;"",VLOOKUP(B504,HO!$B$2:$E$64,4,FALSE),"")</f>
        <v/>
      </c>
      <c r="I504" s="59" t="str">
        <f>MDT!J515</f>
        <v/>
      </c>
      <c r="K504" s="42"/>
      <c r="L504" s="118"/>
    </row>
    <row r="505" spans="1:12" s="2" customFormat="1">
      <c r="A505" s="94" t="str">
        <f>IF(B505&lt;&gt;"",VLOOKUP(B505,MERC!$C$4:$D$456,2,FALSE),"")</f>
        <v/>
      </c>
      <c r="B505" s="93"/>
      <c r="C505" s="86"/>
      <c r="D505" s="87"/>
      <c r="E505" s="86"/>
      <c r="F505" s="59" t="str">
        <f>IF(B505&lt;&gt;"",VLOOKUP(B505,HO!$B$2:$F$64,5,FALSE),"")</f>
        <v/>
      </c>
      <c r="G505" s="118"/>
      <c r="H505" s="94" t="str">
        <f>IF(B505&lt;&gt;"",VLOOKUP(B505,HO!$B$2:$E$64,4,FALSE),"")</f>
        <v/>
      </c>
      <c r="I505" s="59" t="str">
        <f>MDT!J516</f>
        <v/>
      </c>
      <c r="K505" s="42"/>
      <c r="L505" s="118"/>
    </row>
    <row r="506" spans="1:12" s="2" customFormat="1">
      <c r="A506" s="94" t="str">
        <f>IF(B506&lt;&gt;"",VLOOKUP(B506,MERC!$C$4:$D$456,2,FALSE),"")</f>
        <v/>
      </c>
      <c r="B506" s="93"/>
      <c r="C506" s="86"/>
      <c r="D506" s="87"/>
      <c r="E506" s="86"/>
      <c r="F506" s="59" t="str">
        <f>IF(B506&lt;&gt;"",VLOOKUP(B506,HO!$B$2:$F$64,5,FALSE),"")</f>
        <v/>
      </c>
      <c r="G506" s="118"/>
      <c r="H506" s="94" t="str">
        <f>IF(B506&lt;&gt;"",VLOOKUP(B506,HO!$B$2:$E$64,4,FALSE),"")</f>
        <v/>
      </c>
      <c r="I506" s="59" t="str">
        <f>MDT!J517</f>
        <v/>
      </c>
      <c r="K506" s="42"/>
      <c r="L506" s="118"/>
    </row>
    <row r="507" spans="1:12" s="2" customFormat="1">
      <c r="A507" s="94" t="str">
        <f>IF(B507&lt;&gt;"",VLOOKUP(B507,MERC!$C$4:$D$456,2,FALSE),"")</f>
        <v/>
      </c>
      <c r="B507" s="93"/>
      <c r="C507" s="86"/>
      <c r="D507" s="87"/>
      <c r="E507" s="86"/>
      <c r="F507" s="59" t="str">
        <f>IF(B507&lt;&gt;"",VLOOKUP(B507,HO!$B$2:$F$64,5,FALSE),"")</f>
        <v/>
      </c>
      <c r="G507" s="118"/>
      <c r="H507" s="94" t="str">
        <f>IF(B507&lt;&gt;"",VLOOKUP(B507,HO!$B$2:$E$64,4,FALSE),"")</f>
        <v/>
      </c>
      <c r="I507" s="59" t="str">
        <f>MDT!J518</f>
        <v/>
      </c>
      <c r="K507" s="42"/>
      <c r="L507" s="118"/>
    </row>
    <row r="508" spans="1:12" s="2" customFormat="1">
      <c r="A508" s="94" t="str">
        <f>IF(B508&lt;&gt;"",VLOOKUP(B508,MERC!$C$4:$D$456,2,FALSE),"")</f>
        <v/>
      </c>
      <c r="B508" s="93"/>
      <c r="C508" s="86"/>
      <c r="D508" s="87"/>
      <c r="E508" s="86"/>
      <c r="F508" s="59" t="str">
        <f>IF(B508&lt;&gt;"",VLOOKUP(B508,HO!$B$2:$F$64,5,FALSE),"")</f>
        <v/>
      </c>
      <c r="G508" s="118"/>
      <c r="H508" s="94" t="str">
        <f>IF(B508&lt;&gt;"",VLOOKUP(B508,HO!$B$2:$E$64,4,FALSE),"")</f>
        <v/>
      </c>
      <c r="I508" s="59" t="str">
        <f>MDT!J519</f>
        <v/>
      </c>
      <c r="K508" s="42"/>
      <c r="L508" s="118"/>
    </row>
    <row r="509" spans="1:12" s="2" customFormat="1">
      <c r="A509" s="94" t="str">
        <f>IF(B509&lt;&gt;"",VLOOKUP(B509,MERC!$C$4:$D$456,2,FALSE),"")</f>
        <v/>
      </c>
      <c r="B509" s="93"/>
      <c r="C509" s="86"/>
      <c r="D509" s="87"/>
      <c r="E509" s="86"/>
      <c r="F509" s="59" t="str">
        <f>IF(B509&lt;&gt;"",VLOOKUP(B509,HO!$B$2:$F$64,5,FALSE),"")</f>
        <v/>
      </c>
      <c r="G509" s="118"/>
      <c r="H509" s="94" t="str">
        <f>IF(B509&lt;&gt;"",VLOOKUP(B509,HO!$B$2:$E$64,4,FALSE),"")</f>
        <v/>
      </c>
      <c r="I509" s="59" t="str">
        <f>MDT!J520</f>
        <v/>
      </c>
      <c r="K509" s="42"/>
      <c r="L509" s="118"/>
    </row>
    <row r="510" spans="1:12" s="2" customFormat="1">
      <c r="A510" s="94" t="str">
        <f>IF(B510&lt;&gt;"",VLOOKUP(B510,MERC!$C$4:$D$456,2,FALSE),"")</f>
        <v/>
      </c>
      <c r="B510" s="93"/>
      <c r="C510" s="86"/>
      <c r="D510" s="87"/>
      <c r="E510" s="86"/>
      <c r="F510" s="59" t="str">
        <f>IF(B510&lt;&gt;"",VLOOKUP(B510,HO!$B$2:$F$64,5,FALSE),"")</f>
        <v/>
      </c>
      <c r="G510" s="118"/>
      <c r="H510" s="94" t="str">
        <f>IF(B510&lt;&gt;"",VLOOKUP(B510,HO!$B$2:$E$64,4,FALSE),"")</f>
        <v/>
      </c>
      <c r="I510" s="59" t="str">
        <f>MDT!J521</f>
        <v/>
      </c>
      <c r="K510" s="42"/>
      <c r="L510" s="118"/>
    </row>
    <row r="511" spans="1:12" s="2" customFormat="1">
      <c r="A511" s="94" t="str">
        <f>IF(B511&lt;&gt;"",VLOOKUP(B511,MERC!$C$4:$D$456,2,FALSE),"")</f>
        <v/>
      </c>
      <c r="B511" s="93"/>
      <c r="C511" s="86"/>
      <c r="D511" s="87"/>
      <c r="E511" s="86"/>
      <c r="F511" s="59" t="str">
        <f>IF(B511&lt;&gt;"",VLOOKUP(B511,HO!$B$2:$F$64,5,FALSE),"")</f>
        <v/>
      </c>
      <c r="G511" s="118"/>
      <c r="H511" s="94" t="str">
        <f>IF(B511&lt;&gt;"",VLOOKUP(B511,HO!$B$2:$E$64,4,FALSE),"")</f>
        <v/>
      </c>
      <c r="I511" s="59" t="str">
        <f>MDT!J522</f>
        <v/>
      </c>
      <c r="K511" s="42"/>
      <c r="L511" s="118"/>
    </row>
    <row r="512" spans="1:12" s="2" customFormat="1">
      <c r="A512" s="94" t="str">
        <f>IF(B512&lt;&gt;"",VLOOKUP(B512,MERC!$C$4:$D$456,2,FALSE),"")</f>
        <v/>
      </c>
      <c r="B512" s="93"/>
      <c r="C512" s="86"/>
      <c r="D512" s="87"/>
      <c r="E512" s="86"/>
      <c r="F512" s="59" t="str">
        <f>IF(B512&lt;&gt;"",VLOOKUP(B512,HO!$B$2:$F$64,5,FALSE),"")</f>
        <v/>
      </c>
      <c r="G512" s="118"/>
      <c r="H512" s="94" t="str">
        <f>IF(B512&lt;&gt;"",VLOOKUP(B512,HO!$B$2:$E$64,4,FALSE),"")</f>
        <v/>
      </c>
      <c r="I512" s="59" t="str">
        <f>MDT!J523</f>
        <v/>
      </c>
      <c r="K512" s="42"/>
      <c r="L512" s="118"/>
    </row>
    <row r="513" spans="1:12" s="2" customFormat="1">
      <c r="A513" s="94" t="str">
        <f>IF(B513&lt;&gt;"",VLOOKUP(B513,MERC!$C$4:$D$456,2,FALSE),"")</f>
        <v/>
      </c>
      <c r="B513" s="93"/>
      <c r="C513" s="86"/>
      <c r="D513" s="87"/>
      <c r="E513" s="86"/>
      <c r="F513" s="59" t="str">
        <f>IF(B513&lt;&gt;"",VLOOKUP(B513,HO!$B$2:$F$64,5,FALSE),"")</f>
        <v/>
      </c>
      <c r="G513" s="118"/>
      <c r="H513" s="94" t="str">
        <f>IF(B513&lt;&gt;"",VLOOKUP(B513,HO!$B$2:$E$64,4,FALSE),"")</f>
        <v/>
      </c>
      <c r="I513" s="59" t="str">
        <f>MDT!J524</f>
        <v/>
      </c>
      <c r="K513" s="42"/>
      <c r="L513" s="118"/>
    </row>
    <row r="514" spans="1:12" s="2" customFormat="1">
      <c r="A514" s="94" t="str">
        <f>IF(B514&lt;&gt;"",VLOOKUP(B514,MERC!$C$4:$D$456,2,FALSE),"")</f>
        <v/>
      </c>
      <c r="B514" s="93"/>
      <c r="C514" s="86"/>
      <c r="D514" s="87"/>
      <c r="E514" s="86"/>
      <c r="F514" s="59" t="str">
        <f>IF(B514&lt;&gt;"",VLOOKUP(B514,HO!$B$2:$F$64,5,FALSE),"")</f>
        <v/>
      </c>
      <c r="G514" s="118"/>
      <c r="H514" s="94" t="str">
        <f>IF(B514&lt;&gt;"",VLOOKUP(B514,HO!$B$2:$E$64,4,FALSE),"")</f>
        <v/>
      </c>
      <c r="I514" s="59" t="str">
        <f>MDT!J525</f>
        <v/>
      </c>
      <c r="K514" s="42"/>
      <c r="L514" s="118"/>
    </row>
    <row r="515" spans="1:12" s="2" customFormat="1">
      <c r="A515" s="94" t="str">
        <f>IF(B515&lt;&gt;"",VLOOKUP(B515,MERC!$C$4:$D$456,2,FALSE),"")</f>
        <v/>
      </c>
      <c r="B515" s="93"/>
      <c r="C515" s="86"/>
      <c r="D515" s="87"/>
      <c r="E515" s="86"/>
      <c r="F515" s="59" t="str">
        <f>IF(B515&lt;&gt;"",VLOOKUP(B515,HO!$B$2:$F$64,5,FALSE),"")</f>
        <v/>
      </c>
      <c r="G515" s="118"/>
      <c r="H515" s="94" t="str">
        <f>IF(B515&lt;&gt;"",VLOOKUP(B515,HO!$B$2:$E$64,4,FALSE),"")</f>
        <v/>
      </c>
      <c r="I515" s="59" t="str">
        <f>MDT!J526</f>
        <v/>
      </c>
      <c r="K515" s="42"/>
      <c r="L515" s="118"/>
    </row>
    <row r="516" spans="1:12" s="2" customFormat="1">
      <c r="A516" s="94" t="str">
        <f>IF(B516&lt;&gt;"",VLOOKUP(B516,MERC!$C$4:$D$456,2,FALSE),"")</f>
        <v/>
      </c>
      <c r="B516" s="93"/>
      <c r="C516" s="86"/>
      <c r="D516" s="87"/>
      <c r="E516" s="86"/>
      <c r="F516" s="59" t="str">
        <f>IF(B516&lt;&gt;"",VLOOKUP(B516,HO!$B$2:$F$64,5,FALSE),"")</f>
        <v/>
      </c>
      <c r="G516" s="118"/>
      <c r="H516" s="94" t="str">
        <f>IF(B516&lt;&gt;"",VLOOKUP(B516,HO!$B$2:$E$64,4,FALSE),"")</f>
        <v/>
      </c>
      <c r="I516" s="59" t="str">
        <f>MDT!J527</f>
        <v/>
      </c>
      <c r="K516" s="42"/>
      <c r="L516" s="118"/>
    </row>
    <row r="517" spans="1:12" s="2" customFormat="1">
      <c r="A517" s="94" t="str">
        <f>IF(B517&lt;&gt;"",VLOOKUP(B517,MERC!$C$4:$D$456,2,FALSE),"")</f>
        <v/>
      </c>
      <c r="B517" s="93"/>
      <c r="C517" s="86"/>
      <c r="D517" s="87"/>
      <c r="E517" s="86"/>
      <c r="F517" s="59" t="str">
        <f>IF(B517&lt;&gt;"",VLOOKUP(B517,HO!$B$2:$F$64,5,FALSE),"")</f>
        <v/>
      </c>
      <c r="G517" s="118"/>
      <c r="H517" s="94" t="str">
        <f>IF(B517&lt;&gt;"",VLOOKUP(B517,HO!$B$2:$E$64,4,FALSE),"")</f>
        <v/>
      </c>
      <c r="I517" s="59" t="str">
        <f>MDT!J528</f>
        <v/>
      </c>
      <c r="K517" s="42"/>
      <c r="L517" s="118"/>
    </row>
    <row r="518" spans="1:12" s="2" customFormat="1">
      <c r="A518" s="94" t="str">
        <f>IF(B518&lt;&gt;"",VLOOKUP(B518,MERC!$C$4:$D$456,2,FALSE),"")</f>
        <v/>
      </c>
      <c r="B518" s="93"/>
      <c r="C518" s="86"/>
      <c r="D518" s="87"/>
      <c r="E518" s="86"/>
      <c r="F518" s="59" t="str">
        <f>IF(B518&lt;&gt;"",VLOOKUP(B518,HO!$B$2:$F$64,5,FALSE),"")</f>
        <v/>
      </c>
      <c r="G518" s="118"/>
      <c r="H518" s="94" t="str">
        <f>IF(B518&lt;&gt;"",VLOOKUP(B518,HO!$B$2:$E$64,4,FALSE),"")</f>
        <v/>
      </c>
      <c r="I518" s="59" t="str">
        <f>MDT!J529</f>
        <v/>
      </c>
      <c r="K518" s="42"/>
      <c r="L518" s="118"/>
    </row>
    <row r="519" spans="1:12" s="2" customFormat="1">
      <c r="A519" s="94" t="str">
        <f>IF(B519&lt;&gt;"",VLOOKUP(B519,MERC!$C$4:$D$456,2,FALSE),"")</f>
        <v/>
      </c>
      <c r="B519" s="93"/>
      <c r="C519" s="86"/>
      <c r="D519" s="87"/>
      <c r="E519" s="86"/>
      <c r="F519" s="59" t="str">
        <f>IF(B519&lt;&gt;"",VLOOKUP(B519,HO!$B$2:$F$64,5,FALSE),"")</f>
        <v/>
      </c>
      <c r="G519" s="118"/>
      <c r="H519" s="94" t="str">
        <f>IF(B519&lt;&gt;"",VLOOKUP(B519,HO!$B$2:$E$64,4,FALSE),"")</f>
        <v/>
      </c>
      <c r="I519" s="59" t="str">
        <f>MDT!J530</f>
        <v/>
      </c>
      <c r="K519" s="42"/>
      <c r="L519" s="118"/>
    </row>
    <row r="520" spans="1:12" s="2" customFormat="1">
      <c r="A520" s="94" t="str">
        <f>IF(B520&lt;&gt;"",VLOOKUP(B520,MERC!$C$4:$D$456,2,FALSE),"")</f>
        <v/>
      </c>
      <c r="B520" s="93"/>
      <c r="C520" s="86"/>
      <c r="D520" s="87"/>
      <c r="E520" s="86"/>
      <c r="F520" s="59" t="str">
        <f>IF(B520&lt;&gt;"",VLOOKUP(B520,HO!$B$2:$F$64,5,FALSE),"")</f>
        <v/>
      </c>
      <c r="G520" s="118"/>
      <c r="H520" s="94" t="str">
        <f>IF(B520&lt;&gt;"",VLOOKUP(B520,HO!$B$2:$E$64,4,FALSE),"")</f>
        <v/>
      </c>
      <c r="I520" s="59" t="str">
        <f>MDT!J531</f>
        <v/>
      </c>
      <c r="K520" s="42"/>
      <c r="L520" s="118"/>
    </row>
    <row r="521" spans="1:12" s="2" customFormat="1">
      <c r="A521" s="94" t="str">
        <f>IF(B521&lt;&gt;"",VLOOKUP(B521,MERC!$C$4:$D$456,2,FALSE),"")</f>
        <v/>
      </c>
      <c r="B521" s="93"/>
      <c r="C521" s="86"/>
      <c r="D521" s="87"/>
      <c r="E521" s="86"/>
      <c r="F521" s="59" t="str">
        <f>IF(B521&lt;&gt;"",VLOOKUP(B521,HO!$B$2:$F$64,5,FALSE),"")</f>
        <v/>
      </c>
      <c r="G521" s="118"/>
      <c r="H521" s="94" t="str">
        <f>IF(B521&lt;&gt;"",VLOOKUP(B521,HO!$B$2:$E$64,4,FALSE),"")</f>
        <v/>
      </c>
      <c r="I521" s="59" t="str">
        <f>MDT!J532</f>
        <v/>
      </c>
      <c r="K521" s="42"/>
      <c r="L521" s="118"/>
    </row>
    <row r="522" spans="1:12" s="2" customFormat="1">
      <c r="A522" s="94" t="str">
        <f>IF(B522&lt;&gt;"",VLOOKUP(B522,MERC!$C$4:$D$456,2,FALSE),"")</f>
        <v/>
      </c>
      <c r="B522" s="93"/>
      <c r="C522" s="86"/>
      <c r="D522" s="87"/>
      <c r="E522" s="86"/>
      <c r="F522" s="59" t="str">
        <f>IF(B522&lt;&gt;"",VLOOKUP(B522,HO!$B$2:$F$64,5,FALSE),"")</f>
        <v/>
      </c>
      <c r="G522" s="118"/>
      <c r="H522" s="94" t="str">
        <f>IF(B522&lt;&gt;"",VLOOKUP(B522,HO!$B$2:$E$64,4,FALSE),"")</f>
        <v/>
      </c>
      <c r="I522" s="59" t="str">
        <f>MDT!J533</f>
        <v/>
      </c>
      <c r="K522" s="42"/>
      <c r="L522" s="118"/>
    </row>
    <row r="523" spans="1:12" s="2" customFormat="1">
      <c r="A523" s="94" t="str">
        <f>IF(B523&lt;&gt;"",VLOOKUP(B523,MERC!$C$4:$D$456,2,FALSE),"")</f>
        <v/>
      </c>
      <c r="B523" s="93"/>
      <c r="C523" s="86"/>
      <c r="D523" s="87"/>
      <c r="E523" s="86"/>
      <c r="F523" s="59" t="str">
        <f>IF(B523&lt;&gt;"",VLOOKUP(B523,HO!$B$2:$F$64,5,FALSE),"")</f>
        <v/>
      </c>
      <c r="G523" s="118"/>
      <c r="H523" s="94" t="str">
        <f>IF(B523&lt;&gt;"",VLOOKUP(B523,HO!$B$2:$E$64,4,FALSE),"")</f>
        <v/>
      </c>
      <c r="I523" s="59" t="str">
        <f>MDT!J534</f>
        <v/>
      </c>
      <c r="K523" s="42"/>
      <c r="L523" s="118"/>
    </row>
    <row r="524" spans="1:12" s="2" customFormat="1">
      <c r="A524" s="94" t="str">
        <f>IF(B524&lt;&gt;"",VLOOKUP(B524,MERC!$C$4:$D$456,2,FALSE),"")</f>
        <v/>
      </c>
      <c r="B524" s="93"/>
      <c r="C524" s="86"/>
      <c r="D524" s="87"/>
      <c r="E524" s="86"/>
      <c r="F524" s="59" t="str">
        <f>IF(B524&lt;&gt;"",VLOOKUP(B524,HO!$B$2:$F$64,5,FALSE),"")</f>
        <v/>
      </c>
      <c r="G524" s="118"/>
      <c r="H524" s="94" t="str">
        <f>IF(B524&lt;&gt;"",VLOOKUP(B524,HO!$B$2:$E$64,4,FALSE),"")</f>
        <v/>
      </c>
      <c r="I524" s="59" t="str">
        <f>MDT!J535</f>
        <v/>
      </c>
      <c r="K524" s="42"/>
      <c r="L524" s="118"/>
    </row>
    <row r="525" spans="1:12" s="2" customFormat="1">
      <c r="A525" s="94" t="str">
        <f>IF(B525&lt;&gt;"",VLOOKUP(B525,MERC!$C$4:$D$456,2,FALSE),"")</f>
        <v/>
      </c>
      <c r="B525" s="93"/>
      <c r="C525" s="86"/>
      <c r="D525" s="87"/>
      <c r="E525" s="86"/>
      <c r="F525" s="59" t="str">
        <f>IF(B525&lt;&gt;"",VLOOKUP(B525,HO!$B$2:$F$64,5,FALSE),"")</f>
        <v/>
      </c>
      <c r="G525" s="118"/>
      <c r="H525" s="94" t="str">
        <f>IF(B525&lt;&gt;"",VLOOKUP(B525,HO!$B$2:$E$64,4,FALSE),"")</f>
        <v/>
      </c>
      <c r="I525" s="59" t="str">
        <f>MDT!J536</f>
        <v/>
      </c>
      <c r="K525" s="42"/>
      <c r="L525" s="118"/>
    </row>
    <row r="526" spans="1:12" s="2" customFormat="1">
      <c r="A526" s="94" t="str">
        <f>IF(B526&lt;&gt;"",VLOOKUP(B526,MERC!$C$4:$D$456,2,FALSE),"")</f>
        <v/>
      </c>
      <c r="B526" s="93"/>
      <c r="C526" s="86"/>
      <c r="D526" s="87"/>
      <c r="E526" s="86"/>
      <c r="F526" s="59" t="str">
        <f>IF(B526&lt;&gt;"",VLOOKUP(B526,HO!$B$2:$F$64,5,FALSE),"")</f>
        <v/>
      </c>
      <c r="G526" s="118"/>
      <c r="H526" s="94" t="str">
        <f>IF(B526&lt;&gt;"",VLOOKUP(B526,HO!$B$2:$E$64,4,FALSE),"")</f>
        <v/>
      </c>
      <c r="I526" s="59" t="str">
        <f>MDT!J537</f>
        <v/>
      </c>
      <c r="K526" s="42"/>
      <c r="L526" s="118"/>
    </row>
    <row r="527" spans="1:12" s="2" customFormat="1">
      <c r="A527" s="94" t="str">
        <f>IF(B527&lt;&gt;"",VLOOKUP(B527,MERC!$C$4:$D$456,2,FALSE),"")</f>
        <v/>
      </c>
      <c r="B527" s="93"/>
      <c r="C527" s="86"/>
      <c r="D527" s="87"/>
      <c r="E527" s="86"/>
      <c r="F527" s="59" t="str">
        <f>IF(B527&lt;&gt;"",VLOOKUP(B527,HO!$B$2:$F$64,5,FALSE),"")</f>
        <v/>
      </c>
      <c r="G527" s="118"/>
      <c r="H527" s="94" t="str">
        <f>IF(B527&lt;&gt;"",VLOOKUP(B527,HO!$B$2:$E$64,4,FALSE),"")</f>
        <v/>
      </c>
      <c r="I527" s="59" t="str">
        <f>MDT!J538</f>
        <v/>
      </c>
      <c r="K527" s="42"/>
      <c r="L527" s="118"/>
    </row>
    <row r="528" spans="1:12" s="2" customFormat="1">
      <c r="A528" s="94" t="str">
        <f>IF(B528&lt;&gt;"",VLOOKUP(B528,MERC!$C$4:$D$456,2,FALSE),"")</f>
        <v/>
      </c>
      <c r="B528" s="93"/>
      <c r="C528" s="86"/>
      <c r="D528" s="87"/>
      <c r="E528" s="86"/>
      <c r="F528" s="59" t="str">
        <f>IF(B528&lt;&gt;"",VLOOKUP(B528,HO!$B$2:$F$64,5,FALSE),"")</f>
        <v/>
      </c>
      <c r="G528" s="118"/>
      <c r="H528" s="94" t="str">
        <f>IF(B528&lt;&gt;"",VLOOKUP(B528,HO!$B$2:$E$64,4,FALSE),"")</f>
        <v/>
      </c>
      <c r="I528" s="59" t="str">
        <f>MDT!J539</f>
        <v/>
      </c>
      <c r="K528" s="42"/>
      <c r="L528" s="118"/>
    </row>
    <row r="529" spans="1:57" s="2" customFormat="1">
      <c r="A529" s="94" t="str">
        <f>IF(B529&lt;&gt;"",VLOOKUP(B529,MERC!$C$4:$D$456,2,FALSE),"")</f>
        <v/>
      </c>
      <c r="B529" s="93"/>
      <c r="C529" s="86"/>
      <c r="D529" s="87"/>
      <c r="E529" s="86"/>
      <c r="F529" s="59" t="str">
        <f>IF(B529&lt;&gt;"",VLOOKUP(B529,HO!$B$2:$F$64,5,FALSE),"")</f>
        <v/>
      </c>
      <c r="G529" s="118"/>
      <c r="H529" s="94" t="str">
        <f>IF(B529&lt;&gt;"",VLOOKUP(B529,HO!$B$2:$E$64,4,FALSE),"")</f>
        <v/>
      </c>
      <c r="I529" s="59" t="str">
        <f>MDT!J540</f>
        <v/>
      </c>
      <c r="K529" s="42"/>
      <c r="L529" s="118"/>
    </row>
    <row r="530" spans="1:57" s="2" customFormat="1">
      <c r="A530" s="94" t="str">
        <f>IF(B530&lt;&gt;"",VLOOKUP(B530,MERC!$C$4:$D$456,2,FALSE),"")</f>
        <v/>
      </c>
      <c r="B530" s="93"/>
      <c r="C530" s="86"/>
      <c r="D530" s="87"/>
      <c r="E530" s="86"/>
      <c r="F530" s="59" t="str">
        <f>IF(B530&lt;&gt;"",VLOOKUP(B530,HO!$B$2:$F$64,5,FALSE),"")</f>
        <v/>
      </c>
      <c r="G530" s="118"/>
      <c r="H530" s="94" t="str">
        <f>IF(B530&lt;&gt;"",VLOOKUP(B530,HO!$B$2:$E$64,4,FALSE),"")</f>
        <v/>
      </c>
      <c r="I530" s="59" t="str">
        <f>MDT!J541</f>
        <v/>
      </c>
      <c r="K530" s="42"/>
      <c r="L530" s="118"/>
    </row>
    <row r="531" spans="1:57" s="2" customFormat="1">
      <c r="A531" s="94" t="str">
        <f>IF(B531&lt;&gt;"",VLOOKUP(B531,MERC!$C$4:$D$456,2,FALSE),"")</f>
        <v/>
      </c>
      <c r="B531" s="93"/>
      <c r="C531" s="86"/>
      <c r="D531" s="87"/>
      <c r="E531" s="86"/>
      <c r="F531" s="59" t="str">
        <f>IF(B531&lt;&gt;"",VLOOKUP(B531,HO!$B$2:$F$64,5,FALSE),"")</f>
        <v/>
      </c>
      <c r="G531" s="118"/>
      <c r="H531" s="94" t="str">
        <f>IF(B531&lt;&gt;"",VLOOKUP(B531,HO!$B$2:$E$64,4,FALSE),"")</f>
        <v/>
      </c>
      <c r="I531" s="59" t="str">
        <f>MDT!J542</f>
        <v/>
      </c>
      <c r="K531" s="42"/>
      <c r="L531" s="118"/>
    </row>
    <row r="532" spans="1:57" s="2" customFormat="1">
      <c r="A532" s="94" t="str">
        <f>IF(B532&lt;&gt;"",VLOOKUP(B532,MERC!$C$4:$D$456,2,FALSE),"")</f>
        <v/>
      </c>
      <c r="B532" s="93"/>
      <c r="C532" s="86"/>
      <c r="D532" s="87"/>
      <c r="E532" s="86"/>
      <c r="F532" s="59" t="str">
        <f>IF(B532&lt;&gt;"",VLOOKUP(B532,HO!$B$2:$F$64,5,FALSE),"")</f>
        <v/>
      </c>
      <c r="G532" s="118"/>
      <c r="H532" s="94" t="str">
        <f>IF(B532&lt;&gt;"",VLOOKUP(B532,HO!$B$2:$E$64,4,FALSE),"")</f>
        <v/>
      </c>
      <c r="I532" s="59" t="str">
        <f>MDT!J543</f>
        <v/>
      </c>
      <c r="K532" s="42"/>
      <c r="L532" s="118"/>
    </row>
    <row r="533" spans="1:57" s="2" customFormat="1">
      <c r="A533" s="94" t="str">
        <f>IF(B533&lt;&gt;"",VLOOKUP(B533,MERC!$C$4:$D$456,2,FALSE),"")</f>
        <v/>
      </c>
      <c r="B533" s="93"/>
      <c r="C533" s="86"/>
      <c r="D533" s="87"/>
      <c r="E533" s="86"/>
      <c r="F533" s="59" t="str">
        <f>IF(B533&lt;&gt;"",VLOOKUP(B533,HO!$B$2:$F$64,5,FALSE),"")</f>
        <v/>
      </c>
      <c r="G533" s="118"/>
      <c r="H533" s="94" t="str">
        <f>IF(B533&lt;&gt;"",VLOOKUP(B533,HO!$B$2:$E$64,4,FALSE),"")</f>
        <v/>
      </c>
      <c r="I533" s="59" t="str">
        <f>MDT!J544</f>
        <v/>
      </c>
      <c r="K533" s="42"/>
      <c r="L533" s="118"/>
    </row>
    <row r="534" spans="1:57" s="2" customFormat="1">
      <c r="A534" s="94" t="str">
        <f>IF(B534&lt;&gt;"",VLOOKUP(B534,MERC!$C$4:$D$456,2,FALSE),"")</f>
        <v/>
      </c>
      <c r="B534" s="93"/>
      <c r="C534" s="86"/>
      <c r="D534" s="87"/>
      <c r="E534" s="86"/>
      <c r="F534" s="59" t="str">
        <f>IF(B534&lt;&gt;"",VLOOKUP(B534,HO!$B$2:$F$64,5,FALSE),"")</f>
        <v/>
      </c>
      <c r="G534" s="118"/>
      <c r="H534" s="94" t="str">
        <f>IF(B534&lt;&gt;"",VLOOKUP(B534,HO!$B$2:$E$64,4,FALSE),"")</f>
        <v/>
      </c>
      <c r="I534" s="59" t="str">
        <f>MDT!J545</f>
        <v/>
      </c>
      <c r="K534" s="42"/>
      <c r="L534" s="118"/>
    </row>
    <row r="535" spans="1:57" s="2" customFormat="1">
      <c r="A535" s="94" t="str">
        <f>IF(B535&lt;&gt;"",VLOOKUP(B535,MERC!$C$4:$D$456,2,FALSE),"")</f>
        <v/>
      </c>
      <c r="B535" s="93"/>
      <c r="C535" s="86"/>
      <c r="D535" s="87"/>
      <c r="E535" s="86"/>
      <c r="F535" s="59" t="str">
        <f>IF(B535&lt;&gt;"",VLOOKUP(B535,HO!$B$2:$F$64,5,FALSE),"")</f>
        <v/>
      </c>
      <c r="G535" s="118"/>
      <c r="H535" s="94" t="str">
        <f>IF(B535&lt;&gt;"",VLOOKUP(B535,HO!$B$2:$E$64,4,FALSE),"")</f>
        <v/>
      </c>
      <c r="I535" s="59" t="str">
        <f>MDT!J546</f>
        <v/>
      </c>
      <c r="K535" s="42"/>
      <c r="L535" s="118"/>
    </row>
    <row r="536" spans="1:57" s="2" customFormat="1">
      <c r="A536" s="94" t="str">
        <f>IF(B536&lt;&gt;"",VLOOKUP(B536,MERC!$C$4:$D$456,2,FALSE),"")</f>
        <v/>
      </c>
      <c r="B536" s="93"/>
      <c r="C536" s="86"/>
      <c r="D536" s="87"/>
      <c r="E536" s="86"/>
      <c r="F536" s="59" t="str">
        <f>IF(B536&lt;&gt;"",VLOOKUP(B536,HO!$B$2:$F$64,5,FALSE),"")</f>
        <v/>
      </c>
      <c r="G536" s="118"/>
      <c r="H536" s="94" t="str">
        <f>IF(B536&lt;&gt;"",VLOOKUP(B536,HO!$B$2:$E$64,4,FALSE),"")</f>
        <v/>
      </c>
      <c r="I536" s="59" t="str">
        <f>MDT!J547</f>
        <v/>
      </c>
      <c r="K536" s="42"/>
      <c r="L536" s="118"/>
    </row>
    <row r="537" spans="1:57" s="2" customFormat="1">
      <c r="A537" s="94" t="str">
        <f>IF(B537&lt;&gt;"",VLOOKUP(B537,MERC!$C$4:$D$456,2,FALSE),"")</f>
        <v/>
      </c>
      <c r="B537" s="93"/>
      <c r="C537" s="86"/>
      <c r="D537" s="87"/>
      <c r="E537" s="86"/>
      <c r="F537" s="59" t="str">
        <f>IF(B537&lt;&gt;"",VLOOKUP(B537,HO!$B$2:$F$64,5,FALSE),"")</f>
        <v/>
      </c>
      <c r="G537" s="118"/>
      <c r="H537" s="94" t="str">
        <f>IF(B537&lt;&gt;"",VLOOKUP(B537,HO!$B$2:$E$64,4,FALSE),"")</f>
        <v/>
      </c>
      <c r="I537" s="59" t="str">
        <f>MDT!J548</f>
        <v/>
      </c>
      <c r="K537" s="42"/>
      <c r="L537" s="118"/>
    </row>
    <row r="538" spans="1:57" s="2" customFormat="1">
      <c r="A538" s="94" t="str">
        <f>IF(B538&lt;&gt;"",VLOOKUP(B538,MERC!$C$4:$D$456,2,FALSE),"")</f>
        <v/>
      </c>
      <c r="B538" s="93"/>
      <c r="C538" s="86"/>
      <c r="D538" s="87"/>
      <c r="E538" s="86"/>
      <c r="F538" s="59" t="str">
        <f>IF(B538&lt;&gt;"",VLOOKUP(B538,HO!$B$2:$F$64,5,FALSE),"")</f>
        <v/>
      </c>
      <c r="G538" s="118"/>
      <c r="H538" s="94" t="str">
        <f>IF(B538&lt;&gt;"",VLOOKUP(B538,HO!$B$2:$E$64,4,FALSE),"")</f>
        <v/>
      </c>
      <c r="I538" s="59" t="str">
        <f>MDT!J549</f>
        <v/>
      </c>
      <c r="K538" s="42"/>
      <c r="L538" s="118"/>
      <c r="BE538"/>
    </row>
    <row r="539" spans="1:57" s="2" customFormat="1">
      <c r="A539" s="94" t="str">
        <f>IF(B539&lt;&gt;"",VLOOKUP(B539,MERC!$C$4:$D$456,2,FALSE),"")</f>
        <v/>
      </c>
      <c r="B539" s="93"/>
      <c r="C539" s="86"/>
      <c r="D539" s="87"/>
      <c r="E539" s="86"/>
      <c r="F539" s="59" t="str">
        <f>IF(B539&lt;&gt;"",VLOOKUP(B539,HO!$B$2:$F$64,5,FALSE),"")</f>
        <v/>
      </c>
      <c r="G539" s="118"/>
      <c r="H539" s="94" t="str">
        <f>IF(B539&lt;&gt;"",VLOOKUP(B539,HO!$B$2:$E$64,4,FALSE),"")</f>
        <v/>
      </c>
      <c r="I539" s="59" t="str">
        <f>MDT!J550</f>
        <v/>
      </c>
      <c r="K539" s="42"/>
      <c r="L539" s="118"/>
      <c r="BE539"/>
    </row>
    <row r="540" spans="1:57" s="2" customFormat="1">
      <c r="A540" s="94" t="str">
        <f>IF(B540&lt;&gt;"",VLOOKUP(B540,MERC!$C$4:$D$456,2,FALSE),"")</f>
        <v/>
      </c>
      <c r="B540" s="93"/>
      <c r="C540" s="86"/>
      <c r="D540" s="87"/>
      <c r="E540" s="86"/>
      <c r="F540" s="59" t="str">
        <f>IF(B540&lt;&gt;"",VLOOKUP(B540,HO!$B$2:$F$64,5,FALSE),"")</f>
        <v/>
      </c>
      <c r="G540" s="118"/>
      <c r="H540" s="94" t="str">
        <f>IF(B540&lt;&gt;"",VLOOKUP(B540,HO!$B$2:$E$64,4,FALSE),"")</f>
        <v/>
      </c>
      <c r="I540" s="59" t="str">
        <f>MDT!J551</f>
        <v/>
      </c>
      <c r="K540" s="42"/>
      <c r="L540" s="118"/>
      <c r="BE540"/>
    </row>
    <row r="541" spans="1:57" s="2" customFormat="1">
      <c r="A541" s="94" t="str">
        <f>IF(B541&lt;&gt;"",VLOOKUP(B541,MERC!$C$4:$D$456,2,FALSE),"")</f>
        <v/>
      </c>
      <c r="B541" s="93"/>
      <c r="C541" s="86"/>
      <c r="D541" s="87"/>
      <c r="E541" s="86"/>
      <c r="F541" s="59" t="str">
        <f>IF(B541&lt;&gt;"",VLOOKUP(B541,HO!$B$2:$F$64,5,FALSE),"")</f>
        <v/>
      </c>
      <c r="G541" s="118"/>
      <c r="H541" s="94" t="str">
        <f>IF(B541&lt;&gt;"",VLOOKUP(B541,HO!$B$2:$E$64,4,FALSE),"")</f>
        <v/>
      </c>
      <c r="I541" s="59" t="str">
        <f>MDT!J552</f>
        <v/>
      </c>
      <c r="K541" s="42"/>
      <c r="L541" s="118"/>
      <c r="BE541"/>
    </row>
    <row r="542" spans="1:57" s="2" customFormat="1">
      <c r="A542" s="94" t="str">
        <f>IF(B542&lt;&gt;"",VLOOKUP(B542,MERC!$C$4:$D$456,2,FALSE),"")</f>
        <v/>
      </c>
      <c r="B542" s="93"/>
      <c r="C542" s="86"/>
      <c r="D542" s="87"/>
      <c r="E542" s="86"/>
      <c r="F542" s="59" t="str">
        <f>IF(B542&lt;&gt;"",VLOOKUP(B542,HO!$B$2:$F$64,5,FALSE),"")</f>
        <v/>
      </c>
      <c r="G542" s="118"/>
      <c r="H542" s="94" t="str">
        <f>IF(B542&lt;&gt;"",VLOOKUP(B542,HO!$B$2:$E$64,4,FALSE),"")</f>
        <v/>
      </c>
      <c r="I542" s="59" t="str">
        <f>MDT!J553</f>
        <v/>
      </c>
      <c r="K542" s="42"/>
      <c r="L542" s="118"/>
      <c r="BE542"/>
    </row>
    <row r="543" spans="1:57" s="2" customFormat="1">
      <c r="A543" s="94" t="str">
        <f>IF(B543&lt;&gt;"",VLOOKUP(B543,MERC!$C$4:$D$456,2,FALSE),"")</f>
        <v/>
      </c>
      <c r="B543" s="93"/>
      <c r="C543" s="86"/>
      <c r="D543" s="87"/>
      <c r="E543" s="86"/>
      <c r="F543" s="59" t="str">
        <f>IF(B543&lt;&gt;"",VLOOKUP(B543,HO!$B$2:$F$64,5,FALSE),"")</f>
        <v/>
      </c>
      <c r="G543" s="118"/>
      <c r="H543" s="94" t="str">
        <f>IF(B543&lt;&gt;"",VLOOKUP(B543,HO!$B$2:$E$64,4,FALSE),"")</f>
        <v/>
      </c>
      <c r="I543" s="59" t="str">
        <f>MDT!J554</f>
        <v/>
      </c>
      <c r="K543" s="42"/>
      <c r="L543" s="118"/>
      <c r="BE543"/>
    </row>
    <row r="544" spans="1:57" s="2" customFormat="1">
      <c r="A544" s="94" t="str">
        <f>IF(B544&lt;&gt;"",VLOOKUP(B544,MERC!$C$4:$D$456,2,FALSE),"")</f>
        <v/>
      </c>
      <c r="B544" s="93"/>
      <c r="C544" s="86"/>
      <c r="D544" s="87"/>
      <c r="E544" s="86"/>
      <c r="F544" s="59" t="str">
        <f>IF(B544&lt;&gt;"",VLOOKUP(B544,HO!$B$2:$F$64,5,FALSE),"")</f>
        <v/>
      </c>
      <c r="G544" s="118"/>
      <c r="H544" s="94" t="str">
        <f>IF(B544&lt;&gt;"",VLOOKUP(B544,HO!$B$2:$E$64,4,FALSE),"")</f>
        <v/>
      </c>
      <c r="I544" s="59" t="str">
        <f>MDT!J555</f>
        <v/>
      </c>
      <c r="K544" s="42"/>
      <c r="L544" s="118"/>
      <c r="BE544"/>
    </row>
    <row r="545" spans="1:57" s="2" customFormat="1">
      <c r="A545" s="94" t="str">
        <f>IF(B545&lt;&gt;"",VLOOKUP(B545,MERC!$C$4:$D$456,2,FALSE),"")</f>
        <v/>
      </c>
      <c r="B545" s="93"/>
      <c r="C545" s="86"/>
      <c r="D545" s="87"/>
      <c r="E545" s="86"/>
      <c r="F545" s="59" t="str">
        <f>IF(B545&lt;&gt;"",VLOOKUP(B545,HO!$B$2:$F$64,5,FALSE),"")</f>
        <v/>
      </c>
      <c r="G545" s="118"/>
      <c r="H545" s="94" t="str">
        <f>IF(B545&lt;&gt;"",VLOOKUP(B545,HO!$B$2:$E$64,4,FALSE),"")</f>
        <v/>
      </c>
      <c r="I545" s="59" t="str">
        <f>MDT!J556</f>
        <v/>
      </c>
      <c r="K545" s="42"/>
      <c r="L545" s="118"/>
      <c r="BE545"/>
    </row>
    <row r="546" spans="1:57" s="2" customFormat="1">
      <c r="A546" s="94" t="str">
        <f>IF(B546&lt;&gt;"",VLOOKUP(B546,MERC!$C$4:$D$456,2,FALSE),"")</f>
        <v/>
      </c>
      <c r="B546" s="93"/>
      <c r="C546" s="86"/>
      <c r="D546" s="87"/>
      <c r="E546" s="86"/>
      <c r="F546" s="59" t="str">
        <f>IF(B546&lt;&gt;"",VLOOKUP(B546,HO!$B$2:$F$64,5,FALSE),"")</f>
        <v/>
      </c>
      <c r="G546" s="118"/>
      <c r="H546" s="94" t="str">
        <f>IF(B546&lt;&gt;"",VLOOKUP(B546,HO!$B$2:$E$64,4,FALSE),"")</f>
        <v/>
      </c>
      <c r="I546" s="59" t="str">
        <f>MDT!J557</f>
        <v/>
      </c>
      <c r="K546" s="42"/>
      <c r="L546" s="118"/>
      <c r="BE546"/>
    </row>
    <row r="547" spans="1:57" s="2" customFormat="1">
      <c r="A547" s="94" t="str">
        <f>IF(B547&lt;&gt;"",VLOOKUP(B547,MERC!$C$4:$D$456,2,FALSE),"")</f>
        <v/>
      </c>
      <c r="B547" s="93"/>
      <c r="C547" s="86"/>
      <c r="D547" s="87"/>
      <c r="E547" s="86"/>
      <c r="F547" s="59" t="str">
        <f>IF(B547&lt;&gt;"",VLOOKUP(B547,HO!$B$2:$F$64,5,FALSE),"")</f>
        <v/>
      </c>
      <c r="G547" s="118"/>
      <c r="H547" s="94" t="str">
        <f>IF(B547&lt;&gt;"",VLOOKUP(B547,HO!$B$2:$E$64,4,FALSE),"")</f>
        <v/>
      </c>
      <c r="I547" s="59" t="str">
        <f>MDT!J558</f>
        <v/>
      </c>
      <c r="K547" s="42"/>
      <c r="L547" s="118"/>
      <c r="BE547"/>
    </row>
    <row r="548" spans="1:57" s="2" customFormat="1">
      <c r="A548" s="94" t="str">
        <f>IF(B548&lt;&gt;"",VLOOKUP(B548,MERC!$C$4:$D$456,2,FALSE),"")</f>
        <v/>
      </c>
      <c r="B548" s="93"/>
      <c r="C548" s="86"/>
      <c r="D548" s="87"/>
      <c r="E548" s="86"/>
      <c r="F548" s="59" t="str">
        <f>IF(B548&lt;&gt;"",VLOOKUP(B548,HO!$B$2:$F$64,5,FALSE),"")</f>
        <v/>
      </c>
      <c r="G548" s="118"/>
      <c r="H548" s="94" t="str">
        <f>IF(B548&lt;&gt;"",VLOOKUP(B548,HO!$B$2:$E$64,4,FALSE),"")</f>
        <v/>
      </c>
      <c r="I548" s="59" t="str">
        <f>MDT!J559</f>
        <v/>
      </c>
      <c r="K548" s="42"/>
      <c r="L548" s="118"/>
      <c r="BE548"/>
    </row>
    <row r="549" spans="1:57" s="2" customFormat="1">
      <c r="A549" s="94" t="str">
        <f>IF(B549&lt;&gt;"",VLOOKUP(B549,MERC!$C$4:$D$456,2,FALSE),"")</f>
        <v/>
      </c>
      <c r="B549" s="93"/>
      <c r="C549" s="86"/>
      <c r="D549" s="87"/>
      <c r="E549" s="86"/>
      <c r="F549" s="59" t="str">
        <f>IF(B549&lt;&gt;"",VLOOKUP(B549,HO!$B$2:$F$64,5,FALSE),"")</f>
        <v/>
      </c>
      <c r="G549" s="118"/>
      <c r="H549" s="94" t="str">
        <f>IF(B549&lt;&gt;"",VLOOKUP(B549,HO!$B$2:$E$64,4,FALSE),"")</f>
        <v/>
      </c>
      <c r="I549" s="59" t="str">
        <f>MDT!J560</f>
        <v/>
      </c>
      <c r="K549" s="42"/>
      <c r="L549" s="118"/>
      <c r="BE549"/>
    </row>
    <row r="550" spans="1:57" s="2" customFormat="1">
      <c r="A550" s="94" t="str">
        <f>IF(B550&lt;&gt;"",VLOOKUP(B550,MERC!$C$4:$D$456,2,FALSE),"")</f>
        <v/>
      </c>
      <c r="B550" s="93"/>
      <c r="C550" s="86"/>
      <c r="D550" s="87"/>
      <c r="E550" s="86"/>
      <c r="F550" s="59" t="str">
        <f>IF(B550&lt;&gt;"",VLOOKUP(B550,HO!$B$2:$F$64,5,FALSE),"")</f>
        <v/>
      </c>
      <c r="G550" s="118"/>
      <c r="H550" s="94" t="str">
        <f>IF(B550&lt;&gt;"",VLOOKUP(B550,HO!$B$2:$E$64,4,FALSE),"")</f>
        <v/>
      </c>
      <c r="I550" s="59" t="str">
        <f>MDT!J561</f>
        <v/>
      </c>
      <c r="K550" s="42"/>
      <c r="L550" s="118"/>
      <c r="BE550"/>
    </row>
    <row r="551" spans="1:57" s="2" customFormat="1">
      <c r="A551" s="94" t="str">
        <f>IF(B551&lt;&gt;"",VLOOKUP(B551,MERC!$C$4:$D$456,2,FALSE),"")</f>
        <v/>
      </c>
      <c r="B551" s="93"/>
      <c r="C551" s="86"/>
      <c r="D551" s="87"/>
      <c r="E551" s="86"/>
      <c r="F551" s="59" t="str">
        <f>IF(B551&lt;&gt;"",VLOOKUP(B551,HO!$B$2:$F$64,5,FALSE),"")</f>
        <v/>
      </c>
      <c r="G551" s="118"/>
      <c r="H551" s="94" t="str">
        <f>IF(B551&lt;&gt;"",VLOOKUP(B551,HO!$B$2:$E$64,4,FALSE),"")</f>
        <v/>
      </c>
      <c r="I551" s="59" t="str">
        <f>MDT!J562</f>
        <v/>
      </c>
      <c r="K551" s="42"/>
      <c r="L551" s="118"/>
      <c r="BE551"/>
    </row>
    <row r="552" spans="1:57" s="2" customFormat="1">
      <c r="A552" s="94" t="str">
        <f>IF(B552&lt;&gt;"",VLOOKUP(B552,MERC!$C$4:$D$456,2,FALSE),"")</f>
        <v/>
      </c>
      <c r="B552" s="93"/>
      <c r="C552" s="86"/>
      <c r="D552" s="87"/>
      <c r="E552" s="86"/>
      <c r="F552" s="59" t="str">
        <f>IF(B552&lt;&gt;"",VLOOKUP(B552,HO!$B$2:$F$64,5,FALSE),"")</f>
        <v/>
      </c>
      <c r="G552" s="118"/>
      <c r="H552" s="94" t="str">
        <f>IF(B552&lt;&gt;"",VLOOKUP(B552,HO!$B$2:$E$64,4,FALSE),"")</f>
        <v/>
      </c>
      <c r="I552" s="59" t="str">
        <f>MDT!J563</f>
        <v/>
      </c>
      <c r="K552" s="42"/>
      <c r="L552" s="118"/>
      <c r="BE552"/>
    </row>
    <row r="553" spans="1:57" s="2" customFormat="1">
      <c r="A553" s="94" t="str">
        <f>IF(B553&lt;&gt;"",VLOOKUP(B553,MERC!$C$4:$D$456,2,FALSE),"")</f>
        <v/>
      </c>
      <c r="B553" s="93"/>
      <c r="C553" s="86"/>
      <c r="D553" s="87"/>
      <c r="E553" s="86"/>
      <c r="F553" s="59" t="str">
        <f>IF(B553&lt;&gt;"",VLOOKUP(B553,HO!$B$2:$F$64,5,FALSE),"")</f>
        <v/>
      </c>
      <c r="G553" s="118"/>
      <c r="H553" s="94" t="str">
        <f>IF(B553&lt;&gt;"",VLOOKUP(B553,HO!$B$2:$E$64,4,FALSE),"")</f>
        <v/>
      </c>
      <c r="I553" s="59" t="str">
        <f>MDT!J564</f>
        <v/>
      </c>
      <c r="K553" s="42"/>
      <c r="L553" s="118"/>
      <c r="BE553"/>
    </row>
    <row r="554" spans="1:57" s="2" customFormat="1">
      <c r="A554" s="94" t="str">
        <f>IF(B554&lt;&gt;"",VLOOKUP(B554,MERC!$C$4:$D$456,2,FALSE),"")</f>
        <v/>
      </c>
      <c r="B554" s="93"/>
      <c r="C554" s="86"/>
      <c r="D554" s="87"/>
      <c r="E554" s="86"/>
      <c r="F554" s="59" t="str">
        <f>IF(B554&lt;&gt;"",VLOOKUP(B554,HO!$B$2:$F$64,5,FALSE),"")</f>
        <v/>
      </c>
      <c r="G554" s="118"/>
      <c r="H554" s="94" t="str">
        <f>IF(B554&lt;&gt;"",VLOOKUP(B554,HO!$B$2:$E$64,4,FALSE),"")</f>
        <v/>
      </c>
      <c r="I554" s="59" t="str">
        <f>MDT!J565</f>
        <v/>
      </c>
      <c r="K554" s="42"/>
      <c r="L554" s="118"/>
      <c r="BE554"/>
    </row>
    <row r="555" spans="1:57" s="2" customFormat="1">
      <c r="A555" s="94" t="str">
        <f>IF(B555&lt;&gt;"",VLOOKUP(B555,MERC!$C$4:$D$456,2,FALSE),"")</f>
        <v/>
      </c>
      <c r="B555" s="93"/>
      <c r="C555" s="86"/>
      <c r="D555" s="87"/>
      <c r="E555" s="86"/>
      <c r="F555" s="59" t="str">
        <f>IF(B555&lt;&gt;"",VLOOKUP(B555,HO!$B$2:$F$64,5,FALSE),"")</f>
        <v/>
      </c>
      <c r="G555" s="118"/>
      <c r="H555" s="94" t="str">
        <f>IF(B555&lt;&gt;"",VLOOKUP(B555,HO!$B$2:$E$64,4,FALSE),"")</f>
        <v/>
      </c>
      <c r="I555" s="59" t="str">
        <f>MDT!J566</f>
        <v/>
      </c>
      <c r="K555" s="42"/>
      <c r="L555" s="118"/>
      <c r="BE555"/>
    </row>
    <row r="556" spans="1:57" s="2" customFormat="1">
      <c r="A556" s="94" t="str">
        <f>IF(B556&lt;&gt;"",VLOOKUP(B556,MERC!$C$4:$D$456,2,FALSE),"")</f>
        <v/>
      </c>
      <c r="B556" s="93"/>
      <c r="C556" s="86"/>
      <c r="D556" s="87"/>
      <c r="E556" s="86"/>
      <c r="F556" s="59" t="str">
        <f>IF(B556&lt;&gt;"",VLOOKUP(B556,HO!$B$2:$F$64,5,FALSE),"")</f>
        <v/>
      </c>
      <c r="G556" s="118"/>
      <c r="H556" s="94" t="str">
        <f>IF(B556&lt;&gt;"",VLOOKUP(B556,HO!$B$2:$E$64,4,FALSE),"")</f>
        <v/>
      </c>
      <c r="I556" s="59" t="str">
        <f>MDT!J567</f>
        <v/>
      </c>
      <c r="K556" s="42"/>
      <c r="L556" s="118"/>
      <c r="BE556"/>
    </row>
    <row r="557" spans="1:57" s="2" customFormat="1">
      <c r="A557" s="94" t="str">
        <f>IF(B557&lt;&gt;"",VLOOKUP(B557,MERC!$C$4:$D$456,2,FALSE),"")</f>
        <v/>
      </c>
      <c r="B557" s="93"/>
      <c r="C557" s="86"/>
      <c r="D557" s="87"/>
      <c r="E557" s="86"/>
      <c r="F557" s="59" t="str">
        <f>IF(B557&lt;&gt;"",VLOOKUP(B557,HO!$B$2:$F$64,5,FALSE),"")</f>
        <v/>
      </c>
      <c r="G557" s="118"/>
      <c r="H557" s="94" t="str">
        <f>IF(B557&lt;&gt;"",VLOOKUP(B557,HO!$B$2:$E$64,4,FALSE),"")</f>
        <v/>
      </c>
      <c r="I557" s="59" t="str">
        <f>MDT!J568</f>
        <v/>
      </c>
      <c r="K557" s="42"/>
      <c r="L557" s="118"/>
      <c r="BE557"/>
    </row>
    <row r="558" spans="1:57" s="2" customFormat="1">
      <c r="A558" s="94" t="str">
        <f>IF(B558&lt;&gt;"",VLOOKUP(B558,MERC!$C$4:$D$456,2,FALSE),"")</f>
        <v/>
      </c>
      <c r="B558" s="93"/>
      <c r="C558" s="86"/>
      <c r="D558" s="87"/>
      <c r="E558" s="86"/>
      <c r="F558" s="59" t="str">
        <f>IF(B558&lt;&gt;"",VLOOKUP(B558,HO!$B$2:$F$64,5,FALSE),"")</f>
        <v/>
      </c>
      <c r="G558" s="118"/>
      <c r="H558" s="94" t="str">
        <f>IF(B558&lt;&gt;"",VLOOKUP(B558,HO!$B$2:$E$64,4,FALSE),"")</f>
        <v/>
      </c>
      <c r="I558" s="59" t="str">
        <f>MDT!J569</f>
        <v/>
      </c>
      <c r="K558" s="42"/>
      <c r="L558" s="118"/>
      <c r="BE558"/>
    </row>
    <row r="559" spans="1:57" s="2" customFormat="1">
      <c r="A559" s="94" t="str">
        <f>IF(B559&lt;&gt;"",VLOOKUP(B559,MERC!$C$4:$D$456,2,FALSE),"")</f>
        <v/>
      </c>
      <c r="B559" s="93"/>
      <c r="C559" s="86"/>
      <c r="D559" s="87"/>
      <c r="E559" s="86"/>
      <c r="F559" s="59" t="str">
        <f>IF(B559&lt;&gt;"",VLOOKUP(B559,HO!$B$2:$F$64,5,FALSE),"")</f>
        <v/>
      </c>
      <c r="G559" s="118"/>
      <c r="H559" s="94" t="str">
        <f>IF(B559&lt;&gt;"",VLOOKUP(B559,HO!$B$2:$E$64,4,FALSE),"")</f>
        <v/>
      </c>
      <c r="I559" s="59" t="str">
        <f>MDT!J570</f>
        <v/>
      </c>
      <c r="K559" s="42"/>
      <c r="L559" s="118"/>
      <c r="BE559"/>
    </row>
    <row r="560" spans="1:57" s="2" customFormat="1">
      <c r="A560" s="94" t="str">
        <f>IF(B560&lt;&gt;"",VLOOKUP(B560,MERC!$C$4:$D$456,2,FALSE),"")</f>
        <v/>
      </c>
      <c r="B560" s="93"/>
      <c r="C560" s="86"/>
      <c r="D560" s="87"/>
      <c r="E560" s="86"/>
      <c r="F560" s="59" t="str">
        <f>IF(B560&lt;&gt;"",VLOOKUP(B560,HO!$B$2:$F$64,5,FALSE),"")</f>
        <v/>
      </c>
      <c r="G560" s="118"/>
      <c r="H560" s="94" t="str">
        <f>IF(B560&lt;&gt;"",VLOOKUP(B560,HO!$B$2:$E$64,4,FALSE),"")</f>
        <v/>
      </c>
      <c r="I560" s="59" t="str">
        <f>MDT!J571</f>
        <v/>
      </c>
      <c r="K560" s="42"/>
      <c r="L560" s="118"/>
      <c r="BE560"/>
    </row>
    <row r="561" spans="1:57" s="2" customFormat="1">
      <c r="A561" s="94" t="str">
        <f>IF(B561&lt;&gt;"",VLOOKUP(B561,MERC!$C$4:$D$456,2,FALSE),"")</f>
        <v/>
      </c>
      <c r="B561" s="93"/>
      <c r="C561" s="86"/>
      <c r="D561" s="87"/>
      <c r="E561" s="86"/>
      <c r="F561" s="59" t="str">
        <f>IF(B561&lt;&gt;"",VLOOKUP(B561,HO!$B$2:$F$64,5,FALSE),"")</f>
        <v/>
      </c>
      <c r="G561" s="118"/>
      <c r="H561" s="94" t="str">
        <f>IF(B561&lt;&gt;"",VLOOKUP(B561,HO!$B$2:$E$64,4,FALSE),"")</f>
        <v/>
      </c>
      <c r="I561" s="59" t="str">
        <f>MDT!J572</f>
        <v/>
      </c>
      <c r="K561" s="42"/>
      <c r="L561" s="118"/>
      <c r="BE561"/>
    </row>
    <row r="562" spans="1:57" s="2" customFormat="1">
      <c r="A562" s="94" t="str">
        <f>IF(B562&lt;&gt;"",VLOOKUP(B562,MERC!$C$4:$D$456,2,FALSE),"")</f>
        <v/>
      </c>
      <c r="B562" s="93"/>
      <c r="C562" s="86"/>
      <c r="D562" s="87"/>
      <c r="E562" s="86"/>
      <c r="F562" s="59" t="str">
        <f>IF(B562&lt;&gt;"",VLOOKUP(B562,HO!$B$2:$F$64,5,FALSE),"")</f>
        <v/>
      </c>
      <c r="G562" s="118"/>
      <c r="H562" s="94" t="str">
        <f>IF(B562&lt;&gt;"",VLOOKUP(B562,HO!$B$2:$E$64,4,FALSE),"")</f>
        <v/>
      </c>
      <c r="I562" s="59" t="str">
        <f>MDT!J573</f>
        <v/>
      </c>
      <c r="K562" s="42"/>
      <c r="L562" s="118"/>
      <c r="BE562"/>
    </row>
    <row r="563" spans="1:57" s="2" customFormat="1">
      <c r="A563" s="94" t="str">
        <f>IF(B563&lt;&gt;"",VLOOKUP(B563,MERC!$C$4:$D$456,2,FALSE),"")</f>
        <v/>
      </c>
      <c r="B563" s="93"/>
      <c r="C563" s="86"/>
      <c r="D563" s="87"/>
      <c r="E563" s="86"/>
      <c r="F563" s="59" t="str">
        <f>IF(B563&lt;&gt;"",VLOOKUP(B563,HO!$B$2:$F$64,5,FALSE),"")</f>
        <v/>
      </c>
      <c r="G563" s="118"/>
      <c r="H563" s="94" t="str">
        <f>IF(B563&lt;&gt;"",VLOOKUP(B563,HO!$B$2:$E$64,4,FALSE),"")</f>
        <v/>
      </c>
      <c r="I563" s="59" t="str">
        <f>MDT!J574</f>
        <v/>
      </c>
      <c r="K563" s="42"/>
      <c r="L563" s="118"/>
      <c r="BE563"/>
    </row>
    <row r="564" spans="1:57" s="2" customFormat="1">
      <c r="A564" s="94" t="str">
        <f>IF(B564&lt;&gt;"",VLOOKUP(B564,MERC!$C$4:$D$456,2,FALSE),"")</f>
        <v/>
      </c>
      <c r="B564" s="93"/>
      <c r="C564" s="86"/>
      <c r="D564" s="87"/>
      <c r="E564" s="86"/>
      <c r="F564" s="59" t="str">
        <f>IF(B564&lt;&gt;"",VLOOKUP(B564,HO!$B$2:$F$64,5,FALSE),"")</f>
        <v/>
      </c>
      <c r="G564" s="118"/>
      <c r="H564" s="94" t="str">
        <f>IF(B564&lt;&gt;"",VLOOKUP(B564,HO!$B$2:$E$64,4,FALSE),"")</f>
        <v/>
      </c>
      <c r="I564" s="59" t="str">
        <f>MDT!J575</f>
        <v/>
      </c>
      <c r="K564" s="42"/>
      <c r="L564" s="118"/>
      <c r="BE564"/>
    </row>
    <row r="565" spans="1:57" s="2" customFormat="1">
      <c r="A565" s="94" t="str">
        <f>IF(B565&lt;&gt;"",VLOOKUP(B565,MERC!$C$4:$D$456,2,FALSE),"")</f>
        <v/>
      </c>
      <c r="B565" s="93"/>
      <c r="C565" s="86"/>
      <c r="D565" s="87"/>
      <c r="E565" s="86"/>
      <c r="F565" s="59" t="str">
        <f>IF(B565&lt;&gt;"",VLOOKUP(B565,HO!$B$2:$F$64,5,FALSE),"")</f>
        <v/>
      </c>
      <c r="G565" s="118"/>
      <c r="H565" s="94" t="str">
        <f>IF(B565&lt;&gt;"",VLOOKUP(B565,HO!$B$2:$E$64,4,FALSE),"")</f>
        <v/>
      </c>
      <c r="I565" s="59" t="str">
        <f>MDT!J576</f>
        <v/>
      </c>
      <c r="K565" s="42"/>
      <c r="L565" s="118"/>
      <c r="BE565"/>
    </row>
    <row r="566" spans="1:57" s="2" customFormat="1">
      <c r="A566" s="94" t="str">
        <f>IF(B566&lt;&gt;"",VLOOKUP(B566,MERC!$C$4:$D$456,2,FALSE),"")</f>
        <v/>
      </c>
      <c r="B566" s="93"/>
      <c r="C566" s="86"/>
      <c r="D566" s="87"/>
      <c r="E566" s="86"/>
      <c r="F566" s="59" t="str">
        <f>IF(B566&lt;&gt;"",VLOOKUP(B566,HO!$B$2:$F$64,5,FALSE),"")</f>
        <v/>
      </c>
      <c r="G566" s="118"/>
      <c r="H566" s="94" t="str">
        <f>IF(B566&lt;&gt;"",VLOOKUP(B566,HO!$B$2:$E$64,4,FALSE),"")</f>
        <v/>
      </c>
      <c r="I566" s="59" t="str">
        <f>MDT!J577</f>
        <v/>
      </c>
      <c r="K566" s="42"/>
      <c r="L566" s="118"/>
      <c r="BE566"/>
    </row>
    <row r="567" spans="1:57" s="2" customFormat="1">
      <c r="A567" s="94" t="str">
        <f>IF(B567&lt;&gt;"",VLOOKUP(B567,MERC!$C$4:$D$456,2,FALSE),"")</f>
        <v/>
      </c>
      <c r="B567" s="93"/>
      <c r="C567" s="86"/>
      <c r="D567" s="87"/>
      <c r="E567" s="86"/>
      <c r="F567" s="59" t="str">
        <f>IF(B567&lt;&gt;"",VLOOKUP(B567,HO!$B$2:$F$64,5,FALSE),"")</f>
        <v/>
      </c>
      <c r="G567" s="118"/>
      <c r="H567" s="94" t="str">
        <f>IF(B567&lt;&gt;"",VLOOKUP(B567,HO!$B$2:$E$64,4,FALSE),"")</f>
        <v/>
      </c>
      <c r="I567" s="59" t="str">
        <f>MDT!J578</f>
        <v/>
      </c>
      <c r="K567" s="42"/>
      <c r="L567" s="118"/>
      <c r="BE567"/>
    </row>
    <row r="568" spans="1:57" s="2" customFormat="1">
      <c r="A568" s="94" t="str">
        <f>IF(B568&lt;&gt;"",VLOOKUP(B568,MERC!$C$4:$D$456,2,FALSE),"")</f>
        <v/>
      </c>
      <c r="B568" s="93"/>
      <c r="C568" s="86"/>
      <c r="D568" s="87"/>
      <c r="E568" s="86"/>
      <c r="F568" s="59" t="str">
        <f>IF(B568&lt;&gt;"",VLOOKUP(B568,HO!$B$2:$F$64,5,FALSE),"")</f>
        <v/>
      </c>
      <c r="G568" s="118"/>
      <c r="H568" s="94" t="str">
        <f>IF(B568&lt;&gt;"",VLOOKUP(B568,HO!$B$2:$E$64,4,FALSE),"")</f>
        <v/>
      </c>
      <c r="I568" s="59" t="str">
        <f>MDT!J579</f>
        <v/>
      </c>
      <c r="K568" s="42"/>
      <c r="L568" s="118"/>
      <c r="BE568"/>
    </row>
    <row r="569" spans="1:57" s="2" customFormat="1">
      <c r="A569" s="94" t="str">
        <f>IF(B569&lt;&gt;"",VLOOKUP(B569,MERC!$C$4:$D$456,2,FALSE),"")</f>
        <v/>
      </c>
      <c r="B569" s="93"/>
      <c r="C569" s="86"/>
      <c r="D569" s="87"/>
      <c r="E569" s="86"/>
      <c r="F569" s="59" t="str">
        <f>IF(B569&lt;&gt;"",VLOOKUP(B569,HO!$B$2:$F$64,5,FALSE),"")</f>
        <v/>
      </c>
      <c r="G569" s="118"/>
      <c r="H569" s="94" t="str">
        <f>IF(B569&lt;&gt;"",VLOOKUP(B569,HO!$B$2:$E$64,4,FALSE),"")</f>
        <v/>
      </c>
      <c r="I569" s="59" t="str">
        <f>MDT!J580</f>
        <v/>
      </c>
      <c r="K569" s="42"/>
      <c r="L569" s="118"/>
      <c r="BE569"/>
    </row>
    <row r="570" spans="1:57" s="2" customFormat="1">
      <c r="A570" s="94" t="str">
        <f>IF(B570&lt;&gt;"",VLOOKUP(B570,MERC!$C$4:$D$456,2,FALSE),"")</f>
        <v/>
      </c>
      <c r="B570" s="93"/>
      <c r="C570" s="86"/>
      <c r="D570" s="87"/>
      <c r="E570" s="86"/>
      <c r="F570" s="59" t="str">
        <f>IF(B570&lt;&gt;"",VLOOKUP(B570,HO!$B$2:$F$64,5,FALSE),"")</f>
        <v/>
      </c>
      <c r="G570" s="118"/>
      <c r="H570" s="94" t="str">
        <f>IF(B570&lt;&gt;"",VLOOKUP(B570,HO!$B$2:$E$64,4,FALSE),"")</f>
        <v/>
      </c>
      <c r="I570" s="59" t="str">
        <f>MDT!J581</f>
        <v/>
      </c>
      <c r="K570" s="42"/>
      <c r="L570" s="118"/>
      <c r="BE570"/>
    </row>
    <row r="571" spans="1:57" s="2" customFormat="1">
      <c r="A571" s="94" t="str">
        <f>IF(B571&lt;&gt;"",VLOOKUP(B571,MERC!$C$4:$D$456,2,FALSE),"")</f>
        <v/>
      </c>
      <c r="B571" s="93"/>
      <c r="C571" s="86"/>
      <c r="D571" s="87"/>
      <c r="E571" s="86"/>
      <c r="F571" s="59" t="str">
        <f>IF(B571&lt;&gt;"",VLOOKUP(B571,HO!$B$2:$F$64,5,FALSE),"")</f>
        <v/>
      </c>
      <c r="G571" s="118"/>
      <c r="H571" s="94" t="str">
        <f>IF(B571&lt;&gt;"",VLOOKUP(B571,HO!$B$2:$E$64,4,FALSE),"")</f>
        <v/>
      </c>
      <c r="I571" s="59" t="str">
        <f>MDT!J582</f>
        <v/>
      </c>
      <c r="K571" s="42"/>
      <c r="L571" s="118"/>
      <c r="BE571"/>
    </row>
    <row r="572" spans="1:57" s="2" customFormat="1">
      <c r="A572" s="94" t="str">
        <f>IF(B572&lt;&gt;"",VLOOKUP(B572,MERC!$C$4:$D$456,2,FALSE),"")</f>
        <v/>
      </c>
      <c r="B572" s="93"/>
      <c r="C572" s="86"/>
      <c r="D572" s="87"/>
      <c r="E572" s="86"/>
      <c r="F572" s="59" t="str">
        <f>IF(B572&lt;&gt;"",VLOOKUP(B572,HO!$B$2:$F$64,5,FALSE),"")</f>
        <v/>
      </c>
      <c r="G572" s="118"/>
      <c r="H572" s="94" t="str">
        <f>IF(B572&lt;&gt;"",VLOOKUP(B572,HO!$B$2:$E$64,4,FALSE),"")</f>
        <v/>
      </c>
      <c r="I572" s="59" t="str">
        <f>MDT!J583</f>
        <v/>
      </c>
      <c r="K572" s="42"/>
      <c r="L572" s="118"/>
      <c r="BE572"/>
    </row>
    <row r="573" spans="1:57" s="2" customFormat="1">
      <c r="A573" s="94" t="str">
        <f>IF(B573&lt;&gt;"",VLOOKUP(B573,MERC!$C$4:$D$456,2,FALSE),"")</f>
        <v/>
      </c>
      <c r="B573" s="93"/>
      <c r="C573" s="86"/>
      <c r="D573" s="87"/>
      <c r="E573" s="86"/>
      <c r="F573" s="59" t="str">
        <f>IF(B573&lt;&gt;"",VLOOKUP(B573,HO!$B$2:$F$64,5,FALSE),"")</f>
        <v/>
      </c>
      <c r="G573" s="118"/>
      <c r="H573" s="94" t="str">
        <f>IF(B573&lt;&gt;"",VLOOKUP(B573,HO!$B$2:$E$64,4,FALSE),"")</f>
        <v/>
      </c>
      <c r="I573" s="59" t="str">
        <f>MDT!J584</f>
        <v/>
      </c>
      <c r="K573" s="42"/>
      <c r="L573" s="118"/>
      <c r="BE573"/>
    </row>
    <row r="574" spans="1:57" s="2" customFormat="1">
      <c r="A574" s="94" t="str">
        <f>IF(B574&lt;&gt;"",VLOOKUP(B574,MERC!$C$4:$D$456,2,FALSE),"")</f>
        <v/>
      </c>
      <c r="B574" s="93"/>
      <c r="C574" s="86"/>
      <c r="D574" s="87"/>
      <c r="E574" s="86"/>
      <c r="F574" s="59" t="str">
        <f>IF(B574&lt;&gt;"",VLOOKUP(B574,HO!$B$2:$F$64,5,FALSE),"")</f>
        <v/>
      </c>
      <c r="G574" s="118"/>
      <c r="H574" s="94" t="str">
        <f>IF(B574&lt;&gt;"",VLOOKUP(B574,HO!$B$2:$E$64,4,FALSE),"")</f>
        <v/>
      </c>
      <c r="I574" s="59" t="str">
        <f>MDT!J585</f>
        <v/>
      </c>
      <c r="K574" s="42"/>
      <c r="L574" s="118"/>
      <c r="BE574"/>
    </row>
    <row r="575" spans="1:57" s="2" customFormat="1">
      <c r="A575" s="94" t="str">
        <f>IF(B575&lt;&gt;"",VLOOKUP(B575,MERC!$C$4:$D$456,2,FALSE),"")</f>
        <v/>
      </c>
      <c r="B575" s="93"/>
      <c r="C575" s="86"/>
      <c r="D575" s="87"/>
      <c r="E575" s="86"/>
      <c r="F575" s="59" t="str">
        <f>IF(B575&lt;&gt;"",VLOOKUP(B575,HO!$B$2:$F$64,5,FALSE),"")</f>
        <v/>
      </c>
      <c r="G575" s="118"/>
      <c r="H575" s="94" t="str">
        <f>IF(B575&lt;&gt;"",VLOOKUP(B575,HO!$B$2:$E$64,4,FALSE),"")</f>
        <v/>
      </c>
      <c r="I575" s="59" t="str">
        <f>MDT!J586</f>
        <v/>
      </c>
      <c r="K575" s="42"/>
      <c r="L575" s="118"/>
      <c r="BE575"/>
    </row>
    <row r="576" spans="1:57" s="2" customFormat="1">
      <c r="A576" s="94" t="str">
        <f>IF(B576&lt;&gt;"",VLOOKUP(B576,MERC!$C$4:$D$456,2,FALSE),"")</f>
        <v/>
      </c>
      <c r="B576" s="93"/>
      <c r="C576" s="86"/>
      <c r="D576" s="87"/>
      <c r="E576" s="86"/>
      <c r="F576" s="59" t="str">
        <f>IF(B576&lt;&gt;"",VLOOKUP(B576,HO!$B$2:$F$64,5,FALSE),"")</f>
        <v/>
      </c>
      <c r="G576" s="118"/>
      <c r="H576" s="94" t="str">
        <f>IF(B576&lt;&gt;"",VLOOKUP(B576,HO!$B$2:$E$64,4,FALSE),"")</f>
        <v/>
      </c>
      <c r="I576" s="59" t="str">
        <f>MDT!J587</f>
        <v/>
      </c>
      <c r="K576" s="42"/>
      <c r="L576" s="118"/>
      <c r="BE576"/>
    </row>
    <row r="577" spans="1:57" s="2" customFormat="1">
      <c r="A577" s="94" t="str">
        <f>IF(B577&lt;&gt;"",VLOOKUP(B577,MERC!$C$4:$D$456,2,FALSE),"")</f>
        <v/>
      </c>
      <c r="B577" s="93"/>
      <c r="C577" s="86"/>
      <c r="D577" s="87"/>
      <c r="E577" s="86"/>
      <c r="F577" s="59" t="str">
        <f>IF(B577&lt;&gt;"",VLOOKUP(B577,HO!$B$2:$F$64,5,FALSE),"")</f>
        <v/>
      </c>
      <c r="G577" s="118"/>
      <c r="H577" s="94" t="str">
        <f>IF(B577&lt;&gt;"",VLOOKUP(B577,HO!$B$2:$E$64,4,FALSE),"")</f>
        <v/>
      </c>
      <c r="I577" s="59" t="str">
        <f>MDT!J588</f>
        <v/>
      </c>
      <c r="K577" s="42"/>
      <c r="L577" s="118"/>
      <c r="BE577"/>
    </row>
    <row r="578" spans="1:57" s="2" customFormat="1">
      <c r="A578" s="94" t="str">
        <f>IF(B578&lt;&gt;"",VLOOKUP(B578,MERC!$C$4:$D$456,2,FALSE),"")</f>
        <v/>
      </c>
      <c r="B578" s="93"/>
      <c r="C578" s="86"/>
      <c r="D578" s="87"/>
      <c r="E578" s="86"/>
      <c r="F578" s="59" t="str">
        <f>IF(B578&lt;&gt;"",VLOOKUP(B578,HO!$B$2:$F$64,5,FALSE),"")</f>
        <v/>
      </c>
      <c r="G578" s="118"/>
      <c r="H578" s="94" t="str">
        <f>IF(B578&lt;&gt;"",VLOOKUP(B578,HO!$B$2:$E$64,4,FALSE),"")</f>
        <v/>
      </c>
      <c r="I578" s="59" t="str">
        <f>MDT!J589</f>
        <v/>
      </c>
      <c r="K578" s="42"/>
      <c r="L578" s="118"/>
      <c r="BE578"/>
    </row>
    <row r="579" spans="1:57" s="2" customFormat="1">
      <c r="A579" s="94" t="str">
        <f>IF(B579&lt;&gt;"",VLOOKUP(B579,MERC!$C$4:$D$456,2,FALSE),"")</f>
        <v/>
      </c>
      <c r="B579" s="93"/>
      <c r="C579" s="86"/>
      <c r="D579" s="87"/>
      <c r="E579" s="86"/>
      <c r="F579" s="59" t="str">
        <f>IF(B579&lt;&gt;"",VLOOKUP(B579,HO!$B$2:$F$64,5,FALSE),"")</f>
        <v/>
      </c>
      <c r="G579" s="118"/>
      <c r="H579" s="94" t="str">
        <f>IF(B579&lt;&gt;"",VLOOKUP(B579,HO!$B$2:$E$64,4,FALSE),"")</f>
        <v/>
      </c>
      <c r="I579" s="59" t="str">
        <f>MDT!J590</f>
        <v/>
      </c>
      <c r="K579" s="42"/>
      <c r="L579" s="118"/>
      <c r="BE579"/>
    </row>
    <row r="580" spans="1:57" s="2" customFormat="1">
      <c r="A580" s="94" t="str">
        <f>IF(B580&lt;&gt;"",VLOOKUP(B580,MERC!$C$4:$D$456,2,FALSE),"")</f>
        <v/>
      </c>
      <c r="B580" s="93"/>
      <c r="C580" s="86"/>
      <c r="D580" s="87"/>
      <c r="E580" s="86"/>
      <c r="F580" s="59" t="str">
        <f>IF(B580&lt;&gt;"",VLOOKUP(B580,HO!$B$2:$F$64,5,FALSE),"")</f>
        <v/>
      </c>
      <c r="G580" s="118"/>
      <c r="H580" s="94" t="str">
        <f>IF(B580&lt;&gt;"",VLOOKUP(B580,HO!$B$2:$E$64,4,FALSE),"")</f>
        <v/>
      </c>
      <c r="I580" s="59" t="str">
        <f>MDT!J591</f>
        <v/>
      </c>
      <c r="K580" s="42"/>
      <c r="L580" s="118"/>
      <c r="BE580"/>
    </row>
    <row r="581" spans="1:57" s="2" customFormat="1">
      <c r="A581" s="94" t="str">
        <f>IF(B581&lt;&gt;"",VLOOKUP(B581,MERC!$C$4:$D$456,2,FALSE),"")</f>
        <v/>
      </c>
      <c r="B581" s="93"/>
      <c r="C581" s="86"/>
      <c r="D581" s="87"/>
      <c r="E581" s="86"/>
      <c r="F581" s="59" t="str">
        <f>IF(B581&lt;&gt;"",VLOOKUP(B581,HO!$B$2:$F$64,5,FALSE),"")</f>
        <v/>
      </c>
      <c r="G581" s="118"/>
      <c r="H581" s="94" t="str">
        <f>IF(B581&lt;&gt;"",VLOOKUP(B581,HO!$B$2:$E$64,4,FALSE),"")</f>
        <v/>
      </c>
      <c r="I581" s="59" t="str">
        <f>MDT!J592</f>
        <v/>
      </c>
      <c r="K581" s="42"/>
      <c r="L581" s="118"/>
      <c r="BE581"/>
    </row>
    <row r="582" spans="1:57" s="2" customFormat="1">
      <c r="A582" s="94" t="str">
        <f>IF(B582&lt;&gt;"",VLOOKUP(B582,MERC!$C$4:$D$456,2,FALSE),"")</f>
        <v/>
      </c>
      <c r="B582" s="93"/>
      <c r="C582" s="86"/>
      <c r="D582" s="87"/>
      <c r="E582" s="86"/>
      <c r="F582" s="59" t="str">
        <f>IF(B582&lt;&gt;"",VLOOKUP(B582,HO!$B$2:$F$64,5,FALSE),"")</f>
        <v/>
      </c>
      <c r="G582" s="118"/>
      <c r="H582" s="94" t="str">
        <f>IF(B582&lt;&gt;"",VLOOKUP(B582,HO!$B$2:$E$64,4,FALSE),"")</f>
        <v/>
      </c>
      <c r="I582" s="59" t="str">
        <f>MDT!J593</f>
        <v/>
      </c>
      <c r="K582" s="42"/>
      <c r="L582" s="118"/>
      <c r="BE582"/>
    </row>
    <row r="583" spans="1:57" s="2" customFormat="1">
      <c r="A583" s="94" t="str">
        <f>IF(B583&lt;&gt;"",VLOOKUP(B583,MERC!$C$4:$D$456,2,FALSE),"")</f>
        <v/>
      </c>
      <c r="B583" s="93"/>
      <c r="C583" s="86"/>
      <c r="D583" s="87"/>
      <c r="E583" s="86"/>
      <c r="F583" s="59" t="str">
        <f>IF(B583&lt;&gt;"",VLOOKUP(B583,HO!$B$2:$F$64,5,FALSE),"")</f>
        <v/>
      </c>
      <c r="G583" s="118"/>
      <c r="H583" s="94" t="str">
        <f>IF(B583&lt;&gt;"",VLOOKUP(B583,HO!$B$2:$E$64,4,FALSE),"")</f>
        <v/>
      </c>
      <c r="I583" s="59" t="str">
        <f>MDT!J594</f>
        <v/>
      </c>
      <c r="K583" s="42"/>
      <c r="L583" s="118"/>
      <c r="BE583"/>
    </row>
    <row r="584" spans="1:57" s="2" customFormat="1">
      <c r="A584" s="94" t="str">
        <f>IF(B584&lt;&gt;"",VLOOKUP(B584,MERC!$C$4:$D$456,2,FALSE),"")</f>
        <v/>
      </c>
      <c r="B584" s="93"/>
      <c r="C584" s="86"/>
      <c r="D584" s="87"/>
      <c r="E584" s="86"/>
      <c r="F584" s="59" t="str">
        <f>IF(B584&lt;&gt;"",VLOOKUP(B584,HO!$B$2:$F$64,5,FALSE),"")</f>
        <v/>
      </c>
      <c r="G584" s="118"/>
      <c r="H584" s="94" t="str">
        <f>IF(B584&lt;&gt;"",VLOOKUP(B584,HO!$B$2:$E$64,4,FALSE),"")</f>
        <v/>
      </c>
      <c r="I584" s="59" t="str">
        <f>MDT!J595</f>
        <v/>
      </c>
      <c r="K584" s="42"/>
      <c r="L584" s="118"/>
      <c r="BE584"/>
    </row>
    <row r="585" spans="1:57" s="2" customFormat="1">
      <c r="A585" s="94" t="str">
        <f>IF(B585&lt;&gt;"",VLOOKUP(B585,MERC!$C$4:$D$456,2,FALSE),"")</f>
        <v/>
      </c>
      <c r="B585" s="93"/>
      <c r="C585" s="86"/>
      <c r="D585" s="87"/>
      <c r="E585" s="86"/>
      <c r="F585" s="59" t="str">
        <f>IF(B585&lt;&gt;"",VLOOKUP(B585,HO!$B$2:$F$64,5,FALSE),"")</f>
        <v/>
      </c>
      <c r="G585" s="118"/>
      <c r="H585" s="94" t="str">
        <f>IF(B585&lt;&gt;"",VLOOKUP(B585,HO!$B$2:$E$64,4,FALSE),"")</f>
        <v/>
      </c>
      <c r="I585" s="59" t="str">
        <f>MDT!J596</f>
        <v/>
      </c>
      <c r="K585" s="42"/>
      <c r="L585" s="118"/>
      <c r="BE585"/>
    </row>
    <row r="586" spans="1:57" s="2" customFormat="1">
      <c r="A586" s="94" t="str">
        <f>IF(B586&lt;&gt;"",VLOOKUP(B586,MERC!$C$4:$D$456,2,FALSE),"")</f>
        <v/>
      </c>
      <c r="B586" s="93"/>
      <c r="C586" s="86"/>
      <c r="D586" s="87"/>
      <c r="E586" s="86"/>
      <c r="F586" s="59" t="str">
        <f>IF(B586&lt;&gt;"",VLOOKUP(B586,HO!$B$2:$F$64,5,FALSE),"")</f>
        <v/>
      </c>
      <c r="G586" s="118"/>
      <c r="H586" s="94" t="str">
        <f>IF(B586&lt;&gt;"",VLOOKUP(B586,HO!$B$2:$E$64,4,FALSE),"")</f>
        <v/>
      </c>
      <c r="I586" s="59" t="str">
        <f>MDT!J597</f>
        <v/>
      </c>
      <c r="K586" s="42"/>
      <c r="L586" s="118"/>
      <c r="BE586"/>
    </row>
    <row r="587" spans="1:57" s="2" customFormat="1">
      <c r="A587" s="94" t="str">
        <f>IF(B587&lt;&gt;"",VLOOKUP(B587,MERC!$C$4:$D$456,2,FALSE),"")</f>
        <v/>
      </c>
      <c r="B587" s="93"/>
      <c r="C587" s="86"/>
      <c r="D587" s="87"/>
      <c r="E587" s="86"/>
      <c r="F587" s="59" t="str">
        <f>IF(B587&lt;&gt;"",VLOOKUP(B587,HO!$B$2:$F$64,5,FALSE),"")</f>
        <v/>
      </c>
      <c r="G587" s="118"/>
      <c r="H587" s="94" t="str">
        <f>IF(B587&lt;&gt;"",VLOOKUP(B587,HO!$B$2:$E$64,4,FALSE),"")</f>
        <v/>
      </c>
      <c r="I587" s="59" t="str">
        <f>MDT!J598</f>
        <v/>
      </c>
      <c r="K587" s="42"/>
      <c r="L587" s="118"/>
      <c r="BE587"/>
    </row>
    <row r="588" spans="1:57" s="2" customFormat="1">
      <c r="A588" s="94" t="str">
        <f>IF(B588&lt;&gt;"",VLOOKUP(B588,MERC!$C$4:$D$456,2,FALSE),"")</f>
        <v/>
      </c>
      <c r="B588" s="93"/>
      <c r="C588" s="86"/>
      <c r="D588" s="87"/>
      <c r="E588" s="86"/>
      <c r="F588" s="59" t="str">
        <f>IF(B588&lt;&gt;"",VLOOKUP(B588,HO!$B$2:$F$64,5,FALSE),"")</f>
        <v/>
      </c>
      <c r="G588" s="118"/>
      <c r="H588" s="94" t="str">
        <f>IF(B588&lt;&gt;"",VLOOKUP(B588,HO!$B$2:$E$64,4,FALSE),"")</f>
        <v/>
      </c>
      <c r="I588" s="59" t="str">
        <f>MDT!J599</f>
        <v/>
      </c>
      <c r="K588" s="42"/>
      <c r="L588" s="118"/>
      <c r="BE588"/>
    </row>
    <row r="589" spans="1:57" s="2" customFormat="1">
      <c r="A589" s="94" t="str">
        <f>IF(B589&lt;&gt;"",VLOOKUP(B589,MERC!$C$4:$D$456,2,FALSE),"")</f>
        <v/>
      </c>
      <c r="B589" s="93"/>
      <c r="C589" s="86"/>
      <c r="D589" s="87"/>
      <c r="E589" s="86"/>
      <c r="F589" s="59" t="str">
        <f>IF(B589&lt;&gt;"",VLOOKUP(B589,HO!$B$2:$F$64,5,FALSE),"")</f>
        <v/>
      </c>
      <c r="G589" s="118"/>
      <c r="H589" s="94" t="str">
        <f>IF(B589&lt;&gt;"",VLOOKUP(B589,HO!$B$2:$E$64,4,FALSE),"")</f>
        <v/>
      </c>
      <c r="I589" s="59" t="str">
        <f>MDT!J600</f>
        <v/>
      </c>
      <c r="K589" s="42"/>
      <c r="L589" s="118"/>
      <c r="BE589"/>
    </row>
    <row r="590" spans="1:57" s="2" customFormat="1">
      <c r="A590" s="94" t="str">
        <f>IF(B590&lt;&gt;"",VLOOKUP(B590,MERC!$C$4:$D$456,2,FALSE),"")</f>
        <v/>
      </c>
      <c r="B590" s="93"/>
      <c r="C590" s="86"/>
      <c r="D590" s="87"/>
      <c r="E590" s="86"/>
      <c r="F590" s="59" t="str">
        <f>IF(B590&lt;&gt;"",VLOOKUP(B590,HO!$B$2:$F$64,5,FALSE),"")</f>
        <v/>
      </c>
      <c r="G590" s="118"/>
      <c r="H590" s="94" t="str">
        <f>IF(B590&lt;&gt;"",VLOOKUP(B590,HO!$B$2:$E$64,4,FALSE),"")</f>
        <v/>
      </c>
      <c r="I590" s="59" t="str">
        <f>MDT!J601</f>
        <v/>
      </c>
      <c r="K590" s="42"/>
      <c r="L590" s="118"/>
      <c r="BE590"/>
    </row>
    <row r="591" spans="1:57" s="2" customFormat="1">
      <c r="A591" s="94" t="str">
        <f>IF(B591&lt;&gt;"",VLOOKUP(B591,MERC!$C$4:$D$456,2,FALSE),"")</f>
        <v/>
      </c>
      <c r="B591" s="93"/>
      <c r="C591" s="86"/>
      <c r="D591" s="87"/>
      <c r="E591" s="86"/>
      <c r="F591" s="59" t="str">
        <f>IF(B591&lt;&gt;"",VLOOKUP(B591,HO!$B$2:$F$64,5,FALSE),"")</f>
        <v/>
      </c>
      <c r="G591" s="118"/>
      <c r="H591" s="94" t="str">
        <f>IF(B591&lt;&gt;"",VLOOKUP(B591,HO!$B$2:$E$64,4,FALSE),"")</f>
        <v/>
      </c>
      <c r="I591" s="59" t="str">
        <f>MDT!J602</f>
        <v/>
      </c>
      <c r="K591" s="42"/>
      <c r="L591" s="118"/>
      <c r="BE591"/>
    </row>
    <row r="592" spans="1:57" s="2" customFormat="1">
      <c r="A592" s="94" t="str">
        <f>IF(B592&lt;&gt;"",VLOOKUP(B592,MERC!$C$4:$D$456,2,FALSE),"")</f>
        <v/>
      </c>
      <c r="B592" s="93"/>
      <c r="C592" s="86"/>
      <c r="D592" s="87"/>
      <c r="E592" s="86"/>
      <c r="F592" s="59" t="str">
        <f>IF(B592&lt;&gt;"",VLOOKUP(B592,HO!$B$2:$F$64,5,FALSE),"")</f>
        <v/>
      </c>
      <c r="G592" s="118"/>
      <c r="H592" s="94" t="str">
        <f>IF(B592&lt;&gt;"",VLOOKUP(B592,HO!$B$2:$E$64,4,FALSE),"")</f>
        <v/>
      </c>
      <c r="I592" s="59" t="str">
        <f>MDT!J603</f>
        <v/>
      </c>
      <c r="K592" s="42"/>
      <c r="L592" s="118"/>
      <c r="BE592"/>
    </row>
    <row r="593" spans="1:57" s="2" customFormat="1">
      <c r="A593" s="94" t="str">
        <f>IF(B593&lt;&gt;"",VLOOKUP(B593,MERC!$C$4:$D$456,2,FALSE),"")</f>
        <v/>
      </c>
      <c r="B593" s="93"/>
      <c r="C593" s="86"/>
      <c r="D593" s="87"/>
      <c r="E593" s="86"/>
      <c r="F593" s="59" t="str">
        <f>IF(B593&lt;&gt;"",VLOOKUP(B593,HO!$B$2:$F$64,5,FALSE),"")</f>
        <v/>
      </c>
      <c r="G593" s="118"/>
      <c r="H593" s="94" t="str">
        <f>IF(B593&lt;&gt;"",VLOOKUP(B593,HO!$B$2:$E$64,4,FALSE),"")</f>
        <v/>
      </c>
      <c r="I593" s="59" t="str">
        <f>MDT!J604</f>
        <v/>
      </c>
      <c r="K593" s="42"/>
      <c r="L593" s="118"/>
      <c r="BE593"/>
    </row>
    <row r="594" spans="1:57" s="2" customFormat="1">
      <c r="A594" s="94" t="str">
        <f>IF(B594&lt;&gt;"",VLOOKUP(B594,MERC!$C$4:$D$456,2,FALSE),"")</f>
        <v/>
      </c>
      <c r="B594" s="93"/>
      <c r="C594" s="86"/>
      <c r="D594" s="87"/>
      <c r="E594" s="86"/>
      <c r="F594" s="59" t="str">
        <f>IF(B594&lt;&gt;"",VLOOKUP(B594,HO!$B$2:$F$64,5,FALSE),"")</f>
        <v/>
      </c>
      <c r="G594" s="118"/>
      <c r="H594" s="94" t="str">
        <f>IF(B594&lt;&gt;"",VLOOKUP(B594,HO!$B$2:$E$64,4,FALSE),"")</f>
        <v/>
      </c>
      <c r="I594" s="59" t="str">
        <f>MDT!J605</f>
        <v/>
      </c>
      <c r="K594" s="42"/>
      <c r="L594" s="118"/>
      <c r="BE594"/>
    </row>
    <row r="595" spans="1:57" s="2" customFormat="1">
      <c r="A595" s="94" t="str">
        <f>IF(B595&lt;&gt;"",VLOOKUP(B595,MERC!$C$4:$D$456,2,FALSE),"")</f>
        <v/>
      </c>
      <c r="B595" s="93"/>
      <c r="C595" s="86"/>
      <c r="D595" s="87"/>
      <c r="E595" s="86"/>
      <c r="F595" s="59" t="str">
        <f>IF(B595&lt;&gt;"",VLOOKUP(B595,HO!$B$2:$F$64,5,FALSE),"")</f>
        <v/>
      </c>
      <c r="G595" s="118"/>
      <c r="H595" s="94" t="str">
        <f>IF(B595&lt;&gt;"",VLOOKUP(B595,HO!$B$2:$E$64,4,FALSE),"")</f>
        <v/>
      </c>
      <c r="I595" s="59" t="str">
        <f>MDT!J606</f>
        <v/>
      </c>
      <c r="K595" s="42"/>
      <c r="L595" s="118"/>
      <c r="BE595"/>
    </row>
    <row r="596" spans="1:57" s="2" customFormat="1">
      <c r="A596" s="94" t="str">
        <f>IF(B596&lt;&gt;"",VLOOKUP(B596,MERC!$C$4:$D$456,2,FALSE),"")</f>
        <v/>
      </c>
      <c r="B596" s="93"/>
      <c r="C596" s="86"/>
      <c r="D596" s="87"/>
      <c r="E596" s="86"/>
      <c r="F596" s="59" t="str">
        <f>IF(B596&lt;&gt;"",VLOOKUP(B596,HO!$B$2:$F$64,5,FALSE),"")</f>
        <v/>
      </c>
      <c r="G596" s="118"/>
      <c r="H596" s="94" t="str">
        <f>IF(B596&lt;&gt;"",VLOOKUP(B596,HO!$B$2:$E$64,4,FALSE),"")</f>
        <v/>
      </c>
      <c r="I596" s="59" t="str">
        <f>MDT!J607</f>
        <v/>
      </c>
      <c r="K596" s="42"/>
      <c r="L596" s="118"/>
      <c r="BE596"/>
    </row>
    <row r="597" spans="1:57" s="2" customFormat="1">
      <c r="A597" s="94" t="str">
        <f>IF(B597&lt;&gt;"",VLOOKUP(B597,MERC!$C$4:$D$456,2,FALSE),"")</f>
        <v/>
      </c>
      <c r="B597" s="93"/>
      <c r="C597" s="86"/>
      <c r="D597" s="87"/>
      <c r="E597" s="86"/>
      <c r="F597" s="59" t="str">
        <f>IF(B597&lt;&gt;"",VLOOKUP(B597,HO!$B$2:$F$64,5,FALSE),"")</f>
        <v/>
      </c>
      <c r="G597" s="118"/>
      <c r="H597" s="94" t="str">
        <f>IF(B597&lt;&gt;"",VLOOKUP(B597,HO!$B$2:$E$64,4,FALSE),"")</f>
        <v/>
      </c>
      <c r="I597" s="59" t="str">
        <f>MDT!J608</f>
        <v/>
      </c>
      <c r="K597" s="42"/>
      <c r="L597" s="118"/>
      <c r="BE597"/>
    </row>
    <row r="598" spans="1:57" s="2" customFormat="1">
      <c r="A598" s="94" t="str">
        <f>IF(B598&lt;&gt;"",VLOOKUP(B598,MERC!$C$4:$D$456,2,FALSE),"")</f>
        <v/>
      </c>
      <c r="B598" s="93"/>
      <c r="C598" s="86"/>
      <c r="D598" s="87"/>
      <c r="E598" s="86"/>
      <c r="F598" s="59" t="str">
        <f>IF(B598&lt;&gt;"",VLOOKUP(B598,HO!$B$2:$F$64,5,FALSE),"")</f>
        <v/>
      </c>
      <c r="G598" s="118"/>
      <c r="H598" s="94" t="str">
        <f>IF(B598&lt;&gt;"",VLOOKUP(B598,HO!$B$2:$E$64,4,FALSE),"")</f>
        <v/>
      </c>
      <c r="I598" s="59" t="str">
        <f>MDT!J609</f>
        <v/>
      </c>
      <c r="K598" s="42"/>
      <c r="L598" s="118"/>
      <c r="BE598"/>
    </row>
    <row r="599" spans="1:57" s="2" customFormat="1">
      <c r="A599" s="94" t="str">
        <f>IF(B599&lt;&gt;"",VLOOKUP(B599,MERC!$C$4:$D$456,2,FALSE),"")</f>
        <v/>
      </c>
      <c r="B599" s="93"/>
      <c r="C599" s="86"/>
      <c r="D599" s="87"/>
      <c r="E599" s="86"/>
      <c r="F599" s="59" t="str">
        <f>IF(B599&lt;&gt;"",VLOOKUP(B599,HO!$B$2:$F$64,5,FALSE),"")</f>
        <v/>
      </c>
      <c r="G599" s="118"/>
      <c r="H599" s="94" t="str">
        <f>IF(B599&lt;&gt;"",VLOOKUP(B599,HO!$B$2:$E$64,4,FALSE),"")</f>
        <v/>
      </c>
      <c r="I599" s="59" t="str">
        <f>MDT!J610</f>
        <v/>
      </c>
      <c r="K599" s="42"/>
      <c r="L599" s="118"/>
      <c r="BE599"/>
    </row>
    <row r="600" spans="1:57" s="2" customFormat="1">
      <c r="A600" s="94" t="str">
        <f>IF(B600&lt;&gt;"",VLOOKUP(B600,MERC!$C$4:$D$456,2,FALSE),"")</f>
        <v/>
      </c>
      <c r="B600" s="93"/>
      <c r="C600" s="86"/>
      <c r="D600" s="87"/>
      <c r="E600" s="86"/>
      <c r="F600" s="59" t="str">
        <f>IF(B600&lt;&gt;"",VLOOKUP(B600,HO!$B$2:$F$64,5,FALSE),"")</f>
        <v/>
      </c>
      <c r="G600" s="118"/>
      <c r="H600" s="94" t="str">
        <f>IF(B600&lt;&gt;"",VLOOKUP(B600,HO!$B$2:$E$64,4,FALSE),"")</f>
        <v/>
      </c>
      <c r="I600" s="59" t="str">
        <f>MDT!J611</f>
        <v/>
      </c>
      <c r="K600" s="42"/>
      <c r="L600" s="118"/>
      <c r="BE600"/>
    </row>
    <row r="601" spans="1:57" s="2" customFormat="1">
      <c r="A601" s="94" t="str">
        <f>IF(B601&lt;&gt;"",VLOOKUP(B601,MERC!$C$4:$D$456,2,FALSE),"")</f>
        <v/>
      </c>
      <c r="B601" s="93"/>
      <c r="C601" s="86"/>
      <c r="D601" s="87"/>
      <c r="E601" s="86"/>
      <c r="F601" s="59" t="str">
        <f>IF(B601&lt;&gt;"",VLOOKUP(B601,HO!$B$2:$F$64,5,FALSE),"")</f>
        <v/>
      </c>
      <c r="G601" s="118"/>
      <c r="H601" s="94" t="str">
        <f>IF(B601&lt;&gt;"",VLOOKUP(B601,HO!$B$2:$E$64,4,FALSE),"")</f>
        <v/>
      </c>
      <c r="I601" s="59" t="str">
        <f>MDT!J612</f>
        <v/>
      </c>
      <c r="K601" s="42"/>
      <c r="L601" s="118"/>
      <c r="BE601"/>
    </row>
    <row r="602" spans="1:57" s="2" customFormat="1">
      <c r="A602" s="94" t="str">
        <f>IF(B602&lt;&gt;"",VLOOKUP(B602,MERC!$C$4:$D$456,2,FALSE),"")</f>
        <v/>
      </c>
      <c r="B602" s="93"/>
      <c r="C602" s="86"/>
      <c r="D602" s="87"/>
      <c r="E602" s="86"/>
      <c r="F602" s="59" t="str">
        <f>IF(B602&lt;&gt;"",VLOOKUP(B602,HO!$B$2:$F$64,5,FALSE),"")</f>
        <v/>
      </c>
      <c r="G602" s="118"/>
      <c r="H602" s="94" t="str">
        <f>IF(B602&lt;&gt;"",VLOOKUP(B602,HO!$B$2:$E$64,4,FALSE),"")</f>
        <v/>
      </c>
      <c r="I602" s="59" t="str">
        <f>MDT!J613</f>
        <v/>
      </c>
      <c r="K602" s="42"/>
      <c r="L602" s="118"/>
      <c r="BE602"/>
    </row>
    <row r="603" spans="1:57" s="2" customFormat="1">
      <c r="A603" s="94" t="str">
        <f>IF(B603&lt;&gt;"",VLOOKUP(B603,MERC!$C$4:$D$456,2,FALSE),"")</f>
        <v/>
      </c>
      <c r="B603" s="93"/>
      <c r="C603" s="86"/>
      <c r="D603" s="87"/>
      <c r="E603" s="86"/>
      <c r="F603" s="59" t="str">
        <f>IF(B603&lt;&gt;"",VLOOKUP(B603,HO!$B$2:$F$64,5,FALSE),"")</f>
        <v/>
      </c>
      <c r="G603" s="118"/>
      <c r="H603" s="94" t="str">
        <f>IF(B603&lt;&gt;"",VLOOKUP(B603,HO!$B$2:$E$64,4,FALSE),"")</f>
        <v/>
      </c>
      <c r="I603" s="59" t="str">
        <f>MDT!J614</f>
        <v/>
      </c>
      <c r="K603" s="42"/>
      <c r="L603" s="118"/>
      <c r="BE603"/>
    </row>
    <row r="604" spans="1:57" s="2" customFormat="1">
      <c r="A604" s="94" t="str">
        <f>IF(B604&lt;&gt;"",VLOOKUP(B604,MERC!$C$4:$D$456,2,FALSE),"")</f>
        <v/>
      </c>
      <c r="B604" s="93"/>
      <c r="C604" s="86"/>
      <c r="D604" s="87"/>
      <c r="E604" s="86"/>
      <c r="F604" s="59" t="str">
        <f>IF(B604&lt;&gt;"",VLOOKUP(B604,HO!$B$2:$F$64,5,FALSE),"")</f>
        <v/>
      </c>
      <c r="G604" s="118"/>
      <c r="H604" s="94" t="str">
        <f>IF(B604&lt;&gt;"",VLOOKUP(B604,HO!$B$2:$E$64,4,FALSE),"")</f>
        <v/>
      </c>
      <c r="I604" s="59" t="str">
        <f>MDT!J615</f>
        <v/>
      </c>
      <c r="K604" s="42"/>
      <c r="L604" s="118"/>
      <c r="BE604"/>
    </row>
    <row r="605" spans="1:57" s="2" customFormat="1">
      <c r="A605" s="94" t="str">
        <f>IF(B605&lt;&gt;"",VLOOKUP(B605,MERC!$C$4:$D$456,2,FALSE),"")</f>
        <v/>
      </c>
      <c r="B605" s="93"/>
      <c r="C605" s="86"/>
      <c r="D605" s="87"/>
      <c r="E605" s="86"/>
      <c r="F605" s="59" t="str">
        <f>IF(B605&lt;&gt;"",VLOOKUP(B605,HO!$B$2:$F$64,5,FALSE),"")</f>
        <v/>
      </c>
      <c r="G605" s="118"/>
      <c r="H605" s="94" t="str">
        <f>IF(B605&lt;&gt;"",VLOOKUP(B605,HO!$B$2:$E$64,4,FALSE),"")</f>
        <v/>
      </c>
      <c r="I605" s="59" t="str">
        <f>MDT!J616</f>
        <v/>
      </c>
      <c r="K605" s="42"/>
      <c r="L605" s="118"/>
      <c r="BE605"/>
    </row>
    <row r="606" spans="1:57" s="2" customFormat="1">
      <c r="A606" s="94" t="str">
        <f>IF(B606&lt;&gt;"",VLOOKUP(B606,MERC!$C$4:$D$456,2,FALSE),"")</f>
        <v/>
      </c>
      <c r="B606" s="93"/>
      <c r="C606" s="86"/>
      <c r="D606" s="87"/>
      <c r="E606" s="86"/>
      <c r="F606" s="59" t="str">
        <f>IF(B606&lt;&gt;"",VLOOKUP(B606,HO!$B$2:$F$64,5,FALSE),"")</f>
        <v/>
      </c>
      <c r="G606" s="118"/>
      <c r="H606" s="94" t="str">
        <f>IF(B606&lt;&gt;"",VLOOKUP(B606,HO!$B$2:$E$64,4,FALSE),"")</f>
        <v/>
      </c>
      <c r="I606" s="59" t="str">
        <f>MDT!J617</f>
        <v/>
      </c>
      <c r="K606" s="42"/>
      <c r="L606" s="118"/>
      <c r="BE606"/>
    </row>
    <row r="607" spans="1:57" s="2" customFormat="1">
      <c r="A607" s="94" t="str">
        <f>IF(B607&lt;&gt;"",VLOOKUP(B607,MERC!$C$4:$D$456,2,FALSE),"")</f>
        <v/>
      </c>
      <c r="B607" s="93"/>
      <c r="C607" s="86"/>
      <c r="D607" s="87"/>
      <c r="E607" s="86"/>
      <c r="F607" s="59" t="str">
        <f>IF(B607&lt;&gt;"",VLOOKUP(B607,HO!$B$2:$F$64,5,FALSE),"")</f>
        <v/>
      </c>
      <c r="G607" s="118"/>
      <c r="H607" s="94" t="str">
        <f>IF(B607&lt;&gt;"",VLOOKUP(B607,HO!$B$2:$E$64,4,FALSE),"")</f>
        <v/>
      </c>
      <c r="I607" s="59" t="str">
        <f>MDT!J618</f>
        <v/>
      </c>
      <c r="K607" s="42"/>
      <c r="L607" s="118"/>
      <c r="BE607"/>
    </row>
    <row r="608" spans="1:57" s="2" customFormat="1">
      <c r="A608" s="94" t="str">
        <f>IF(B608&lt;&gt;"",VLOOKUP(B608,MERC!$C$4:$D$456,2,FALSE),"")</f>
        <v/>
      </c>
      <c r="B608" s="93"/>
      <c r="C608" s="86"/>
      <c r="D608" s="87"/>
      <c r="E608" s="86"/>
      <c r="F608" s="59" t="str">
        <f>IF(B608&lt;&gt;"",VLOOKUP(B608,HO!$B$2:$F$64,5,FALSE),"")</f>
        <v/>
      </c>
      <c r="G608" s="118"/>
      <c r="H608" s="94" t="str">
        <f>IF(B608&lt;&gt;"",VLOOKUP(B608,HO!$B$2:$E$64,4,FALSE),"")</f>
        <v/>
      </c>
      <c r="I608" s="59" t="str">
        <f>MDT!J619</f>
        <v/>
      </c>
      <c r="K608" s="42"/>
      <c r="L608" s="118"/>
      <c r="BE608"/>
    </row>
    <row r="609" spans="1:57" s="2" customFormat="1">
      <c r="A609" s="94" t="str">
        <f>IF(B609&lt;&gt;"",VLOOKUP(B609,MERC!$C$4:$D$456,2,FALSE),"")</f>
        <v/>
      </c>
      <c r="B609" s="93"/>
      <c r="C609" s="86"/>
      <c r="D609" s="87"/>
      <c r="E609" s="86"/>
      <c r="F609" s="59" t="str">
        <f>IF(B609&lt;&gt;"",VLOOKUP(B609,HO!$B$2:$F$64,5,FALSE),"")</f>
        <v/>
      </c>
      <c r="G609" s="118"/>
      <c r="H609" s="94" t="str">
        <f>IF(B609&lt;&gt;"",VLOOKUP(B609,HO!$B$2:$E$64,4,FALSE),"")</f>
        <v/>
      </c>
      <c r="I609" s="59" t="str">
        <f>MDT!J620</f>
        <v/>
      </c>
      <c r="K609" s="42"/>
      <c r="L609" s="118"/>
      <c r="BE609"/>
    </row>
    <row r="610" spans="1:57" s="2" customFormat="1">
      <c r="A610" s="94" t="str">
        <f>IF(B610&lt;&gt;"",VLOOKUP(B610,MERC!$C$4:$D$456,2,FALSE),"")</f>
        <v/>
      </c>
      <c r="B610" s="93"/>
      <c r="C610" s="86"/>
      <c r="D610" s="87"/>
      <c r="E610" s="86"/>
      <c r="F610" s="59" t="str">
        <f>IF(B610&lt;&gt;"",VLOOKUP(B610,HO!$B$2:$F$64,5,FALSE),"")</f>
        <v/>
      </c>
      <c r="G610" s="118"/>
      <c r="H610" s="94" t="str">
        <f>IF(B610&lt;&gt;"",VLOOKUP(B610,HO!$B$2:$E$64,4,FALSE),"")</f>
        <v/>
      </c>
      <c r="I610" s="59" t="str">
        <f>MDT!J621</f>
        <v/>
      </c>
      <c r="K610" s="42"/>
      <c r="L610" s="118"/>
      <c r="BE610"/>
    </row>
    <row r="611" spans="1:57" s="2" customFormat="1">
      <c r="A611" s="94" t="str">
        <f>IF(B611&lt;&gt;"",VLOOKUP(B611,MERC!$C$4:$D$456,2,FALSE),"")</f>
        <v/>
      </c>
      <c r="B611" s="93"/>
      <c r="C611" s="86"/>
      <c r="D611" s="87"/>
      <c r="E611" s="86"/>
      <c r="F611" s="59" t="str">
        <f>IF(B611&lt;&gt;"",VLOOKUP(B611,HO!$B$2:$F$64,5,FALSE),"")</f>
        <v/>
      </c>
      <c r="G611" s="118"/>
      <c r="H611" s="94" t="str">
        <f>IF(B611&lt;&gt;"",VLOOKUP(B611,HO!$B$2:$E$64,4,FALSE),"")</f>
        <v/>
      </c>
      <c r="I611" s="59" t="str">
        <f>MDT!J622</f>
        <v/>
      </c>
      <c r="K611" s="42"/>
      <c r="L611" s="118"/>
      <c r="BE611"/>
    </row>
    <row r="612" spans="1:57" s="2" customFormat="1">
      <c r="A612" s="94" t="str">
        <f>IF(B612&lt;&gt;"",VLOOKUP(B612,MERC!$C$4:$D$456,2,FALSE),"")</f>
        <v/>
      </c>
      <c r="B612" s="93"/>
      <c r="C612" s="86"/>
      <c r="D612" s="87"/>
      <c r="E612" s="86"/>
      <c r="F612" s="59" t="str">
        <f>IF(B612&lt;&gt;"",VLOOKUP(B612,HO!$B$2:$F$64,5,FALSE),"")</f>
        <v/>
      </c>
      <c r="G612" s="118"/>
      <c r="H612" s="94" t="str">
        <f>IF(B612&lt;&gt;"",VLOOKUP(B612,HO!$B$2:$E$64,4,FALSE),"")</f>
        <v/>
      </c>
      <c r="I612" s="59" t="str">
        <f>MDT!J623</f>
        <v/>
      </c>
      <c r="K612" s="42"/>
      <c r="L612" s="118"/>
      <c r="BE612"/>
    </row>
    <row r="613" spans="1:57" s="2" customFormat="1">
      <c r="A613" s="94" t="str">
        <f>IF(B613&lt;&gt;"",VLOOKUP(B613,MERC!$C$4:$D$456,2,FALSE),"")</f>
        <v/>
      </c>
      <c r="B613" s="93"/>
      <c r="C613" s="86"/>
      <c r="D613" s="87"/>
      <c r="E613" s="86"/>
      <c r="F613" s="59" t="str">
        <f>IF(B613&lt;&gt;"",VLOOKUP(B613,HO!$B$2:$F$64,5,FALSE),"")</f>
        <v/>
      </c>
      <c r="G613" s="118"/>
      <c r="H613" s="94" t="str">
        <f>IF(B613&lt;&gt;"",VLOOKUP(B613,HO!$B$2:$E$64,4,FALSE),"")</f>
        <v/>
      </c>
      <c r="I613" s="59" t="str">
        <f>MDT!J624</f>
        <v/>
      </c>
      <c r="K613" s="42"/>
      <c r="L613" s="118"/>
      <c r="BE613"/>
    </row>
    <row r="614" spans="1:57" s="2" customFormat="1">
      <c r="A614" s="94" t="str">
        <f>IF(B614&lt;&gt;"",VLOOKUP(B614,MERC!$C$4:$D$456,2,FALSE),"")</f>
        <v/>
      </c>
      <c r="B614" s="93"/>
      <c r="C614" s="86"/>
      <c r="D614" s="87"/>
      <c r="E614" s="86"/>
      <c r="F614" s="59" t="str">
        <f>IF(B614&lt;&gt;"",VLOOKUP(B614,HO!$B$2:$F$64,5,FALSE),"")</f>
        <v/>
      </c>
      <c r="G614" s="118"/>
      <c r="H614" s="94" t="str">
        <f>IF(B614&lt;&gt;"",VLOOKUP(B614,HO!$B$2:$E$64,4,FALSE),"")</f>
        <v/>
      </c>
      <c r="I614" s="59" t="str">
        <f>MDT!J625</f>
        <v/>
      </c>
      <c r="K614" s="42"/>
      <c r="L614" s="118"/>
      <c r="BE614"/>
    </row>
    <row r="615" spans="1:57" s="2" customFormat="1">
      <c r="A615" s="94" t="str">
        <f>IF(B615&lt;&gt;"",VLOOKUP(B615,MERC!$C$4:$D$456,2,FALSE),"")</f>
        <v/>
      </c>
      <c r="B615" s="93"/>
      <c r="C615" s="86"/>
      <c r="D615" s="87"/>
      <c r="E615" s="86"/>
      <c r="F615" s="59" t="str">
        <f>IF(B615&lt;&gt;"",VLOOKUP(B615,HO!$B$2:$F$64,5,FALSE),"")</f>
        <v/>
      </c>
      <c r="G615" s="118"/>
      <c r="H615" s="94" t="str">
        <f>IF(B615&lt;&gt;"",VLOOKUP(B615,HO!$B$2:$E$64,4,FALSE),"")</f>
        <v/>
      </c>
      <c r="I615" s="59" t="str">
        <f>MDT!J626</f>
        <v/>
      </c>
      <c r="K615" s="42"/>
      <c r="L615" s="118"/>
      <c r="BE615"/>
    </row>
    <row r="616" spans="1:57" s="2" customFormat="1">
      <c r="A616" s="94" t="str">
        <f>IF(B616&lt;&gt;"",VLOOKUP(B616,MERC!$C$4:$D$456,2,FALSE),"")</f>
        <v/>
      </c>
      <c r="B616" s="93"/>
      <c r="C616" s="86"/>
      <c r="D616" s="87"/>
      <c r="E616" s="86"/>
      <c r="F616" s="59" t="str">
        <f>IF(B616&lt;&gt;"",VLOOKUP(B616,HO!$B$2:$F$64,5,FALSE),"")</f>
        <v/>
      </c>
      <c r="G616" s="118"/>
      <c r="H616" s="94" t="str">
        <f>IF(B616&lt;&gt;"",VLOOKUP(B616,HO!$B$2:$E$64,4,FALSE),"")</f>
        <v/>
      </c>
      <c r="I616" s="59" t="str">
        <f>MDT!J627</f>
        <v/>
      </c>
      <c r="K616" s="42"/>
      <c r="L616" s="118"/>
      <c r="BE616"/>
    </row>
    <row r="617" spans="1:57" s="2" customFormat="1">
      <c r="A617" s="94" t="str">
        <f>IF(B617&lt;&gt;"",VLOOKUP(B617,MERC!$C$4:$D$456,2,FALSE),"")</f>
        <v/>
      </c>
      <c r="B617" s="93"/>
      <c r="C617" s="86"/>
      <c r="D617" s="87"/>
      <c r="E617" s="86"/>
      <c r="F617" s="59" t="str">
        <f>IF(B617&lt;&gt;"",VLOOKUP(B617,HO!$B$2:$F$64,5,FALSE),"")</f>
        <v/>
      </c>
      <c r="G617" s="118"/>
      <c r="H617" s="94" t="str">
        <f>IF(B617&lt;&gt;"",VLOOKUP(B617,HO!$B$2:$E$64,4,FALSE),"")</f>
        <v/>
      </c>
      <c r="I617" s="59" t="str">
        <f>MDT!J628</f>
        <v/>
      </c>
      <c r="K617" s="42"/>
      <c r="L617" s="118"/>
      <c r="BE617"/>
    </row>
    <row r="618" spans="1:57" s="2" customFormat="1">
      <c r="A618" s="94" t="str">
        <f>IF(B618&lt;&gt;"",VLOOKUP(B618,MERC!$C$4:$D$456,2,FALSE),"")</f>
        <v/>
      </c>
      <c r="B618" s="93"/>
      <c r="C618" s="86"/>
      <c r="D618" s="87"/>
      <c r="E618" s="86"/>
      <c r="F618" s="59" t="str">
        <f>IF(B618&lt;&gt;"",VLOOKUP(B618,HO!$B$2:$F$64,5,FALSE),"")</f>
        <v/>
      </c>
      <c r="G618" s="118"/>
      <c r="H618" s="94" t="str">
        <f>IF(B618&lt;&gt;"",VLOOKUP(B618,HO!$B$2:$E$64,4,FALSE),"")</f>
        <v/>
      </c>
      <c r="I618" s="59" t="str">
        <f>MDT!J629</f>
        <v/>
      </c>
      <c r="K618" s="42"/>
      <c r="L618" s="118"/>
      <c r="BE618"/>
    </row>
    <row r="619" spans="1:57" s="2" customFormat="1">
      <c r="A619" s="94" t="str">
        <f>IF(B619&lt;&gt;"",VLOOKUP(B619,MERC!$C$4:$D$456,2,FALSE),"")</f>
        <v/>
      </c>
      <c r="B619" s="93"/>
      <c r="C619" s="86"/>
      <c r="D619" s="87"/>
      <c r="E619" s="86"/>
      <c r="F619" s="59" t="str">
        <f>IF(B619&lt;&gt;"",VLOOKUP(B619,HO!$B$2:$F$64,5,FALSE),"")</f>
        <v/>
      </c>
      <c r="G619" s="118"/>
      <c r="H619" s="94" t="str">
        <f>IF(B619&lt;&gt;"",VLOOKUP(B619,HO!$B$2:$E$64,4,FALSE),"")</f>
        <v/>
      </c>
      <c r="I619" s="59" t="str">
        <f>MDT!J630</f>
        <v/>
      </c>
      <c r="K619" s="42"/>
      <c r="L619" s="118"/>
      <c r="BE619"/>
    </row>
    <row r="620" spans="1:57" s="2" customFormat="1">
      <c r="A620" s="94" t="str">
        <f>IF(B620&lt;&gt;"",VLOOKUP(B620,MERC!$C$4:$D$456,2,FALSE),"")</f>
        <v/>
      </c>
      <c r="B620" s="93"/>
      <c r="C620" s="86"/>
      <c r="D620" s="87"/>
      <c r="E620" s="86"/>
      <c r="F620" s="59" t="str">
        <f>IF(B620&lt;&gt;"",VLOOKUP(B620,HO!$B$2:$F$64,5,FALSE),"")</f>
        <v/>
      </c>
      <c r="G620" s="118"/>
      <c r="H620" s="94" t="str">
        <f>IF(B620&lt;&gt;"",VLOOKUP(B620,HO!$B$2:$E$64,4,FALSE),"")</f>
        <v/>
      </c>
      <c r="I620" s="59" t="str">
        <f>MDT!J631</f>
        <v/>
      </c>
      <c r="K620" s="42"/>
      <c r="L620" s="118"/>
      <c r="BE620"/>
    </row>
    <row r="621" spans="1:57" s="2" customFormat="1">
      <c r="A621" s="94" t="str">
        <f>IF(B621&lt;&gt;"",VLOOKUP(B621,MERC!$C$4:$D$456,2,FALSE),"")</f>
        <v/>
      </c>
      <c r="B621" s="93"/>
      <c r="C621" s="86"/>
      <c r="D621" s="87"/>
      <c r="E621" s="86"/>
      <c r="F621" s="59" t="str">
        <f>IF(B621&lt;&gt;"",VLOOKUP(B621,HO!$B$2:$F$64,5,FALSE),"")</f>
        <v/>
      </c>
      <c r="G621" s="118"/>
      <c r="H621" s="94" t="str">
        <f>IF(B621&lt;&gt;"",VLOOKUP(B621,HO!$B$2:$E$64,4,FALSE),"")</f>
        <v/>
      </c>
      <c r="I621" s="59" t="str">
        <f>MDT!J632</f>
        <v/>
      </c>
      <c r="K621" s="42"/>
      <c r="L621" s="118"/>
      <c r="BE621"/>
    </row>
    <row r="622" spans="1:57" s="2" customFormat="1">
      <c r="A622" s="94" t="str">
        <f>IF(B622&lt;&gt;"",VLOOKUP(B622,MERC!$C$4:$D$456,2,FALSE),"")</f>
        <v/>
      </c>
      <c r="B622" s="93"/>
      <c r="C622" s="86"/>
      <c r="D622" s="87"/>
      <c r="E622" s="86"/>
      <c r="F622" s="59" t="str">
        <f>IF(B622&lt;&gt;"",VLOOKUP(B622,HO!$B$2:$F$64,5,FALSE),"")</f>
        <v/>
      </c>
      <c r="G622" s="118"/>
      <c r="H622" s="94" t="str">
        <f>IF(B622&lt;&gt;"",VLOOKUP(B622,HO!$B$2:$E$64,4,FALSE),"")</f>
        <v/>
      </c>
      <c r="I622" s="59" t="str">
        <f>MDT!J633</f>
        <v/>
      </c>
      <c r="K622" s="42"/>
      <c r="L622" s="118"/>
      <c r="BE622"/>
    </row>
    <row r="623" spans="1:57" s="2" customFormat="1">
      <c r="A623" s="94" t="str">
        <f>IF(B623&lt;&gt;"",VLOOKUP(B623,MERC!$C$4:$D$456,2,FALSE),"")</f>
        <v/>
      </c>
      <c r="B623" s="93"/>
      <c r="C623" s="86"/>
      <c r="D623" s="87"/>
      <c r="E623" s="86"/>
      <c r="F623" s="59" t="str">
        <f>IF(B623&lt;&gt;"",VLOOKUP(B623,HO!$B$2:$F$64,5,FALSE),"")</f>
        <v/>
      </c>
      <c r="G623" s="118"/>
      <c r="H623" s="94" t="str">
        <f>IF(B623&lt;&gt;"",VLOOKUP(B623,HO!$B$2:$E$64,4,FALSE),"")</f>
        <v/>
      </c>
      <c r="I623" s="59" t="str">
        <f>MDT!J634</f>
        <v/>
      </c>
      <c r="K623" s="42"/>
      <c r="L623" s="118"/>
      <c r="BE623"/>
    </row>
    <row r="624" spans="1:57" s="2" customFormat="1">
      <c r="A624" s="94" t="str">
        <f>IF(B624&lt;&gt;"",VLOOKUP(B624,MERC!$C$4:$D$456,2,FALSE),"")</f>
        <v/>
      </c>
      <c r="B624" s="93"/>
      <c r="C624" s="86"/>
      <c r="D624" s="87"/>
      <c r="E624" s="86"/>
      <c r="F624" s="59" t="str">
        <f>IF(B624&lt;&gt;"",VLOOKUP(B624,HO!$B$2:$F$64,5,FALSE),"")</f>
        <v/>
      </c>
      <c r="G624" s="118"/>
      <c r="H624" s="94" t="str">
        <f>IF(B624&lt;&gt;"",VLOOKUP(B624,HO!$B$2:$E$64,4,FALSE),"")</f>
        <v/>
      </c>
      <c r="I624" s="59" t="str">
        <f>MDT!J635</f>
        <v/>
      </c>
      <c r="K624" s="42"/>
      <c r="L624" s="118"/>
      <c r="BE624"/>
    </row>
    <row r="625" spans="1:57" s="2" customFormat="1">
      <c r="A625" s="94" t="str">
        <f>IF(B625&lt;&gt;"",VLOOKUP(B625,MERC!$C$4:$D$456,2,FALSE),"")</f>
        <v/>
      </c>
      <c r="B625" s="93"/>
      <c r="C625" s="86"/>
      <c r="D625" s="87"/>
      <c r="E625" s="86"/>
      <c r="F625" s="59" t="str">
        <f>IF(B625&lt;&gt;"",VLOOKUP(B625,HO!$B$2:$F$64,5,FALSE),"")</f>
        <v/>
      </c>
      <c r="G625" s="118"/>
      <c r="H625" s="94" t="str">
        <f>IF(B625&lt;&gt;"",VLOOKUP(B625,HO!$B$2:$E$64,4,FALSE),"")</f>
        <v/>
      </c>
      <c r="I625" s="59" t="str">
        <f>MDT!J636</f>
        <v/>
      </c>
      <c r="K625" s="42"/>
      <c r="L625" s="118"/>
      <c r="BE625"/>
    </row>
    <row r="626" spans="1:57" s="2" customFormat="1">
      <c r="A626" s="94" t="str">
        <f>IF(B626&lt;&gt;"",VLOOKUP(B626,MERC!$C$4:$D$456,2,FALSE),"")</f>
        <v/>
      </c>
      <c r="B626" s="93"/>
      <c r="C626" s="86"/>
      <c r="D626" s="87"/>
      <c r="E626" s="86"/>
      <c r="F626" s="59" t="str">
        <f>IF(B626&lt;&gt;"",VLOOKUP(B626,HO!$B$2:$F$64,5,FALSE),"")</f>
        <v/>
      </c>
      <c r="G626" s="118"/>
      <c r="H626" s="94" t="str">
        <f>IF(B626&lt;&gt;"",VLOOKUP(B626,HO!$B$2:$E$64,4,FALSE),"")</f>
        <v/>
      </c>
      <c r="I626" s="59" t="str">
        <f>MDT!J637</f>
        <v/>
      </c>
      <c r="K626" s="42"/>
      <c r="L626" s="118"/>
      <c r="BE626"/>
    </row>
    <row r="627" spans="1:57" s="2" customFormat="1">
      <c r="A627" s="94" t="str">
        <f>IF(B627&lt;&gt;"",VLOOKUP(B627,MERC!$C$4:$D$456,2,FALSE),"")</f>
        <v/>
      </c>
      <c r="B627" s="93"/>
      <c r="C627" s="86"/>
      <c r="D627" s="87"/>
      <c r="E627" s="86"/>
      <c r="F627" s="59" t="str">
        <f>IF(B627&lt;&gt;"",VLOOKUP(B627,HO!$B$2:$F$64,5,FALSE),"")</f>
        <v/>
      </c>
      <c r="G627" s="118"/>
      <c r="H627" s="94" t="str">
        <f>IF(B627&lt;&gt;"",VLOOKUP(B627,HO!$B$2:$E$64,4,FALSE),"")</f>
        <v/>
      </c>
      <c r="I627" s="59" t="str">
        <f>MDT!J638</f>
        <v/>
      </c>
      <c r="K627" s="42"/>
      <c r="L627" s="118"/>
      <c r="BE627"/>
    </row>
    <row r="628" spans="1:57" s="2" customFormat="1">
      <c r="A628" s="94" t="str">
        <f>IF(B628&lt;&gt;"",VLOOKUP(B628,MERC!$C$4:$D$456,2,FALSE),"")</f>
        <v/>
      </c>
      <c r="B628" s="93"/>
      <c r="C628" s="86"/>
      <c r="D628" s="87"/>
      <c r="E628" s="86"/>
      <c r="F628" s="59" t="str">
        <f>IF(B628&lt;&gt;"",VLOOKUP(B628,HO!$B$2:$F$64,5,FALSE),"")</f>
        <v/>
      </c>
      <c r="G628" s="118"/>
      <c r="H628" s="94" t="str">
        <f>IF(B628&lt;&gt;"",VLOOKUP(B628,HO!$B$2:$E$64,4,FALSE),"")</f>
        <v/>
      </c>
      <c r="I628" s="59" t="str">
        <f>MDT!J639</f>
        <v/>
      </c>
      <c r="K628" s="42"/>
      <c r="L628" s="118"/>
      <c r="BE628"/>
    </row>
    <row r="629" spans="1:57" s="2" customFormat="1">
      <c r="A629" s="94" t="str">
        <f>IF(B629&lt;&gt;"",VLOOKUP(B629,MERC!$C$4:$D$456,2,FALSE),"")</f>
        <v/>
      </c>
      <c r="B629" s="93"/>
      <c r="C629" s="86"/>
      <c r="D629" s="87"/>
      <c r="E629" s="86"/>
      <c r="F629" s="59" t="str">
        <f>IF(B629&lt;&gt;"",VLOOKUP(B629,HO!$B$2:$F$64,5,FALSE),"")</f>
        <v/>
      </c>
      <c r="G629" s="118"/>
      <c r="H629" s="94" t="str">
        <f>IF(B629&lt;&gt;"",VLOOKUP(B629,HO!$B$2:$E$64,4,FALSE),"")</f>
        <v/>
      </c>
      <c r="I629" s="59" t="str">
        <f>MDT!J640</f>
        <v/>
      </c>
      <c r="K629" s="42"/>
      <c r="L629" s="118"/>
      <c r="BE629"/>
    </row>
    <row r="630" spans="1:57" s="2" customFormat="1">
      <c r="A630" s="94" t="str">
        <f>IF(B630&lt;&gt;"",VLOOKUP(B630,MERC!$C$4:$D$456,2,FALSE),"")</f>
        <v/>
      </c>
      <c r="B630" s="93"/>
      <c r="C630" s="86"/>
      <c r="D630" s="87"/>
      <c r="E630" s="86"/>
      <c r="F630" s="59" t="str">
        <f>IF(B630&lt;&gt;"",VLOOKUP(B630,HO!$B$2:$F$64,5,FALSE),"")</f>
        <v/>
      </c>
      <c r="G630" s="118"/>
      <c r="H630" s="94" t="str">
        <f>IF(B630&lt;&gt;"",VLOOKUP(B630,HO!$B$2:$E$64,4,FALSE),"")</f>
        <v/>
      </c>
      <c r="I630" s="59" t="str">
        <f>MDT!J641</f>
        <v/>
      </c>
      <c r="K630" s="42"/>
      <c r="L630" s="118"/>
      <c r="BE630"/>
    </row>
    <row r="631" spans="1:57" s="2" customFormat="1">
      <c r="A631" s="94" t="str">
        <f>IF(B631&lt;&gt;"",VLOOKUP(B631,MERC!$C$4:$D$456,2,FALSE),"")</f>
        <v/>
      </c>
      <c r="B631" s="93"/>
      <c r="C631" s="86"/>
      <c r="D631" s="87"/>
      <c r="E631" s="86"/>
      <c r="F631" s="59" t="str">
        <f>IF(B631&lt;&gt;"",VLOOKUP(B631,HO!$B$2:$F$64,5,FALSE),"")</f>
        <v/>
      </c>
      <c r="G631" s="118"/>
      <c r="H631" s="94" t="str">
        <f>IF(B631&lt;&gt;"",VLOOKUP(B631,HO!$B$2:$E$64,4,FALSE),"")</f>
        <v/>
      </c>
      <c r="I631" s="59" t="str">
        <f>MDT!J642</f>
        <v/>
      </c>
      <c r="K631" s="42"/>
      <c r="L631" s="118"/>
      <c r="BE631"/>
    </row>
    <row r="632" spans="1:57" s="2" customFormat="1">
      <c r="A632" s="94" t="str">
        <f>IF(B632&lt;&gt;"",VLOOKUP(B632,MERC!$C$4:$D$456,2,FALSE),"")</f>
        <v/>
      </c>
      <c r="B632" s="93"/>
      <c r="C632" s="86"/>
      <c r="D632" s="87"/>
      <c r="E632" s="86"/>
      <c r="F632" s="59" t="str">
        <f>IF(B632&lt;&gt;"",VLOOKUP(B632,HO!$B$2:$F$64,5,FALSE),"")</f>
        <v/>
      </c>
      <c r="G632" s="118"/>
      <c r="H632" s="94" t="str">
        <f>IF(B632&lt;&gt;"",VLOOKUP(B632,HO!$B$2:$E$64,4,FALSE),"")</f>
        <v/>
      </c>
      <c r="I632" s="59" t="str">
        <f>MDT!J643</f>
        <v/>
      </c>
      <c r="K632" s="42"/>
      <c r="L632" s="118"/>
      <c r="BE632"/>
    </row>
    <row r="633" spans="1:57" s="2" customFormat="1">
      <c r="A633" s="94" t="str">
        <f>IF(B633&lt;&gt;"",VLOOKUP(B633,MERC!$C$4:$D$456,2,FALSE),"")</f>
        <v/>
      </c>
      <c r="B633" s="93"/>
      <c r="C633" s="86"/>
      <c r="D633" s="87"/>
      <c r="E633" s="86"/>
      <c r="F633" s="59" t="str">
        <f>IF(B633&lt;&gt;"",VLOOKUP(B633,HO!$B$2:$F$64,5,FALSE),"")</f>
        <v/>
      </c>
      <c r="G633" s="118"/>
      <c r="H633" s="94" t="str">
        <f>IF(B633&lt;&gt;"",VLOOKUP(B633,HO!$B$2:$E$64,4,FALSE),"")</f>
        <v/>
      </c>
      <c r="I633" s="59" t="str">
        <f>MDT!J644</f>
        <v/>
      </c>
      <c r="K633" s="42"/>
      <c r="L633" s="118"/>
      <c r="BE633"/>
    </row>
    <row r="634" spans="1:57" s="2" customFormat="1">
      <c r="A634" s="94" t="str">
        <f>IF(B634&lt;&gt;"",VLOOKUP(B634,MERC!$C$4:$D$456,2,FALSE),"")</f>
        <v/>
      </c>
      <c r="B634" s="93"/>
      <c r="C634" s="86"/>
      <c r="D634" s="87"/>
      <c r="E634" s="86"/>
      <c r="F634" s="59" t="str">
        <f>IF(B634&lt;&gt;"",VLOOKUP(B634,HO!$B$2:$F$64,5,FALSE),"")</f>
        <v/>
      </c>
      <c r="G634" s="118"/>
      <c r="H634" s="94" t="str">
        <f>IF(B634&lt;&gt;"",VLOOKUP(B634,HO!$B$2:$E$64,4,FALSE),"")</f>
        <v/>
      </c>
      <c r="I634" s="59" t="str">
        <f>MDT!J645</f>
        <v/>
      </c>
      <c r="K634" s="42"/>
      <c r="L634" s="118"/>
      <c r="BE634"/>
    </row>
    <row r="635" spans="1:57" s="2" customFormat="1">
      <c r="A635" s="94" t="str">
        <f>IF(B635&lt;&gt;"",VLOOKUP(B635,MERC!$C$4:$D$456,2,FALSE),"")</f>
        <v/>
      </c>
      <c r="B635" s="93"/>
      <c r="C635" s="86"/>
      <c r="D635" s="87"/>
      <c r="E635" s="86"/>
      <c r="F635" s="59" t="str">
        <f>IF(B635&lt;&gt;"",VLOOKUP(B635,HO!$B$2:$F$64,5,FALSE),"")</f>
        <v/>
      </c>
      <c r="G635" s="118"/>
      <c r="H635" s="94" t="str">
        <f>IF(B635&lt;&gt;"",VLOOKUP(B635,HO!$B$2:$E$64,4,FALSE),"")</f>
        <v/>
      </c>
      <c r="I635" s="59" t="str">
        <f>MDT!J646</f>
        <v/>
      </c>
      <c r="K635" s="42"/>
      <c r="L635" s="118"/>
      <c r="BE635"/>
    </row>
    <row r="636" spans="1:57" s="2" customFormat="1">
      <c r="A636" s="94" t="str">
        <f>IF(B636&lt;&gt;"",VLOOKUP(B636,MERC!$C$4:$D$456,2,FALSE),"")</f>
        <v/>
      </c>
      <c r="B636" s="93"/>
      <c r="C636" s="86"/>
      <c r="D636" s="87"/>
      <c r="E636" s="86"/>
      <c r="F636" s="59" t="str">
        <f>IF(B636&lt;&gt;"",VLOOKUP(B636,HO!$B$2:$F$64,5,FALSE),"")</f>
        <v/>
      </c>
      <c r="G636" s="118"/>
      <c r="H636" s="94" t="str">
        <f>IF(B636&lt;&gt;"",VLOOKUP(B636,HO!$B$2:$E$64,4,FALSE),"")</f>
        <v/>
      </c>
      <c r="I636" s="59" t="str">
        <f>MDT!J647</f>
        <v/>
      </c>
      <c r="K636" s="42"/>
      <c r="L636" s="118"/>
      <c r="BE636"/>
    </row>
    <row r="637" spans="1:57" s="2" customFormat="1">
      <c r="A637" s="94" t="str">
        <f>IF(B637&lt;&gt;"",VLOOKUP(B637,MERC!$C$4:$D$456,2,FALSE),"")</f>
        <v/>
      </c>
      <c r="B637" s="93"/>
      <c r="C637" s="86"/>
      <c r="D637" s="87"/>
      <c r="E637" s="86"/>
      <c r="F637" s="59" t="str">
        <f>IF(B637&lt;&gt;"",VLOOKUP(B637,HO!$B$2:$F$64,5,FALSE),"")</f>
        <v/>
      </c>
      <c r="G637" s="118"/>
      <c r="H637" s="94" t="str">
        <f>IF(B637&lt;&gt;"",VLOOKUP(B637,HO!$B$2:$E$64,4,FALSE),"")</f>
        <v/>
      </c>
      <c r="I637" s="59" t="str">
        <f>MDT!J648</f>
        <v/>
      </c>
      <c r="K637" s="42"/>
      <c r="L637" s="118"/>
      <c r="BE637"/>
    </row>
    <row r="638" spans="1:57" s="2" customFormat="1">
      <c r="A638" s="94" t="str">
        <f>IF(B638&lt;&gt;"",VLOOKUP(B638,MERC!$C$4:$D$456,2,FALSE),"")</f>
        <v/>
      </c>
      <c r="B638" s="93"/>
      <c r="C638" s="86"/>
      <c r="D638" s="87"/>
      <c r="E638" s="86"/>
      <c r="F638" s="59" t="str">
        <f>IF(B638&lt;&gt;"",VLOOKUP(B638,HO!$B$2:$F$64,5,FALSE),"")</f>
        <v/>
      </c>
      <c r="G638" s="118"/>
      <c r="H638" s="94" t="str">
        <f>IF(B638&lt;&gt;"",VLOOKUP(B638,HO!$B$2:$E$64,4,FALSE),"")</f>
        <v/>
      </c>
      <c r="I638" s="59" t="str">
        <f>MDT!J649</f>
        <v/>
      </c>
      <c r="K638" s="42"/>
      <c r="L638" s="118"/>
      <c r="BE638"/>
    </row>
    <row r="639" spans="1:57" s="2" customFormat="1">
      <c r="A639" s="94" t="str">
        <f>IF(B639&lt;&gt;"",VLOOKUP(B639,MERC!$C$4:$D$456,2,FALSE),"")</f>
        <v/>
      </c>
      <c r="B639" s="93"/>
      <c r="C639" s="86"/>
      <c r="D639" s="87"/>
      <c r="E639" s="86"/>
      <c r="F639" s="59" t="str">
        <f>IF(B639&lt;&gt;"",VLOOKUP(B639,HO!$B$2:$F$64,5,FALSE),"")</f>
        <v/>
      </c>
      <c r="G639" s="118"/>
      <c r="H639" s="94" t="str">
        <f>IF(B639&lt;&gt;"",VLOOKUP(B639,HO!$B$2:$E$64,4,FALSE),"")</f>
        <v/>
      </c>
      <c r="I639" s="59" t="str">
        <f>MDT!J650</f>
        <v/>
      </c>
      <c r="K639" s="42"/>
      <c r="L639" s="118"/>
      <c r="BE639"/>
    </row>
    <row r="640" spans="1:57" s="2" customFormat="1">
      <c r="A640" s="94" t="str">
        <f>IF(B640&lt;&gt;"",VLOOKUP(B640,MERC!$C$4:$D$456,2,FALSE),"")</f>
        <v/>
      </c>
      <c r="B640" s="93"/>
      <c r="C640" s="86"/>
      <c r="D640" s="87"/>
      <c r="E640" s="86"/>
      <c r="F640" s="59" t="str">
        <f>IF(B640&lt;&gt;"",VLOOKUP(B640,HO!$B$2:$F$64,5,FALSE),"")</f>
        <v/>
      </c>
      <c r="G640" s="118"/>
      <c r="H640" s="94" t="str">
        <f>IF(B640&lt;&gt;"",VLOOKUP(B640,HO!$B$2:$E$64,4,FALSE),"")</f>
        <v/>
      </c>
      <c r="I640" s="59" t="str">
        <f>MDT!J651</f>
        <v/>
      </c>
      <c r="K640" s="42"/>
      <c r="L640" s="118"/>
      <c r="BE640"/>
    </row>
    <row r="641" spans="1:57" s="2" customFormat="1">
      <c r="A641" s="94" t="str">
        <f>IF(B641&lt;&gt;"",VLOOKUP(B641,MERC!$C$4:$D$456,2,FALSE),"")</f>
        <v/>
      </c>
      <c r="B641" s="93"/>
      <c r="C641" s="86"/>
      <c r="D641" s="87"/>
      <c r="E641" s="86"/>
      <c r="F641" s="59" t="str">
        <f>IF(B641&lt;&gt;"",VLOOKUP(B641,HO!$B$2:$F$64,5,FALSE),"")</f>
        <v/>
      </c>
      <c r="G641" s="118"/>
      <c r="H641" s="94" t="str">
        <f>IF(B641&lt;&gt;"",VLOOKUP(B641,HO!$B$2:$E$64,4,FALSE),"")</f>
        <v/>
      </c>
      <c r="I641" s="59" t="str">
        <f>MDT!J652</f>
        <v/>
      </c>
      <c r="K641" s="42"/>
      <c r="L641" s="118"/>
      <c r="BE641"/>
    </row>
    <row r="642" spans="1:57" s="2" customFormat="1">
      <c r="A642" s="94" t="str">
        <f>IF(B642&lt;&gt;"",VLOOKUP(B642,MERC!$C$4:$D$456,2,FALSE),"")</f>
        <v/>
      </c>
      <c r="B642" s="93"/>
      <c r="C642" s="86"/>
      <c r="D642" s="87"/>
      <c r="E642" s="86"/>
      <c r="F642" s="59" t="str">
        <f>IF(B642&lt;&gt;"",VLOOKUP(B642,HO!$B$2:$F$64,5,FALSE),"")</f>
        <v/>
      </c>
      <c r="G642" s="118"/>
      <c r="H642" s="94" t="str">
        <f>IF(B642&lt;&gt;"",VLOOKUP(B642,HO!$B$2:$E$64,4,FALSE),"")</f>
        <v/>
      </c>
      <c r="I642" s="59" t="str">
        <f>MDT!J653</f>
        <v/>
      </c>
      <c r="K642" s="42"/>
      <c r="L642" s="118"/>
      <c r="BE642"/>
    </row>
    <row r="643" spans="1:57" s="2" customFormat="1">
      <c r="A643" s="94" t="str">
        <f>IF(B643&lt;&gt;"",VLOOKUP(B643,MERC!$C$4:$D$456,2,FALSE),"")</f>
        <v/>
      </c>
      <c r="B643" s="93"/>
      <c r="C643" s="86"/>
      <c r="D643" s="87"/>
      <c r="E643" s="86"/>
      <c r="F643" s="59" t="str">
        <f>IF(B643&lt;&gt;"",VLOOKUP(B643,HO!$B$2:$F$64,5,FALSE),"")</f>
        <v/>
      </c>
      <c r="G643" s="118"/>
      <c r="H643" s="94" t="str">
        <f>IF(B643&lt;&gt;"",VLOOKUP(B643,HO!$B$2:$E$64,4,FALSE),"")</f>
        <v/>
      </c>
      <c r="I643" s="59" t="str">
        <f>MDT!J654</f>
        <v/>
      </c>
      <c r="K643" s="42"/>
      <c r="L643" s="118"/>
      <c r="BE643"/>
    </row>
    <row r="644" spans="1:57" s="2" customFormat="1">
      <c r="A644" s="94" t="str">
        <f>IF(B644&lt;&gt;"",VLOOKUP(B644,MERC!$C$4:$D$456,2,FALSE),"")</f>
        <v/>
      </c>
      <c r="B644" s="93"/>
      <c r="C644" s="86"/>
      <c r="D644" s="87"/>
      <c r="E644" s="86"/>
      <c r="F644" s="59" t="str">
        <f>IF(B644&lt;&gt;"",VLOOKUP(B644,HO!$B$2:$F$64,5,FALSE),"")</f>
        <v/>
      </c>
      <c r="G644" s="118"/>
      <c r="H644" s="94" t="str">
        <f>IF(B644&lt;&gt;"",VLOOKUP(B644,HO!$B$2:$E$64,4,FALSE),"")</f>
        <v/>
      </c>
      <c r="I644" s="59" t="str">
        <f>MDT!J655</f>
        <v/>
      </c>
      <c r="K644" s="42"/>
      <c r="L644" s="118"/>
      <c r="BE644"/>
    </row>
    <row r="645" spans="1:57" s="2" customFormat="1">
      <c r="A645" s="94" t="str">
        <f>IF(B645&lt;&gt;"",VLOOKUP(B645,MERC!$C$4:$D$456,2,FALSE),"")</f>
        <v/>
      </c>
      <c r="B645" s="93"/>
      <c r="C645" s="86"/>
      <c r="D645" s="87"/>
      <c r="E645" s="86"/>
      <c r="F645" s="59" t="str">
        <f>IF(B645&lt;&gt;"",VLOOKUP(B645,HO!$B$2:$F$64,5,FALSE),"")</f>
        <v/>
      </c>
      <c r="G645" s="118"/>
      <c r="H645" s="94" t="str">
        <f>IF(B645&lt;&gt;"",VLOOKUP(B645,HO!$B$2:$E$64,4,FALSE),"")</f>
        <v/>
      </c>
      <c r="I645" s="59" t="str">
        <f>MDT!J656</f>
        <v/>
      </c>
      <c r="K645" s="42"/>
      <c r="L645" s="118"/>
      <c r="BE645"/>
    </row>
    <row r="646" spans="1:57" s="2" customFormat="1">
      <c r="A646" s="94" t="str">
        <f>IF(B646&lt;&gt;"",VLOOKUP(B646,MERC!$C$4:$D$456,2,FALSE),"")</f>
        <v/>
      </c>
      <c r="B646" s="93"/>
      <c r="C646" s="86"/>
      <c r="D646" s="87"/>
      <c r="E646" s="86"/>
      <c r="F646" s="59" t="str">
        <f>IF(B646&lt;&gt;"",VLOOKUP(B646,HO!$B$2:$F$64,5,FALSE),"")</f>
        <v/>
      </c>
      <c r="G646" s="118"/>
      <c r="H646" s="94" t="str">
        <f>IF(B646&lt;&gt;"",VLOOKUP(B646,HO!$B$2:$E$64,4,FALSE),"")</f>
        <v/>
      </c>
      <c r="I646" s="59" t="str">
        <f>MDT!J657</f>
        <v/>
      </c>
      <c r="K646" s="42"/>
      <c r="L646" s="118"/>
      <c r="BE646"/>
    </row>
    <row r="647" spans="1:57" s="2" customFormat="1">
      <c r="A647" s="94" t="str">
        <f>IF(B647&lt;&gt;"",VLOOKUP(B647,MERC!$C$4:$D$456,2,FALSE),"")</f>
        <v/>
      </c>
      <c r="B647" s="93"/>
      <c r="C647" s="86"/>
      <c r="D647" s="87"/>
      <c r="E647" s="86"/>
      <c r="F647" s="59" t="str">
        <f>IF(B647&lt;&gt;"",VLOOKUP(B647,HO!$B$2:$F$64,5,FALSE),"")</f>
        <v/>
      </c>
      <c r="G647" s="118"/>
      <c r="H647" s="94" t="str">
        <f>IF(B647&lt;&gt;"",VLOOKUP(B647,HO!$B$2:$E$64,4,FALSE),"")</f>
        <v/>
      </c>
      <c r="I647" s="59" t="str">
        <f>MDT!J658</f>
        <v/>
      </c>
      <c r="K647" s="42"/>
      <c r="L647" s="118"/>
      <c r="BE647"/>
    </row>
    <row r="648" spans="1:57" s="2" customFormat="1">
      <c r="A648" s="94" t="str">
        <f>IF(B648&lt;&gt;"",VLOOKUP(B648,MERC!$C$4:$D$456,2,FALSE),"")</f>
        <v/>
      </c>
      <c r="B648" s="93"/>
      <c r="C648" s="86"/>
      <c r="D648" s="87"/>
      <c r="E648" s="86"/>
      <c r="F648" s="59" t="str">
        <f>IF(B648&lt;&gt;"",VLOOKUP(B648,HO!$B$2:$F$64,5,FALSE),"")</f>
        <v/>
      </c>
      <c r="G648" s="118"/>
      <c r="H648" s="94" t="str">
        <f>IF(B648&lt;&gt;"",VLOOKUP(B648,HO!$B$2:$E$64,4,FALSE),"")</f>
        <v/>
      </c>
      <c r="I648" s="59" t="str">
        <f>MDT!J659</f>
        <v/>
      </c>
      <c r="K648" s="42"/>
      <c r="L648" s="118"/>
      <c r="BE648"/>
    </row>
    <row r="649" spans="1:57" s="2" customFormat="1">
      <c r="A649" s="94" t="str">
        <f>IF(B649&lt;&gt;"",VLOOKUP(B649,MERC!$C$4:$D$456,2,FALSE),"")</f>
        <v/>
      </c>
      <c r="B649" s="93"/>
      <c r="C649" s="86"/>
      <c r="D649" s="87"/>
      <c r="E649" s="86"/>
      <c r="F649" s="59" t="str">
        <f>IF(B649&lt;&gt;"",VLOOKUP(B649,HO!$B$2:$F$64,5,FALSE),"")</f>
        <v/>
      </c>
      <c r="G649" s="118"/>
      <c r="H649" s="94" t="str">
        <f>IF(B649&lt;&gt;"",VLOOKUP(B649,HO!$B$2:$E$64,4,FALSE),"")</f>
        <v/>
      </c>
      <c r="I649" s="59" t="str">
        <f>MDT!J660</f>
        <v/>
      </c>
      <c r="K649" s="42"/>
      <c r="L649" s="118"/>
      <c r="BE649"/>
    </row>
    <row r="650" spans="1:57" s="2" customFormat="1">
      <c r="A650" s="94" t="str">
        <f>IF(B650&lt;&gt;"",VLOOKUP(B650,MERC!$C$4:$D$456,2,FALSE),"")</f>
        <v/>
      </c>
      <c r="B650" s="93"/>
      <c r="C650" s="86"/>
      <c r="D650" s="87"/>
      <c r="E650" s="86"/>
      <c r="F650" s="59" t="str">
        <f>IF(B650&lt;&gt;"",VLOOKUP(B650,HO!$B$2:$F$64,5,FALSE),"")</f>
        <v/>
      </c>
      <c r="G650" s="118"/>
      <c r="H650" s="94" t="str">
        <f>IF(B650&lt;&gt;"",VLOOKUP(B650,HO!$B$2:$E$64,4,FALSE),"")</f>
        <v/>
      </c>
      <c r="I650" s="59" t="str">
        <f>MDT!J661</f>
        <v/>
      </c>
      <c r="K650" s="42"/>
      <c r="L650" s="118"/>
      <c r="BE650"/>
    </row>
    <row r="651" spans="1:57" s="2" customFormat="1">
      <c r="A651" s="94" t="str">
        <f>IF(B651&lt;&gt;"",VLOOKUP(B651,MERC!$C$4:$D$456,2,FALSE),"")</f>
        <v/>
      </c>
      <c r="B651" s="93"/>
      <c r="C651" s="86"/>
      <c r="D651" s="87"/>
      <c r="E651" s="86"/>
      <c r="F651" s="59" t="str">
        <f>IF(B651&lt;&gt;"",VLOOKUP(B651,HO!$B$2:$F$64,5,FALSE),"")</f>
        <v/>
      </c>
      <c r="G651" s="118"/>
      <c r="H651" s="94" t="str">
        <f>IF(B651&lt;&gt;"",VLOOKUP(B651,HO!$B$2:$E$64,4,FALSE),"")</f>
        <v/>
      </c>
      <c r="I651" s="59" t="str">
        <f>MDT!J662</f>
        <v/>
      </c>
      <c r="K651" s="42"/>
      <c r="L651" s="118"/>
      <c r="BE651"/>
    </row>
    <row r="652" spans="1:57" s="2" customFormat="1">
      <c r="A652" s="94" t="str">
        <f>IF(B652&lt;&gt;"",VLOOKUP(B652,MERC!$C$4:$D$456,2,FALSE),"")</f>
        <v/>
      </c>
      <c r="B652" s="93"/>
      <c r="C652" s="86"/>
      <c r="D652" s="87"/>
      <c r="E652" s="86"/>
      <c r="F652" s="59" t="str">
        <f>IF(B652&lt;&gt;"",VLOOKUP(B652,HO!$B$2:$F$64,5,FALSE),"")</f>
        <v/>
      </c>
      <c r="G652" s="118"/>
      <c r="H652" s="94" t="str">
        <f>IF(B652&lt;&gt;"",VLOOKUP(B652,HO!$B$2:$E$64,4,FALSE),"")</f>
        <v/>
      </c>
      <c r="I652" s="59" t="str">
        <f>MDT!J663</f>
        <v/>
      </c>
      <c r="K652" s="42"/>
      <c r="L652" s="118"/>
      <c r="BE652"/>
    </row>
    <row r="653" spans="1:57" s="2" customFormat="1">
      <c r="A653" s="94" t="str">
        <f>IF(B653&lt;&gt;"",VLOOKUP(B653,MERC!$C$4:$D$456,2,FALSE),"")</f>
        <v/>
      </c>
      <c r="B653" s="93"/>
      <c r="C653" s="86"/>
      <c r="D653" s="87"/>
      <c r="E653" s="86"/>
      <c r="F653" s="59" t="str">
        <f>IF(B653&lt;&gt;"",VLOOKUP(B653,HO!$B$2:$F$64,5,FALSE),"")</f>
        <v/>
      </c>
      <c r="G653" s="118"/>
      <c r="H653" s="94" t="str">
        <f>IF(B653&lt;&gt;"",VLOOKUP(B653,HO!$B$2:$E$64,4,FALSE),"")</f>
        <v/>
      </c>
      <c r="I653" s="59" t="str">
        <f>MDT!J664</f>
        <v/>
      </c>
      <c r="K653" s="42"/>
      <c r="L653" s="118"/>
      <c r="BE653"/>
    </row>
    <row r="654" spans="1:57" s="2" customFormat="1">
      <c r="A654" s="94" t="str">
        <f>IF(B654&lt;&gt;"",VLOOKUP(B654,MERC!$C$4:$D$456,2,FALSE),"")</f>
        <v/>
      </c>
      <c r="B654" s="93"/>
      <c r="C654" s="86"/>
      <c r="D654" s="87"/>
      <c r="E654" s="86"/>
      <c r="F654" s="59" t="str">
        <f>IF(B654&lt;&gt;"",VLOOKUP(B654,HO!$B$2:$F$64,5,FALSE),"")</f>
        <v/>
      </c>
      <c r="G654" s="118"/>
      <c r="H654" s="94" t="str">
        <f>IF(B654&lt;&gt;"",VLOOKUP(B654,HO!$B$2:$E$64,4,FALSE),"")</f>
        <v/>
      </c>
      <c r="I654" s="59" t="str">
        <f>MDT!J665</f>
        <v/>
      </c>
      <c r="K654" s="42"/>
      <c r="L654" s="118"/>
      <c r="BE654"/>
    </row>
    <row r="655" spans="1:57" s="2" customFormat="1">
      <c r="A655" s="94" t="str">
        <f>IF(B655&lt;&gt;"",VLOOKUP(B655,MERC!$C$4:$D$456,2,FALSE),"")</f>
        <v/>
      </c>
      <c r="B655" s="93"/>
      <c r="C655" s="86"/>
      <c r="D655" s="87"/>
      <c r="E655" s="86"/>
      <c r="F655" s="59" t="str">
        <f>IF(B655&lt;&gt;"",VLOOKUP(B655,HO!$B$2:$F$64,5,FALSE),"")</f>
        <v/>
      </c>
      <c r="G655" s="118"/>
      <c r="H655" s="94" t="str">
        <f>IF(B655&lt;&gt;"",VLOOKUP(B655,HO!$B$2:$E$64,4,FALSE),"")</f>
        <v/>
      </c>
      <c r="I655" s="59" t="str">
        <f>MDT!J666</f>
        <v/>
      </c>
      <c r="K655" s="42"/>
      <c r="L655" s="118"/>
      <c r="BE655"/>
    </row>
    <row r="656" spans="1:57" s="2" customFormat="1">
      <c r="A656" s="94" t="str">
        <f>IF(B656&lt;&gt;"",VLOOKUP(B656,MERC!$C$4:$D$456,2,FALSE),"")</f>
        <v/>
      </c>
      <c r="B656" s="93"/>
      <c r="C656" s="86"/>
      <c r="D656" s="87"/>
      <c r="E656" s="86"/>
      <c r="F656" s="59" t="str">
        <f>IF(B656&lt;&gt;"",VLOOKUP(B656,HO!$B$2:$F$64,5,FALSE),"")</f>
        <v/>
      </c>
      <c r="G656" s="118"/>
      <c r="H656" s="94" t="str">
        <f>IF(B656&lt;&gt;"",VLOOKUP(B656,HO!$B$2:$E$64,4,FALSE),"")</f>
        <v/>
      </c>
      <c r="I656" s="59" t="str">
        <f>MDT!J667</f>
        <v/>
      </c>
      <c r="K656" s="42"/>
      <c r="L656" s="118"/>
      <c r="BE656"/>
    </row>
    <row r="657" spans="1:57" s="2" customFormat="1">
      <c r="A657" s="94" t="str">
        <f>IF(B657&lt;&gt;"",VLOOKUP(B657,MERC!$C$4:$D$456,2,FALSE),"")</f>
        <v/>
      </c>
      <c r="B657" s="93"/>
      <c r="C657" s="86"/>
      <c r="D657" s="87"/>
      <c r="E657" s="86"/>
      <c r="F657" s="59" t="str">
        <f>IF(B657&lt;&gt;"",VLOOKUP(B657,HO!$B$2:$F$64,5,FALSE),"")</f>
        <v/>
      </c>
      <c r="G657" s="118"/>
      <c r="H657" s="94" t="str">
        <f>IF(B657&lt;&gt;"",VLOOKUP(B657,HO!$B$2:$E$64,4,FALSE),"")</f>
        <v/>
      </c>
      <c r="I657" s="59" t="str">
        <f>MDT!J668</f>
        <v/>
      </c>
      <c r="K657" s="42"/>
      <c r="L657" s="118"/>
      <c r="BE657"/>
    </row>
    <row r="658" spans="1:57" s="2" customFormat="1">
      <c r="A658" s="94" t="str">
        <f>IF(B658&lt;&gt;"",VLOOKUP(B658,MERC!$C$4:$D$456,2,FALSE),"")</f>
        <v/>
      </c>
      <c r="B658" s="93"/>
      <c r="C658" s="86"/>
      <c r="D658" s="87"/>
      <c r="E658" s="86"/>
      <c r="F658" s="59" t="str">
        <f>IF(B658&lt;&gt;"",VLOOKUP(B658,HO!$B$2:$F$64,5,FALSE),"")</f>
        <v/>
      </c>
      <c r="G658" s="118"/>
      <c r="H658" s="94" t="str">
        <f>IF(B658&lt;&gt;"",VLOOKUP(B658,HO!$B$2:$E$64,4,FALSE),"")</f>
        <v/>
      </c>
      <c r="I658" s="59" t="str">
        <f>MDT!J669</f>
        <v/>
      </c>
      <c r="K658" s="42"/>
      <c r="L658" s="118"/>
      <c r="BE658"/>
    </row>
    <row r="659" spans="1:57" s="2" customFormat="1">
      <c r="A659" s="94" t="str">
        <f>IF(B659&lt;&gt;"",VLOOKUP(B659,MERC!$C$4:$D$456,2,FALSE),"")</f>
        <v/>
      </c>
      <c r="B659" s="93"/>
      <c r="C659" s="86"/>
      <c r="D659" s="87"/>
      <c r="E659" s="86"/>
      <c r="F659" s="59" t="str">
        <f>IF(B659&lt;&gt;"",VLOOKUP(B659,HO!$B$2:$F$64,5,FALSE),"")</f>
        <v/>
      </c>
      <c r="G659" s="118"/>
      <c r="H659" s="94" t="str">
        <f>IF(B659&lt;&gt;"",VLOOKUP(B659,HO!$B$2:$E$64,4,FALSE),"")</f>
        <v/>
      </c>
      <c r="I659" s="59" t="str">
        <f>MDT!J670</f>
        <v/>
      </c>
      <c r="K659" s="42"/>
      <c r="L659" s="118"/>
      <c r="BE659"/>
    </row>
    <row r="660" spans="1:57" s="2" customFormat="1">
      <c r="A660" s="94" t="str">
        <f>IF(B660&lt;&gt;"",VLOOKUP(B660,MERC!$C$4:$D$456,2,FALSE),"")</f>
        <v/>
      </c>
      <c r="B660" s="93"/>
      <c r="C660" s="86"/>
      <c r="D660" s="87"/>
      <c r="E660" s="86"/>
      <c r="F660" s="59" t="str">
        <f>IF(B660&lt;&gt;"",VLOOKUP(B660,HO!$B$2:$F$64,5,FALSE),"")</f>
        <v/>
      </c>
      <c r="G660" s="118"/>
      <c r="H660" s="94" t="str">
        <f>IF(B660&lt;&gt;"",VLOOKUP(B660,HO!$B$2:$E$64,4,FALSE),"")</f>
        <v/>
      </c>
      <c r="I660" s="59" t="str">
        <f>MDT!J671</f>
        <v/>
      </c>
      <c r="K660" s="42"/>
      <c r="L660" s="118"/>
      <c r="BE660"/>
    </row>
    <row r="661" spans="1:57" s="2" customFormat="1">
      <c r="A661" s="94" t="str">
        <f>IF(B661&lt;&gt;"",VLOOKUP(B661,MERC!$C$4:$D$456,2,FALSE),"")</f>
        <v/>
      </c>
      <c r="B661" s="93"/>
      <c r="C661" s="86"/>
      <c r="D661" s="87"/>
      <c r="E661" s="86"/>
      <c r="F661" s="59" t="str">
        <f>IF(B661&lt;&gt;"",VLOOKUP(B661,HO!$B$2:$F$64,5,FALSE),"")</f>
        <v/>
      </c>
      <c r="G661" s="118"/>
      <c r="H661" s="94" t="str">
        <f>IF(B661&lt;&gt;"",VLOOKUP(B661,HO!$B$2:$E$64,4,FALSE),"")</f>
        <v/>
      </c>
      <c r="I661" s="59" t="str">
        <f>MDT!J672</f>
        <v/>
      </c>
      <c r="K661" s="42"/>
      <c r="L661" s="118"/>
      <c r="BE661"/>
    </row>
    <row r="662" spans="1:57" s="2" customFormat="1">
      <c r="A662" s="94" t="str">
        <f>IF(B662&lt;&gt;"",VLOOKUP(B662,MERC!$C$4:$D$456,2,FALSE),"")</f>
        <v/>
      </c>
      <c r="B662" s="93"/>
      <c r="C662" s="86"/>
      <c r="D662" s="87"/>
      <c r="E662" s="86"/>
      <c r="F662" s="59" t="str">
        <f>IF(B662&lt;&gt;"",VLOOKUP(B662,HO!$B$2:$F$64,5,FALSE),"")</f>
        <v/>
      </c>
      <c r="G662" s="118"/>
      <c r="H662" s="94" t="str">
        <f>IF(B662&lt;&gt;"",VLOOKUP(B662,HO!$B$2:$E$64,4,FALSE),"")</f>
        <v/>
      </c>
      <c r="I662" s="59" t="str">
        <f>MDT!J673</f>
        <v/>
      </c>
      <c r="K662" s="42"/>
      <c r="L662" s="118"/>
      <c r="BE662"/>
    </row>
    <row r="663" spans="1:57" s="2" customFormat="1">
      <c r="A663" s="94" t="str">
        <f>IF(B663&lt;&gt;"",VLOOKUP(B663,MERC!$C$4:$D$456,2,FALSE),"")</f>
        <v/>
      </c>
      <c r="B663" s="93"/>
      <c r="C663" s="86"/>
      <c r="D663" s="87"/>
      <c r="E663" s="86"/>
      <c r="F663" s="59" t="str">
        <f>IF(B663&lt;&gt;"",VLOOKUP(B663,HO!$B$2:$F$64,5,FALSE),"")</f>
        <v/>
      </c>
      <c r="G663" s="118"/>
      <c r="H663" s="94" t="str">
        <f>IF(B663&lt;&gt;"",VLOOKUP(B663,HO!$B$2:$E$64,4,FALSE),"")</f>
        <v/>
      </c>
      <c r="I663" s="59" t="str">
        <f>MDT!J674</f>
        <v/>
      </c>
      <c r="K663" s="42"/>
      <c r="L663" s="118"/>
      <c r="BE663"/>
    </row>
    <row r="664" spans="1:57" s="2" customFormat="1">
      <c r="A664" s="94" t="str">
        <f>IF(B664&lt;&gt;"",VLOOKUP(B664,MERC!$C$4:$D$456,2,FALSE),"")</f>
        <v/>
      </c>
      <c r="B664" s="93"/>
      <c r="C664" s="86"/>
      <c r="D664" s="87"/>
      <c r="E664" s="86"/>
      <c r="F664" s="59" t="str">
        <f>IF(B664&lt;&gt;"",VLOOKUP(B664,HO!$B$2:$F$64,5,FALSE),"")</f>
        <v/>
      </c>
      <c r="G664" s="118"/>
      <c r="H664" s="94" t="str">
        <f>IF(B664&lt;&gt;"",VLOOKUP(B664,HO!$B$2:$E$64,4,FALSE),"")</f>
        <v/>
      </c>
      <c r="I664" s="59" t="str">
        <f>MDT!J675</f>
        <v/>
      </c>
      <c r="K664" s="42"/>
      <c r="L664" s="118"/>
      <c r="BE664"/>
    </row>
    <row r="665" spans="1:57" s="2" customFormat="1">
      <c r="A665" s="94" t="str">
        <f>IF(B665&lt;&gt;"",VLOOKUP(B665,MERC!$C$4:$D$456,2,FALSE),"")</f>
        <v/>
      </c>
      <c r="B665" s="93"/>
      <c r="C665" s="86"/>
      <c r="D665" s="87"/>
      <c r="E665" s="86"/>
      <c r="F665" s="59" t="str">
        <f>IF(B665&lt;&gt;"",VLOOKUP(B665,HO!$B$2:$F$64,5,FALSE),"")</f>
        <v/>
      </c>
      <c r="G665" s="118"/>
      <c r="H665" s="94" t="str">
        <f>IF(B665&lt;&gt;"",VLOOKUP(B665,HO!$B$2:$E$64,4,FALSE),"")</f>
        <v/>
      </c>
      <c r="I665" s="59" t="str">
        <f>MDT!J676</f>
        <v/>
      </c>
      <c r="K665" s="42"/>
      <c r="L665" s="118"/>
      <c r="BE665"/>
    </row>
    <row r="666" spans="1:57" s="2" customFormat="1">
      <c r="A666" s="94" t="str">
        <f>IF(B666&lt;&gt;"",VLOOKUP(B666,MERC!$C$4:$D$456,2,FALSE),"")</f>
        <v/>
      </c>
      <c r="B666" s="93"/>
      <c r="C666" s="86"/>
      <c r="D666" s="87"/>
      <c r="E666" s="86"/>
      <c r="F666" s="59" t="str">
        <f>IF(B666&lt;&gt;"",VLOOKUP(B666,HO!$B$2:$F$64,5,FALSE),"")</f>
        <v/>
      </c>
      <c r="G666" s="118"/>
      <c r="H666" s="94" t="str">
        <f>IF(B666&lt;&gt;"",VLOOKUP(B666,HO!$B$2:$E$64,4,FALSE),"")</f>
        <v/>
      </c>
      <c r="I666" s="59" t="str">
        <f>MDT!J677</f>
        <v/>
      </c>
      <c r="K666" s="42"/>
      <c r="L666" s="118"/>
      <c r="BE666"/>
    </row>
    <row r="667" spans="1:57" s="2" customFormat="1">
      <c r="A667" s="94" t="str">
        <f>IF(B667&lt;&gt;"",VLOOKUP(B667,MERC!$C$4:$D$456,2,FALSE),"")</f>
        <v/>
      </c>
      <c r="B667" s="93"/>
      <c r="C667" s="86"/>
      <c r="D667" s="87"/>
      <c r="E667" s="86"/>
      <c r="F667" s="59" t="str">
        <f>IF(B667&lt;&gt;"",VLOOKUP(B667,HO!$B$2:$F$64,5,FALSE),"")</f>
        <v/>
      </c>
      <c r="G667" s="118"/>
      <c r="H667" s="94" t="str">
        <f>IF(B667&lt;&gt;"",VLOOKUP(B667,HO!$B$2:$E$64,4,FALSE),"")</f>
        <v/>
      </c>
      <c r="I667" s="59" t="str">
        <f>MDT!J678</f>
        <v/>
      </c>
      <c r="K667" s="42"/>
      <c r="L667" s="118"/>
      <c r="BE667"/>
    </row>
    <row r="668" spans="1:57" s="2" customFormat="1">
      <c r="A668" s="94" t="str">
        <f>IF(B668&lt;&gt;"",VLOOKUP(B668,MERC!$C$4:$D$456,2,FALSE),"")</f>
        <v/>
      </c>
      <c r="B668" s="93"/>
      <c r="C668" s="86"/>
      <c r="D668" s="87"/>
      <c r="E668" s="86"/>
      <c r="F668" s="59" t="str">
        <f>IF(B668&lt;&gt;"",VLOOKUP(B668,HO!$B$2:$F$64,5,FALSE),"")</f>
        <v/>
      </c>
      <c r="G668" s="118"/>
      <c r="H668" s="94" t="str">
        <f>IF(B668&lt;&gt;"",VLOOKUP(B668,HO!$B$2:$E$64,4,FALSE),"")</f>
        <v/>
      </c>
      <c r="I668" s="59" t="str">
        <f>MDT!J679</f>
        <v/>
      </c>
      <c r="K668" s="42"/>
      <c r="L668" s="118"/>
      <c r="BE668"/>
    </row>
    <row r="669" spans="1:57" s="2" customFormat="1">
      <c r="A669" s="94" t="str">
        <f>IF(B669&lt;&gt;"",VLOOKUP(B669,MERC!$C$4:$D$456,2,FALSE),"")</f>
        <v/>
      </c>
      <c r="B669" s="93"/>
      <c r="C669" s="86"/>
      <c r="D669" s="87"/>
      <c r="E669" s="86"/>
      <c r="F669" s="59" t="str">
        <f>IF(B669&lt;&gt;"",VLOOKUP(B669,HO!$B$2:$F$64,5,FALSE),"")</f>
        <v/>
      </c>
      <c r="G669" s="118"/>
      <c r="H669" s="94" t="str">
        <f>IF(B669&lt;&gt;"",VLOOKUP(B669,HO!$B$2:$E$64,4,FALSE),"")</f>
        <v/>
      </c>
      <c r="I669" s="59" t="str">
        <f>MDT!J680</f>
        <v/>
      </c>
      <c r="K669" s="42"/>
      <c r="L669" s="118"/>
      <c r="BE669"/>
    </row>
    <row r="670" spans="1:57" s="2" customFormat="1">
      <c r="A670" s="94" t="str">
        <f>IF(B670&lt;&gt;"",VLOOKUP(B670,MERC!$C$4:$D$456,2,FALSE),"")</f>
        <v/>
      </c>
      <c r="B670" s="93"/>
      <c r="C670" s="86"/>
      <c r="D670" s="87"/>
      <c r="E670" s="86"/>
      <c r="F670" s="59" t="str">
        <f>IF(B670&lt;&gt;"",VLOOKUP(B670,HO!$B$2:$F$64,5,FALSE),"")</f>
        <v/>
      </c>
      <c r="G670" s="118"/>
      <c r="H670" s="94" t="str">
        <f>IF(B670&lt;&gt;"",VLOOKUP(B670,HO!$B$2:$E$64,4,FALSE),"")</f>
        <v/>
      </c>
      <c r="I670" s="59" t="str">
        <f>MDT!J681</f>
        <v/>
      </c>
      <c r="K670" s="42"/>
      <c r="L670" s="118"/>
      <c r="BE670"/>
    </row>
    <row r="671" spans="1:57" s="2" customFormat="1">
      <c r="A671" s="94" t="str">
        <f>IF(B671&lt;&gt;"",VLOOKUP(B671,MERC!$C$4:$D$456,2,FALSE),"")</f>
        <v/>
      </c>
      <c r="B671" s="93"/>
      <c r="C671" s="86"/>
      <c r="D671" s="87"/>
      <c r="E671" s="86"/>
      <c r="F671" s="59" t="str">
        <f>IF(B671&lt;&gt;"",VLOOKUP(B671,HO!$B$2:$F$64,5,FALSE),"")</f>
        <v/>
      </c>
      <c r="G671" s="118"/>
      <c r="H671" s="94" t="str">
        <f>IF(B671&lt;&gt;"",VLOOKUP(B671,HO!$B$2:$E$64,4,FALSE),"")</f>
        <v/>
      </c>
      <c r="I671" s="59" t="str">
        <f>MDT!J682</f>
        <v/>
      </c>
      <c r="K671" s="42"/>
      <c r="L671" s="118"/>
      <c r="BE671"/>
    </row>
    <row r="672" spans="1:57" s="2" customFormat="1">
      <c r="A672" s="94" t="str">
        <f>IF(B672&lt;&gt;"",VLOOKUP(B672,MERC!$C$4:$D$456,2,FALSE),"")</f>
        <v/>
      </c>
      <c r="B672" s="93"/>
      <c r="C672" s="86"/>
      <c r="D672" s="87"/>
      <c r="E672" s="86"/>
      <c r="F672" s="59" t="str">
        <f>IF(B672&lt;&gt;"",VLOOKUP(B672,HO!$B$2:$F$64,5,FALSE),"")</f>
        <v/>
      </c>
      <c r="G672" s="118"/>
      <c r="H672" s="94" t="str">
        <f>IF(B672&lt;&gt;"",VLOOKUP(B672,HO!$B$2:$E$64,4,FALSE),"")</f>
        <v/>
      </c>
      <c r="I672" s="59" t="str">
        <f>MDT!J683</f>
        <v/>
      </c>
      <c r="K672" s="42"/>
      <c r="L672" s="118"/>
      <c r="BE672"/>
    </row>
    <row r="673" spans="1:57" s="2" customFormat="1">
      <c r="A673" s="94" t="str">
        <f>IF(B673&lt;&gt;"",VLOOKUP(B673,MERC!$C$4:$D$456,2,FALSE),"")</f>
        <v/>
      </c>
      <c r="B673" s="93"/>
      <c r="C673" s="86"/>
      <c r="D673" s="87"/>
      <c r="E673" s="86"/>
      <c r="F673" s="59" t="str">
        <f>IF(B673&lt;&gt;"",VLOOKUP(B673,HO!$B$2:$F$64,5,FALSE),"")</f>
        <v/>
      </c>
      <c r="G673" s="118"/>
      <c r="H673" s="94" t="str">
        <f>IF(B673&lt;&gt;"",VLOOKUP(B673,HO!$B$2:$E$64,4,FALSE),"")</f>
        <v/>
      </c>
      <c r="I673" s="59" t="str">
        <f>MDT!J684</f>
        <v/>
      </c>
      <c r="K673" s="42"/>
      <c r="L673" s="118"/>
      <c r="BE673"/>
    </row>
    <row r="674" spans="1:57" s="2" customFormat="1">
      <c r="A674" s="94" t="str">
        <f>IF(B674&lt;&gt;"",VLOOKUP(B674,MERC!$C$4:$D$456,2,FALSE),"")</f>
        <v/>
      </c>
      <c r="B674" s="93"/>
      <c r="C674" s="86"/>
      <c r="D674" s="87"/>
      <c r="E674" s="86"/>
      <c r="F674" s="59" t="str">
        <f>IF(B674&lt;&gt;"",VLOOKUP(B674,HO!$B$2:$F$64,5,FALSE),"")</f>
        <v/>
      </c>
      <c r="G674" s="118"/>
      <c r="H674" s="94" t="str">
        <f>IF(B674&lt;&gt;"",VLOOKUP(B674,HO!$B$2:$E$64,4,FALSE),"")</f>
        <v/>
      </c>
      <c r="I674" s="59" t="str">
        <f>MDT!J685</f>
        <v/>
      </c>
      <c r="K674" s="42"/>
      <c r="L674" s="118"/>
      <c r="BE674"/>
    </row>
    <row r="675" spans="1:57" s="2" customFormat="1">
      <c r="A675" s="94" t="str">
        <f>IF(B675&lt;&gt;"",VLOOKUP(B675,MERC!$C$4:$D$456,2,FALSE),"")</f>
        <v/>
      </c>
      <c r="B675" s="93"/>
      <c r="C675" s="86"/>
      <c r="D675" s="87"/>
      <c r="E675" s="86"/>
      <c r="F675" s="59" t="str">
        <f>IF(B675&lt;&gt;"",VLOOKUP(B675,HO!$B$2:$F$64,5,FALSE),"")</f>
        <v/>
      </c>
      <c r="G675" s="118"/>
      <c r="H675" s="94" t="str">
        <f>IF(B675&lt;&gt;"",VLOOKUP(B675,HO!$B$2:$E$64,4,FALSE),"")</f>
        <v/>
      </c>
      <c r="I675" s="59" t="str">
        <f>MDT!J686</f>
        <v/>
      </c>
      <c r="K675" s="42"/>
      <c r="L675" s="118"/>
      <c r="BE675"/>
    </row>
    <row r="676" spans="1:57" s="2" customFormat="1">
      <c r="A676" s="94" t="str">
        <f>IF(B676&lt;&gt;"",VLOOKUP(B676,MERC!$C$4:$D$456,2,FALSE),"")</f>
        <v/>
      </c>
      <c r="B676" s="93"/>
      <c r="C676" s="86"/>
      <c r="D676" s="87"/>
      <c r="E676" s="86"/>
      <c r="F676" s="59" t="str">
        <f>IF(B676&lt;&gt;"",VLOOKUP(B676,HO!$B$2:$F$64,5,FALSE),"")</f>
        <v/>
      </c>
      <c r="G676" s="118"/>
      <c r="H676" s="94" t="str">
        <f>IF(B676&lt;&gt;"",VLOOKUP(B676,HO!$B$2:$E$64,4,FALSE),"")</f>
        <v/>
      </c>
      <c r="I676" s="59" t="str">
        <f>MDT!J687</f>
        <v/>
      </c>
      <c r="K676" s="42"/>
      <c r="L676" s="118"/>
      <c r="BE676"/>
    </row>
    <row r="677" spans="1:57" s="2" customFormat="1">
      <c r="A677" s="94" t="str">
        <f>IF(B677&lt;&gt;"",VLOOKUP(B677,MERC!$C$4:$D$456,2,FALSE),"")</f>
        <v/>
      </c>
      <c r="B677" s="93"/>
      <c r="C677" s="86"/>
      <c r="D677" s="87"/>
      <c r="E677" s="86"/>
      <c r="F677" s="59" t="str">
        <f>IF(B677&lt;&gt;"",VLOOKUP(B677,HO!$B$2:$F$64,5,FALSE),"")</f>
        <v/>
      </c>
      <c r="G677" s="118"/>
      <c r="H677" s="94" t="str">
        <f>IF(B677&lt;&gt;"",VLOOKUP(B677,HO!$B$2:$E$64,4,FALSE),"")</f>
        <v/>
      </c>
      <c r="I677" s="59" t="str">
        <f>MDT!J688</f>
        <v/>
      </c>
      <c r="K677" s="42"/>
      <c r="L677" s="118"/>
      <c r="BE677"/>
    </row>
    <row r="678" spans="1:57" s="2" customFormat="1">
      <c r="A678" s="94" t="str">
        <f>IF(B678&lt;&gt;"",VLOOKUP(B678,MERC!$C$4:$D$456,2,FALSE),"")</f>
        <v/>
      </c>
      <c r="B678" s="93"/>
      <c r="C678" s="86"/>
      <c r="D678" s="87"/>
      <c r="E678" s="86"/>
      <c r="F678" s="59" t="str">
        <f>IF(B678&lt;&gt;"",VLOOKUP(B678,HO!$B$2:$F$64,5,FALSE),"")</f>
        <v/>
      </c>
      <c r="G678" s="118"/>
      <c r="H678" s="94" t="str">
        <f>IF(B678&lt;&gt;"",VLOOKUP(B678,HO!$B$2:$E$64,4,FALSE),"")</f>
        <v/>
      </c>
      <c r="I678" s="59" t="str">
        <f>MDT!J689</f>
        <v/>
      </c>
      <c r="K678" s="42"/>
      <c r="L678" s="118"/>
      <c r="BE678"/>
    </row>
    <row r="679" spans="1:57" s="2" customFormat="1">
      <c r="A679" s="94" t="str">
        <f>IF(B679&lt;&gt;"",VLOOKUP(B679,MERC!$C$4:$D$456,2,FALSE),"")</f>
        <v/>
      </c>
      <c r="B679" s="93"/>
      <c r="C679" s="86"/>
      <c r="D679" s="87"/>
      <c r="E679" s="86"/>
      <c r="F679" s="59" t="str">
        <f>IF(B679&lt;&gt;"",VLOOKUP(B679,HO!$B$2:$F$64,5,FALSE),"")</f>
        <v/>
      </c>
      <c r="G679" s="118"/>
      <c r="H679" s="94" t="str">
        <f>IF(B679&lt;&gt;"",VLOOKUP(B679,HO!$B$2:$E$64,4,FALSE),"")</f>
        <v/>
      </c>
      <c r="I679" s="59" t="str">
        <f>MDT!J690</f>
        <v/>
      </c>
      <c r="K679" s="42"/>
      <c r="L679" s="118"/>
      <c r="BE679"/>
    </row>
    <row r="680" spans="1:57" s="2" customFormat="1">
      <c r="A680" s="94" t="str">
        <f>IF(B680&lt;&gt;"",VLOOKUP(B680,MERC!$C$4:$D$456,2,FALSE),"")</f>
        <v/>
      </c>
      <c r="B680" s="93"/>
      <c r="C680" s="86"/>
      <c r="D680" s="87"/>
      <c r="E680" s="86"/>
      <c r="F680" s="59" t="str">
        <f>IF(B680&lt;&gt;"",VLOOKUP(B680,HO!$B$2:$F$64,5,FALSE),"")</f>
        <v/>
      </c>
      <c r="G680" s="118"/>
      <c r="H680" s="94" t="str">
        <f>IF(B680&lt;&gt;"",VLOOKUP(B680,HO!$B$2:$E$64,4,FALSE),"")</f>
        <v/>
      </c>
      <c r="I680" s="59" t="str">
        <f>MDT!J691</f>
        <v/>
      </c>
      <c r="K680" s="42"/>
      <c r="L680" s="118"/>
      <c r="BE680"/>
    </row>
    <row r="681" spans="1:57" s="2" customFormat="1">
      <c r="A681" s="94" t="str">
        <f>IF(B681&lt;&gt;"",VLOOKUP(B681,MERC!$C$4:$D$456,2,FALSE),"")</f>
        <v/>
      </c>
      <c r="B681" s="93"/>
      <c r="C681" s="86"/>
      <c r="D681" s="87"/>
      <c r="E681" s="86"/>
      <c r="F681" s="59" t="str">
        <f>IF(B681&lt;&gt;"",VLOOKUP(B681,HO!$B$2:$F$64,5,FALSE),"")</f>
        <v/>
      </c>
      <c r="G681" s="118"/>
      <c r="H681" s="94" t="str">
        <f>IF(B681&lt;&gt;"",VLOOKUP(B681,HO!$B$2:$E$64,4,FALSE),"")</f>
        <v/>
      </c>
      <c r="I681" s="59" t="str">
        <f>MDT!J692</f>
        <v/>
      </c>
      <c r="K681" s="42"/>
      <c r="L681" s="118"/>
      <c r="BE681"/>
    </row>
    <row r="682" spans="1:57" s="2" customFormat="1">
      <c r="A682" s="94" t="str">
        <f>IF(B682&lt;&gt;"",VLOOKUP(B682,MERC!$C$4:$D$456,2,FALSE),"")</f>
        <v/>
      </c>
      <c r="B682" s="93"/>
      <c r="C682" s="86"/>
      <c r="D682" s="87"/>
      <c r="E682" s="86"/>
      <c r="F682" s="59" t="str">
        <f>IF(B682&lt;&gt;"",VLOOKUP(B682,HO!$B$2:$F$64,5,FALSE),"")</f>
        <v/>
      </c>
      <c r="G682" s="118"/>
      <c r="H682" s="94" t="str">
        <f>IF(B682&lt;&gt;"",VLOOKUP(B682,HO!$B$2:$E$64,4,FALSE),"")</f>
        <v/>
      </c>
      <c r="I682" s="59" t="str">
        <f>MDT!J693</f>
        <v/>
      </c>
      <c r="K682" s="42"/>
      <c r="L682" s="118"/>
      <c r="BE682"/>
    </row>
    <row r="683" spans="1:57" s="2" customFormat="1">
      <c r="A683" s="94" t="str">
        <f>IF(B683&lt;&gt;"",VLOOKUP(B683,MERC!$C$4:$D$456,2,FALSE),"")</f>
        <v/>
      </c>
      <c r="B683" s="93"/>
      <c r="C683" s="86"/>
      <c r="D683" s="87"/>
      <c r="E683" s="86"/>
      <c r="F683" s="59" t="str">
        <f>IF(B683&lt;&gt;"",VLOOKUP(B683,HO!$B$2:$F$64,5,FALSE),"")</f>
        <v/>
      </c>
      <c r="G683" s="118"/>
      <c r="H683" s="94" t="str">
        <f>IF(B683&lt;&gt;"",VLOOKUP(B683,HO!$B$2:$E$64,4,FALSE),"")</f>
        <v/>
      </c>
      <c r="I683" s="59" t="str">
        <f>MDT!J694</f>
        <v/>
      </c>
      <c r="K683" s="42"/>
      <c r="L683" s="118"/>
      <c r="BE683"/>
    </row>
    <row r="684" spans="1:57" s="2" customFormat="1">
      <c r="A684" s="94" t="str">
        <f>IF(B684&lt;&gt;"",VLOOKUP(B684,MERC!$C$4:$D$456,2,FALSE),"")</f>
        <v/>
      </c>
      <c r="B684" s="93"/>
      <c r="C684" s="86"/>
      <c r="D684" s="87"/>
      <c r="E684" s="86"/>
      <c r="F684" s="59" t="str">
        <f>IF(B684&lt;&gt;"",VLOOKUP(B684,HO!$B$2:$F$64,5,FALSE),"")</f>
        <v/>
      </c>
      <c r="G684" s="118"/>
      <c r="H684" s="94" t="str">
        <f>IF(B684&lt;&gt;"",VLOOKUP(B684,HO!$B$2:$E$64,4,FALSE),"")</f>
        <v/>
      </c>
      <c r="I684" s="59" t="str">
        <f>MDT!J695</f>
        <v/>
      </c>
      <c r="K684" s="42"/>
      <c r="L684" s="118"/>
      <c r="BE684"/>
    </row>
    <row r="685" spans="1:57" s="2" customFormat="1">
      <c r="A685" s="94" t="str">
        <f>IF(B685&lt;&gt;"",VLOOKUP(B685,MERC!$C$4:$D$456,2,FALSE),"")</f>
        <v/>
      </c>
      <c r="B685" s="93"/>
      <c r="C685" s="86"/>
      <c r="D685" s="87"/>
      <c r="E685" s="86"/>
      <c r="F685" s="59" t="str">
        <f>IF(B685&lt;&gt;"",VLOOKUP(B685,HO!$B$2:$F$64,5,FALSE),"")</f>
        <v/>
      </c>
      <c r="G685" s="118"/>
      <c r="H685" s="94" t="str">
        <f>IF(B685&lt;&gt;"",VLOOKUP(B685,HO!$B$2:$E$64,4,FALSE),"")</f>
        <v/>
      </c>
      <c r="I685" s="59" t="str">
        <f>MDT!J696</f>
        <v/>
      </c>
      <c r="K685" s="42"/>
      <c r="L685" s="118"/>
      <c r="BE685"/>
    </row>
    <row r="686" spans="1:57" s="2" customFormat="1">
      <c r="A686" s="94" t="str">
        <f>IF(B686&lt;&gt;"",VLOOKUP(B686,MERC!$C$4:$D$456,2,FALSE),"")</f>
        <v/>
      </c>
      <c r="B686" s="93"/>
      <c r="C686" s="86"/>
      <c r="D686" s="87"/>
      <c r="E686" s="86"/>
      <c r="F686" s="59" t="str">
        <f>IF(B686&lt;&gt;"",VLOOKUP(B686,HO!$B$2:$F$64,5,FALSE),"")</f>
        <v/>
      </c>
      <c r="G686" s="118"/>
      <c r="H686" s="94" t="str">
        <f>IF(B686&lt;&gt;"",VLOOKUP(B686,HO!$B$2:$E$64,4,FALSE),"")</f>
        <v/>
      </c>
      <c r="I686" s="59" t="str">
        <f>MDT!J697</f>
        <v/>
      </c>
      <c r="K686" s="42"/>
      <c r="L686" s="118"/>
      <c r="BE686"/>
    </row>
    <row r="687" spans="1:57" s="2" customFormat="1">
      <c r="A687" s="94" t="str">
        <f>IF(B687&lt;&gt;"",VLOOKUP(B687,MERC!$C$4:$D$456,2,FALSE),"")</f>
        <v/>
      </c>
      <c r="B687" s="93"/>
      <c r="C687" s="86"/>
      <c r="D687" s="87"/>
      <c r="E687" s="86"/>
      <c r="F687" s="59" t="str">
        <f>IF(B687&lt;&gt;"",VLOOKUP(B687,HO!$B$2:$F$64,5,FALSE),"")</f>
        <v/>
      </c>
      <c r="G687" s="59"/>
      <c r="H687" s="94" t="str">
        <f>IF(B687&lt;&gt;"",VLOOKUP(B687,HO!$B$2:$E$64,4,FALSE),"")</f>
        <v/>
      </c>
      <c r="I687" s="59" t="str">
        <f>MDT!J698</f>
        <v/>
      </c>
      <c r="K687" s="42"/>
      <c r="L687" s="59"/>
      <c r="BE687"/>
    </row>
    <row r="688" spans="1:57" s="2" customFormat="1">
      <c r="A688" s="94" t="str">
        <f>IF(B688&lt;&gt;"",VLOOKUP(B688,MERC!$C$4:$D$456,2,FALSE),"")</f>
        <v/>
      </c>
      <c r="B688" s="93"/>
      <c r="C688" s="86"/>
      <c r="D688" s="87"/>
      <c r="E688" s="86"/>
      <c r="F688" s="59" t="str">
        <f>IF(B688&lt;&gt;"",VLOOKUP(B688,HO!$B$2:$F$64,5,FALSE),"")</f>
        <v/>
      </c>
      <c r="G688" s="59"/>
      <c r="H688" s="94" t="str">
        <f>IF(B688&lt;&gt;"",VLOOKUP(B688,HO!$B$2:$E$64,4,FALSE),"")</f>
        <v/>
      </c>
      <c r="I688" s="59" t="str">
        <f>MDT!J699</f>
        <v/>
      </c>
      <c r="K688" s="42"/>
      <c r="L688" s="59"/>
      <c r="BE688"/>
    </row>
    <row r="689" spans="1:57" s="2" customFormat="1">
      <c r="A689" s="94" t="str">
        <f>IF(B689&lt;&gt;"",VLOOKUP(B689,MERC!$C$4:$D$456,2,FALSE),"")</f>
        <v/>
      </c>
      <c r="B689" s="93"/>
      <c r="C689" s="86"/>
      <c r="D689" s="87"/>
      <c r="E689" s="86"/>
      <c r="F689" s="59" t="str">
        <f>IF(B689&lt;&gt;"",VLOOKUP(B689,HO!$B$2:$F$64,5,FALSE),"")</f>
        <v/>
      </c>
      <c r="G689" s="59"/>
      <c r="H689" s="94" t="str">
        <f>IF(B689&lt;&gt;"",VLOOKUP(B689,HO!$B$2:$E$64,4,FALSE),"")</f>
        <v/>
      </c>
      <c r="I689" s="59" t="str">
        <f>MDT!J700</f>
        <v/>
      </c>
      <c r="K689" s="42"/>
      <c r="L689" s="59"/>
      <c r="BE689"/>
    </row>
    <row r="690" spans="1:57" s="2" customFormat="1">
      <c r="A690" s="94" t="str">
        <f>IF(B690&lt;&gt;"",VLOOKUP(B690,MERC!$C$4:$D$456,2,FALSE),"")</f>
        <v/>
      </c>
      <c r="B690" s="93"/>
      <c r="C690" s="86"/>
      <c r="D690" s="87"/>
      <c r="E690" s="86"/>
      <c r="F690" s="59" t="str">
        <f>IF(B690&lt;&gt;"",VLOOKUP(B690,HO!$B$2:$F$64,5,FALSE),"")</f>
        <v/>
      </c>
      <c r="G690" s="59"/>
      <c r="H690" s="94" t="str">
        <f>IF(B690&lt;&gt;"",VLOOKUP(B690,HO!$B$2:$E$64,4,FALSE),"")</f>
        <v/>
      </c>
      <c r="I690" s="59" t="str">
        <f>MDT!J701</f>
        <v/>
      </c>
      <c r="K690" s="42"/>
      <c r="L690" s="59"/>
      <c r="BE690"/>
    </row>
    <row r="691" spans="1:57" s="2" customFormat="1">
      <c r="A691" s="94" t="str">
        <f>IF(B691&lt;&gt;"",VLOOKUP(B691,MERC!$C$4:$D$456,2,FALSE),"")</f>
        <v/>
      </c>
      <c r="B691" s="93"/>
      <c r="C691" s="86"/>
      <c r="D691" s="87"/>
      <c r="E691" s="86"/>
      <c r="F691" s="59" t="str">
        <f>IF(B691&lt;&gt;"",VLOOKUP(B691,HO!$B$2:$F$64,5,FALSE),"")</f>
        <v/>
      </c>
      <c r="G691" s="59"/>
      <c r="H691" s="94" t="str">
        <f>IF(B691&lt;&gt;"",VLOOKUP(B691,HO!$B$2:$E$64,4,FALSE),"")</f>
        <v/>
      </c>
      <c r="I691" s="59" t="str">
        <f>MDT!J702</f>
        <v/>
      </c>
      <c r="K691" s="42"/>
      <c r="L691" s="59"/>
      <c r="BE691"/>
    </row>
    <row r="692" spans="1:57" s="2" customFormat="1">
      <c r="A692" s="94" t="str">
        <f>IF(B692&lt;&gt;"",VLOOKUP(B692,MERC!$C$4:$D$456,2,FALSE),"")</f>
        <v/>
      </c>
      <c r="B692" s="93"/>
      <c r="C692" s="86"/>
      <c r="D692" s="87"/>
      <c r="E692" s="86"/>
      <c r="F692" s="59" t="str">
        <f>IF(B692&lt;&gt;"",VLOOKUP(B692,HO!$B$2:$F$64,5,FALSE),"")</f>
        <v/>
      </c>
      <c r="G692" s="59"/>
      <c r="H692" s="94" t="str">
        <f>IF(B692&lt;&gt;"",VLOOKUP(B692,HO!$B$2:$E$64,4,FALSE),"")</f>
        <v/>
      </c>
      <c r="I692" s="59" t="str">
        <f>MDT!J703</f>
        <v/>
      </c>
      <c r="K692" s="42"/>
      <c r="L692" s="59"/>
      <c r="BE692"/>
    </row>
    <row r="693" spans="1:57" s="2" customFormat="1">
      <c r="A693" s="94" t="str">
        <f>IF(B693&lt;&gt;"",VLOOKUP(B693,MERC!$C$4:$D$456,2,FALSE),"")</f>
        <v/>
      </c>
      <c r="B693" s="93"/>
      <c r="C693" s="86"/>
      <c r="D693" s="87"/>
      <c r="E693" s="86"/>
      <c r="F693" s="59" t="str">
        <f>IF(B693&lt;&gt;"",VLOOKUP(B693,HO!$B$2:$F$64,5,FALSE),"")</f>
        <v/>
      </c>
      <c r="G693" s="59"/>
      <c r="H693" s="94" t="str">
        <f>IF(B693&lt;&gt;"",VLOOKUP(B693,HO!$B$2:$E$64,4,FALSE),"")</f>
        <v/>
      </c>
      <c r="I693" s="59" t="str">
        <f>MDT!J704</f>
        <v/>
      </c>
      <c r="K693" s="42"/>
      <c r="L693" s="59"/>
      <c r="BE693"/>
    </row>
    <row r="694" spans="1:57" s="2" customFormat="1">
      <c r="A694" s="94" t="str">
        <f>IF(B694&lt;&gt;"",VLOOKUP(B694,MERC!$C$4:$D$456,2,FALSE),"")</f>
        <v/>
      </c>
      <c r="B694" s="93"/>
      <c r="C694" s="86"/>
      <c r="D694" s="87"/>
      <c r="E694" s="86"/>
      <c r="F694" s="59" t="str">
        <f>IF(B694&lt;&gt;"",VLOOKUP(B694,HO!$B$2:$F$64,5,FALSE),"")</f>
        <v/>
      </c>
      <c r="G694" s="59"/>
      <c r="H694" s="94" t="str">
        <f>IF(B694&lt;&gt;"",VLOOKUP(B694,HO!$B$2:$E$64,4,FALSE),"")</f>
        <v/>
      </c>
      <c r="I694" s="59" t="str">
        <f>MDT!J705</f>
        <v/>
      </c>
      <c r="K694" s="42"/>
      <c r="L694" s="59"/>
      <c r="BE694"/>
    </row>
    <row r="695" spans="1:57" s="2" customFormat="1">
      <c r="A695" s="94" t="str">
        <f>IF(B695&lt;&gt;"",VLOOKUP(B695,MERC!$C$4:$D$456,2,FALSE),"")</f>
        <v/>
      </c>
      <c r="B695" s="93"/>
      <c r="C695" s="86"/>
      <c r="D695" s="87"/>
      <c r="E695" s="86"/>
      <c r="F695" s="59" t="str">
        <f>IF(B695&lt;&gt;"",VLOOKUP(B695,HO!$B$2:$F$64,5,FALSE),"")</f>
        <v/>
      </c>
      <c r="G695" s="59"/>
      <c r="H695" s="94" t="str">
        <f>IF(B695&lt;&gt;"",VLOOKUP(B695,HO!$B$2:$E$64,4,FALSE),"")</f>
        <v/>
      </c>
      <c r="I695" s="59" t="str">
        <f>MDT!J706</f>
        <v/>
      </c>
      <c r="K695" s="42"/>
      <c r="L695" s="59"/>
      <c r="BE695"/>
    </row>
    <row r="696" spans="1:57" s="2" customFormat="1">
      <c r="A696" s="94" t="str">
        <f>IF(B696&lt;&gt;"",VLOOKUP(B696,MERC!$C$4:$D$456,2,FALSE),"")</f>
        <v/>
      </c>
      <c r="B696" s="93"/>
      <c r="C696" s="86"/>
      <c r="D696" s="87"/>
      <c r="E696" s="86"/>
      <c r="F696" s="59" t="str">
        <f>IF(B696&lt;&gt;"",VLOOKUP(B696,HO!$B$2:$F$64,5,FALSE),"")</f>
        <v/>
      </c>
      <c r="G696" s="59"/>
      <c r="H696" s="94" t="str">
        <f>IF(B696&lt;&gt;"",VLOOKUP(B696,HO!$B$2:$E$64,4,FALSE),"")</f>
        <v/>
      </c>
      <c r="I696" s="59" t="str">
        <f>MDT!J707</f>
        <v/>
      </c>
      <c r="K696" s="42"/>
      <c r="L696" s="59"/>
      <c r="BE696"/>
    </row>
    <row r="697" spans="1:57" s="2" customFormat="1">
      <c r="A697" s="94" t="str">
        <f>IF(B697&lt;&gt;"",VLOOKUP(B697,MERC!$C$4:$D$456,2,FALSE),"")</f>
        <v/>
      </c>
      <c r="B697" s="93"/>
      <c r="C697" s="86"/>
      <c r="D697" s="87"/>
      <c r="E697" s="86"/>
      <c r="F697" s="59" t="str">
        <f>IF(B697&lt;&gt;"",VLOOKUP(B697,HO!$B$2:$F$64,5,FALSE),"")</f>
        <v/>
      </c>
      <c r="G697" s="59"/>
      <c r="H697" s="94" t="str">
        <f>IF(B697&lt;&gt;"",VLOOKUP(B697,HO!$B$2:$E$64,4,FALSE),"")</f>
        <v/>
      </c>
      <c r="I697" s="59" t="str">
        <f>MDT!J708</f>
        <v/>
      </c>
      <c r="K697" s="42"/>
      <c r="L697" s="59"/>
      <c r="BE697"/>
    </row>
    <row r="698" spans="1:57" s="2" customFormat="1">
      <c r="A698" s="94" t="str">
        <f>IF(B698&lt;&gt;"",VLOOKUP(B698,MERC!$C$4:$D$456,2,FALSE),"")</f>
        <v/>
      </c>
      <c r="B698" s="93"/>
      <c r="C698" s="86"/>
      <c r="D698" s="87"/>
      <c r="E698" s="86"/>
      <c r="F698" s="59" t="str">
        <f>IF(B698&lt;&gt;"",VLOOKUP(B698,HO!$B$2:$F$64,5,FALSE),"")</f>
        <v/>
      </c>
      <c r="G698" s="59"/>
      <c r="H698" s="94" t="str">
        <f>IF(B698&lt;&gt;"",VLOOKUP(B698,HO!$B$2:$E$64,4,FALSE),"")</f>
        <v/>
      </c>
      <c r="I698" s="59" t="str">
        <f>MDT!J709</f>
        <v/>
      </c>
      <c r="K698" s="42"/>
      <c r="L698" s="59"/>
      <c r="BE698"/>
    </row>
    <row r="699" spans="1:57" s="2" customFormat="1">
      <c r="A699" s="94" t="str">
        <f>IF(B699&lt;&gt;"",VLOOKUP(B699,MERC!$C$4:$D$456,2,FALSE),"")</f>
        <v/>
      </c>
      <c r="B699" s="93"/>
      <c r="C699" s="86"/>
      <c r="D699" s="87"/>
      <c r="E699" s="86"/>
      <c r="F699" s="59" t="str">
        <f>IF(B699&lt;&gt;"",VLOOKUP(B699,HO!$B$2:$F$64,5,FALSE),"")</f>
        <v/>
      </c>
      <c r="G699" s="59"/>
      <c r="H699" s="94" t="str">
        <f>IF(B699&lt;&gt;"",VLOOKUP(B699,HO!$B$2:$E$64,4,FALSE),"")</f>
        <v/>
      </c>
      <c r="I699" s="59" t="str">
        <f>MDT!J710</f>
        <v/>
      </c>
      <c r="K699" s="42"/>
      <c r="L699" s="59"/>
      <c r="BE699"/>
    </row>
    <row r="700" spans="1:57" s="2" customFormat="1">
      <c r="A700" s="94" t="str">
        <f>IF(B700&lt;&gt;"",VLOOKUP(B700,MERC!$C$4:$D$456,2,FALSE),"")</f>
        <v/>
      </c>
      <c r="B700" s="93"/>
      <c r="C700" s="86"/>
      <c r="D700" s="87"/>
      <c r="E700" s="86"/>
      <c r="F700" s="59" t="str">
        <f>IF(B700&lt;&gt;"",VLOOKUP(B700,HO!$B$2:$F$64,5,FALSE),"")</f>
        <v/>
      </c>
      <c r="G700" s="59"/>
      <c r="H700" s="94" t="str">
        <f>IF(B700&lt;&gt;"",VLOOKUP(B700,HO!$B$2:$E$64,4,FALSE),"")</f>
        <v/>
      </c>
      <c r="I700" s="59" t="str">
        <f>MDT!J711</f>
        <v/>
      </c>
      <c r="K700" s="42"/>
      <c r="L700" s="59"/>
      <c r="BE700"/>
    </row>
    <row r="701" spans="1:57" s="2" customFormat="1">
      <c r="A701" s="94" t="str">
        <f>IF(B701&lt;&gt;"",VLOOKUP(B701,MERC!$C$4:$D$456,2,FALSE),"")</f>
        <v/>
      </c>
      <c r="B701" s="93"/>
      <c r="C701" s="86"/>
      <c r="D701" s="87"/>
      <c r="E701" s="86"/>
      <c r="F701" s="59" t="str">
        <f>IF(B701&lt;&gt;"",VLOOKUP(B701,HO!$B$2:$F$64,5,FALSE),"")</f>
        <v/>
      </c>
      <c r="G701" s="59"/>
      <c r="H701" s="94" t="str">
        <f>IF(B701&lt;&gt;"",VLOOKUP(B701,HO!$B$2:$E$64,4,FALSE),"")</f>
        <v/>
      </c>
      <c r="I701" s="59" t="str">
        <f>MDT!J712</f>
        <v/>
      </c>
      <c r="K701" s="42"/>
      <c r="L701" s="59"/>
      <c r="BE701"/>
    </row>
    <row r="702" spans="1:57" s="2" customFormat="1">
      <c r="A702" s="94" t="str">
        <f>IF(B702&lt;&gt;"",VLOOKUP(B702,MERC!$C$4:$D$456,2,FALSE),"")</f>
        <v/>
      </c>
      <c r="B702" s="93"/>
      <c r="C702" s="86"/>
      <c r="D702" s="87"/>
      <c r="E702" s="86"/>
      <c r="F702" s="59" t="str">
        <f>IF(B702&lt;&gt;"",VLOOKUP(B702,HO!$B$2:$F$64,5,FALSE),"")</f>
        <v/>
      </c>
      <c r="G702" s="59"/>
      <c r="H702" s="94" t="str">
        <f>IF(B702&lt;&gt;"",VLOOKUP(B702,HO!$B$2:$E$64,4,FALSE),"")</f>
        <v/>
      </c>
      <c r="I702" s="59" t="str">
        <f>MDT!J713</f>
        <v/>
      </c>
      <c r="K702" s="42"/>
      <c r="L702" s="59"/>
      <c r="BE702"/>
    </row>
    <row r="703" spans="1:57" s="2" customFormat="1">
      <c r="A703" s="94" t="str">
        <f>IF(B703&lt;&gt;"",VLOOKUP(B703,MERC!$C$4:$D$456,2,FALSE),"")</f>
        <v/>
      </c>
      <c r="B703" s="93"/>
      <c r="C703" s="86"/>
      <c r="D703" s="87"/>
      <c r="E703" s="86"/>
      <c r="F703" s="59" t="str">
        <f>IF(B703&lt;&gt;"",VLOOKUP(B703,HO!$B$2:$F$64,5,FALSE),"")</f>
        <v/>
      </c>
      <c r="G703" s="59"/>
      <c r="H703" s="94" t="str">
        <f>IF(B703&lt;&gt;"",VLOOKUP(B703,HO!$B$2:$E$64,4,FALSE),"")</f>
        <v/>
      </c>
      <c r="I703" s="59" t="str">
        <f>MDT!J714</f>
        <v/>
      </c>
      <c r="K703" s="42"/>
      <c r="L703" s="59"/>
      <c r="BE703"/>
    </row>
    <row r="704" spans="1:57" s="2" customFormat="1">
      <c r="A704" s="94" t="str">
        <f>IF(B704&lt;&gt;"",VLOOKUP(B704,MERC!$C$4:$D$456,2,FALSE),"")</f>
        <v/>
      </c>
      <c r="B704" s="93"/>
      <c r="C704" s="86"/>
      <c r="D704" s="87"/>
      <c r="E704" s="86"/>
      <c r="F704" s="59" t="str">
        <f>IF(B704&lt;&gt;"",VLOOKUP(B704,HO!$B$2:$F$64,5,FALSE),"")</f>
        <v/>
      </c>
      <c r="G704" s="59"/>
      <c r="H704" s="94" t="str">
        <f>IF(B704&lt;&gt;"",VLOOKUP(B704,HO!$B$2:$E$64,4,FALSE),"")</f>
        <v/>
      </c>
      <c r="I704" s="59" t="str">
        <f>MDT!J715</f>
        <v/>
      </c>
      <c r="K704" s="42"/>
      <c r="L704" s="59"/>
      <c r="BE704"/>
    </row>
    <row r="705" spans="1:57" s="2" customFormat="1">
      <c r="A705" s="94" t="str">
        <f>IF(B705&lt;&gt;"",VLOOKUP(B705,MERC!$C$4:$D$456,2,FALSE),"")</f>
        <v/>
      </c>
      <c r="B705" s="93"/>
      <c r="C705" s="86"/>
      <c r="D705" s="87"/>
      <c r="E705" s="86"/>
      <c r="F705" s="59" t="str">
        <f>IF(B705&lt;&gt;"",VLOOKUP(B705,HO!$B$2:$F$64,5,FALSE),"")</f>
        <v/>
      </c>
      <c r="G705" s="59"/>
      <c r="H705" s="94" t="str">
        <f>IF(B705&lt;&gt;"",VLOOKUP(B705,HO!$B$2:$E$64,4,FALSE),"")</f>
        <v/>
      </c>
      <c r="I705" s="59" t="str">
        <f>MDT!J716</f>
        <v/>
      </c>
      <c r="K705" s="42"/>
      <c r="L705" s="59"/>
      <c r="BE705"/>
    </row>
    <row r="706" spans="1:57" s="2" customFormat="1">
      <c r="A706" s="94" t="str">
        <f>IF(B706&lt;&gt;"",VLOOKUP(B706,MERC!$C$4:$D$456,2,FALSE),"")</f>
        <v/>
      </c>
      <c r="B706" s="93"/>
      <c r="C706" s="86"/>
      <c r="D706" s="87"/>
      <c r="E706" s="86"/>
      <c r="F706" s="59" t="str">
        <f>IF(B706&lt;&gt;"",VLOOKUP(B706,HO!$B$2:$F$64,5,FALSE),"")</f>
        <v/>
      </c>
      <c r="G706" s="59"/>
      <c r="H706" s="94" t="str">
        <f>IF(B706&lt;&gt;"",VLOOKUP(B706,HO!$B$2:$E$64,4,FALSE),"")</f>
        <v/>
      </c>
      <c r="I706" s="59" t="str">
        <f>MDT!J717</f>
        <v/>
      </c>
      <c r="K706" s="42"/>
      <c r="L706" s="59"/>
      <c r="BE706"/>
    </row>
    <row r="707" spans="1:57" s="2" customFormat="1">
      <c r="A707" s="94" t="str">
        <f>IF(B707&lt;&gt;"",VLOOKUP(B707,MERC!$C$4:$D$456,2,FALSE),"")</f>
        <v/>
      </c>
      <c r="B707" s="93"/>
      <c r="C707" s="86"/>
      <c r="D707" s="87"/>
      <c r="E707" s="86"/>
      <c r="F707" s="59" t="str">
        <f>IF(B707&lt;&gt;"",VLOOKUP(B707,HO!$B$2:$F$64,5,FALSE),"")</f>
        <v/>
      </c>
      <c r="G707" s="59"/>
      <c r="H707" s="94" t="str">
        <f>IF(B707&lt;&gt;"",VLOOKUP(B707,HO!$B$2:$E$64,4,FALSE),"")</f>
        <v/>
      </c>
      <c r="I707" s="59" t="str">
        <f>MDT!J718</f>
        <v/>
      </c>
      <c r="K707" s="42"/>
      <c r="L707" s="59"/>
      <c r="BE707"/>
    </row>
    <row r="708" spans="1:57" s="2" customFormat="1">
      <c r="A708" s="94" t="str">
        <f>IF(B708&lt;&gt;"",VLOOKUP(B708,MERC!$C$4:$D$456,2,FALSE),"")</f>
        <v/>
      </c>
      <c r="B708" s="93"/>
      <c r="C708" s="86"/>
      <c r="D708" s="87"/>
      <c r="E708" s="86"/>
      <c r="F708" s="59" t="str">
        <f>IF(B708&lt;&gt;"",VLOOKUP(B708,HO!$B$2:$F$64,5,FALSE),"")</f>
        <v/>
      </c>
      <c r="G708" s="59"/>
      <c r="H708" s="94" t="str">
        <f>IF(B708&lt;&gt;"",VLOOKUP(B708,HO!$B$2:$E$64,4,FALSE),"")</f>
        <v/>
      </c>
      <c r="I708" s="59" t="str">
        <f>MDT!J719</f>
        <v/>
      </c>
      <c r="K708" s="42"/>
      <c r="L708" s="59"/>
      <c r="BE708"/>
    </row>
    <row r="709" spans="1:57" s="2" customFormat="1">
      <c r="A709" s="94" t="str">
        <f>IF(B709&lt;&gt;"",VLOOKUP(B709,MERC!$C$4:$D$456,2,FALSE),"")</f>
        <v/>
      </c>
      <c r="B709" s="93"/>
      <c r="C709" s="86"/>
      <c r="D709" s="87"/>
      <c r="E709" s="86"/>
      <c r="F709" s="59" t="str">
        <f>IF(B709&lt;&gt;"",VLOOKUP(B709,HO!$B$2:$F$64,5,FALSE),"")</f>
        <v/>
      </c>
      <c r="G709" s="59"/>
      <c r="H709" s="94" t="str">
        <f>IF(B709&lt;&gt;"",VLOOKUP(B709,HO!$B$2:$E$64,4,FALSE),"")</f>
        <v/>
      </c>
      <c r="I709" s="59" t="str">
        <f>MDT!J720</f>
        <v/>
      </c>
      <c r="K709" s="42"/>
      <c r="L709" s="59"/>
      <c r="BE709"/>
    </row>
    <row r="710" spans="1:57" s="2" customFormat="1">
      <c r="A710" s="94" t="str">
        <f>IF(B710&lt;&gt;"",VLOOKUP(B710,MERC!$C$4:$D$456,2,FALSE),"")</f>
        <v/>
      </c>
      <c r="B710" s="93"/>
      <c r="C710" s="86"/>
      <c r="D710" s="87"/>
      <c r="E710" s="86"/>
      <c r="F710" s="59" t="str">
        <f>IF(B710&lt;&gt;"",VLOOKUP(B710,HO!$B$2:$F$64,5,FALSE),"")</f>
        <v/>
      </c>
      <c r="G710" s="59"/>
      <c r="H710" s="94" t="str">
        <f>IF(B710&lt;&gt;"",VLOOKUP(B710,HO!$B$2:$E$64,4,FALSE),"")</f>
        <v/>
      </c>
      <c r="I710" s="59" t="str">
        <f>MDT!J721</f>
        <v/>
      </c>
      <c r="K710" s="42"/>
      <c r="L710" s="59"/>
      <c r="BE710"/>
    </row>
    <row r="711" spans="1:57" s="2" customFormat="1">
      <c r="A711" s="94" t="str">
        <f>IF(B711&lt;&gt;"",VLOOKUP(B711,MERC!$C$4:$D$456,2,FALSE),"")</f>
        <v/>
      </c>
      <c r="B711" s="93"/>
      <c r="C711" s="86"/>
      <c r="D711" s="87"/>
      <c r="E711" s="86"/>
      <c r="F711" s="59" t="str">
        <f>IF(B711&lt;&gt;"",VLOOKUP(B711,HO!$B$2:$F$64,5,FALSE),"")</f>
        <v/>
      </c>
      <c r="G711" s="59"/>
      <c r="H711" s="94" t="str">
        <f>IF(B711&lt;&gt;"",VLOOKUP(B711,HO!$B$2:$E$64,4,FALSE),"")</f>
        <v/>
      </c>
      <c r="I711" s="59" t="str">
        <f>MDT!J722</f>
        <v/>
      </c>
      <c r="K711" s="42"/>
      <c r="L711" s="59"/>
      <c r="BE711"/>
    </row>
    <row r="712" spans="1:57" s="2" customFormat="1">
      <c r="A712" s="94" t="str">
        <f>IF(B712&lt;&gt;"",VLOOKUP(B712,MERC!$C$4:$D$456,2,FALSE),"")</f>
        <v/>
      </c>
      <c r="B712" s="93"/>
      <c r="C712" s="86"/>
      <c r="D712" s="87"/>
      <c r="E712" s="86"/>
      <c r="F712" s="59" t="str">
        <f>IF(B712&lt;&gt;"",VLOOKUP(B712,HO!$B$2:$F$64,5,FALSE),"")</f>
        <v/>
      </c>
      <c r="G712" s="59"/>
      <c r="H712" s="94" t="str">
        <f>IF(B712&lt;&gt;"",VLOOKUP(B712,HO!$B$2:$E$64,4,FALSE),"")</f>
        <v/>
      </c>
      <c r="I712" s="59" t="str">
        <f>MDT!J723</f>
        <v/>
      </c>
      <c r="K712" s="42"/>
      <c r="L712" s="59"/>
      <c r="BE712"/>
    </row>
    <row r="713" spans="1:57" s="2" customFormat="1">
      <c r="A713" s="94" t="str">
        <f>IF(B713&lt;&gt;"",VLOOKUP(B713,MERC!$C$4:$D$456,2,FALSE),"")</f>
        <v/>
      </c>
      <c r="B713" s="93"/>
      <c r="C713" s="86"/>
      <c r="D713" s="87"/>
      <c r="E713" s="86"/>
      <c r="F713" s="59" t="str">
        <f>IF(B713&lt;&gt;"",VLOOKUP(B713,HO!$B$2:$F$64,5,FALSE),"")</f>
        <v/>
      </c>
      <c r="G713" s="59"/>
      <c r="H713" s="94" t="str">
        <f>IF(B713&lt;&gt;"",VLOOKUP(B713,HO!$B$2:$E$64,4,FALSE),"")</f>
        <v/>
      </c>
      <c r="I713" s="59" t="str">
        <f>MDT!J724</f>
        <v/>
      </c>
      <c r="K713" s="42"/>
      <c r="L713" s="59"/>
      <c r="BE713"/>
    </row>
    <row r="714" spans="1:57" s="2" customFormat="1">
      <c r="A714" s="94" t="str">
        <f>IF(B714&lt;&gt;"",VLOOKUP(B714,MERC!$C$4:$D$456,2,FALSE),"")</f>
        <v/>
      </c>
      <c r="B714" s="93"/>
      <c r="C714" s="86"/>
      <c r="D714" s="87"/>
      <c r="E714" s="86"/>
      <c r="F714" s="59" t="str">
        <f>IF(B714&lt;&gt;"",VLOOKUP(B714,HO!$B$2:$F$64,5,FALSE),"")</f>
        <v/>
      </c>
      <c r="G714" s="59"/>
      <c r="H714" s="94" t="str">
        <f>IF(B714&lt;&gt;"",VLOOKUP(B714,HO!$B$2:$E$64,4,FALSE),"")</f>
        <v/>
      </c>
      <c r="I714" s="59" t="str">
        <f>MDT!J725</f>
        <v/>
      </c>
      <c r="K714" s="42"/>
      <c r="L714" s="59"/>
      <c r="BE714"/>
    </row>
    <row r="715" spans="1:57" s="2" customFormat="1">
      <c r="A715" s="94" t="str">
        <f>IF(B715&lt;&gt;"",VLOOKUP(B715,MERC!$C$4:$D$456,2,FALSE),"")</f>
        <v/>
      </c>
      <c r="B715" s="93"/>
      <c r="C715" s="86"/>
      <c r="D715" s="87"/>
      <c r="E715" s="86"/>
      <c r="F715" s="59" t="str">
        <f>IF(B715&lt;&gt;"",VLOOKUP(B715,HO!$B$2:$F$64,5,FALSE),"")</f>
        <v/>
      </c>
      <c r="G715" s="59"/>
      <c r="H715" s="94" t="str">
        <f>IF(B715&lt;&gt;"",VLOOKUP(B715,HO!$B$2:$E$64,4,FALSE),"")</f>
        <v/>
      </c>
      <c r="I715" s="59" t="str">
        <f>MDT!J726</f>
        <v/>
      </c>
      <c r="K715" s="42"/>
      <c r="L715" s="59"/>
      <c r="BE715"/>
    </row>
    <row r="716" spans="1:57" s="2" customFormat="1">
      <c r="A716" s="94" t="str">
        <f>IF(B716&lt;&gt;"",VLOOKUP(B716,MERC!$C$4:$D$456,2,FALSE),"")</f>
        <v/>
      </c>
      <c r="B716" s="93"/>
      <c r="C716" s="86"/>
      <c r="D716" s="87"/>
      <c r="E716" s="86"/>
      <c r="F716" s="59" t="str">
        <f>IF(B716&lt;&gt;"",VLOOKUP(B716,HO!$B$2:$F$64,5,FALSE),"")</f>
        <v/>
      </c>
      <c r="G716" s="59"/>
      <c r="H716" s="94" t="str">
        <f>IF(B716&lt;&gt;"",VLOOKUP(B716,HO!$B$2:$E$64,4,FALSE),"")</f>
        <v/>
      </c>
      <c r="I716" s="59" t="str">
        <f>MDT!J727</f>
        <v/>
      </c>
      <c r="K716" s="42"/>
      <c r="L716" s="59"/>
      <c r="BE716"/>
    </row>
    <row r="717" spans="1:57" s="2" customFormat="1">
      <c r="A717" s="94" t="str">
        <f>IF(B717&lt;&gt;"",VLOOKUP(B717,MERC!$C$4:$D$456,2,FALSE),"")</f>
        <v/>
      </c>
      <c r="B717" s="93"/>
      <c r="C717" s="86"/>
      <c r="D717" s="87"/>
      <c r="E717" s="86"/>
      <c r="F717" s="59" t="str">
        <f>IF(B717&lt;&gt;"",VLOOKUP(B717,HO!$B$2:$F$64,5,FALSE),"")</f>
        <v/>
      </c>
      <c r="G717" s="59"/>
      <c r="H717" s="94" t="str">
        <f>IF(B717&lt;&gt;"",VLOOKUP(B717,HO!$B$2:$E$64,4,FALSE),"")</f>
        <v/>
      </c>
      <c r="I717" s="59" t="str">
        <f>MDT!J728</f>
        <v/>
      </c>
      <c r="K717" s="42"/>
      <c r="L717" s="59"/>
      <c r="BE717"/>
    </row>
    <row r="718" spans="1:57">
      <c r="A718" s="94" t="str">
        <f>IF(B718&lt;&gt;"",VLOOKUP(B718,MERC!$C$4:$D$456,2,FALSE),"")</f>
        <v/>
      </c>
      <c r="B718" s="93"/>
      <c r="C718" s="86"/>
      <c r="D718" s="87"/>
      <c r="E718" s="86"/>
      <c r="F718" s="59" t="str">
        <f>IF(B718&lt;&gt;"",VLOOKUP(B718,HO!$B$2:$F$64,5,FALSE),"")</f>
        <v/>
      </c>
      <c r="G718" s="59"/>
      <c r="H718" s="94" t="str">
        <f>IF(B718&lt;&gt;"",VLOOKUP(B718,HO!$B$2:$E$64,4,FALSE),"")</f>
        <v/>
      </c>
      <c r="I718" s="59" t="str">
        <f>MDT!J729</f>
        <v/>
      </c>
      <c r="K718" s="42"/>
      <c r="L718" s="59"/>
      <c r="AV718" s="2"/>
      <c r="AW718" s="2"/>
      <c r="AX718" s="2"/>
      <c r="AY718" s="2"/>
      <c r="AZ718" s="2"/>
      <c r="BA718" s="2"/>
      <c r="BB718" s="2"/>
      <c r="BC718" s="2"/>
    </row>
    <row r="719" spans="1:57">
      <c r="A719" s="94" t="str">
        <f>IF(B719&lt;&gt;"",VLOOKUP(B719,MERC!$C$4:$D$456,2,FALSE),"")</f>
        <v/>
      </c>
      <c r="B719" s="93"/>
      <c r="C719" s="86"/>
      <c r="D719" s="87"/>
      <c r="E719" s="86"/>
      <c r="F719" s="59" t="str">
        <f>IF(B719&lt;&gt;"",VLOOKUP(B719,HO!$B$2:$F$64,5,FALSE),"")</f>
        <v/>
      </c>
      <c r="G719" s="59"/>
      <c r="H719" s="94" t="str">
        <f>IF(B719&lt;&gt;"",VLOOKUP(B719,HO!$B$2:$E$64,4,FALSE),"")</f>
        <v/>
      </c>
      <c r="I719" s="59" t="str">
        <f>MDT!J730</f>
        <v/>
      </c>
      <c r="K719" s="42"/>
      <c r="L719" s="59"/>
      <c r="AV719" s="2"/>
      <c r="AW719" s="2"/>
      <c r="AX719" s="2"/>
      <c r="AY719" s="2"/>
      <c r="AZ719" s="2"/>
      <c r="BA719" s="2"/>
      <c r="BB719" s="2"/>
      <c r="BC719" s="2"/>
    </row>
    <row r="720" spans="1:57">
      <c r="A720" s="94" t="str">
        <f>IF(B720&lt;&gt;"",VLOOKUP(B720,MERC!$C$4:$D$456,2,FALSE),"")</f>
        <v/>
      </c>
      <c r="B720" s="93"/>
      <c r="C720" s="86"/>
      <c r="D720" s="87"/>
      <c r="E720" s="86"/>
      <c r="F720" s="59" t="str">
        <f>IF(B720&lt;&gt;"",VLOOKUP(B720,HO!$B$2:$F$64,5,FALSE),"")</f>
        <v/>
      </c>
      <c r="G720" s="59"/>
      <c r="H720" s="94" t="str">
        <f>IF(B720&lt;&gt;"",VLOOKUP(B720,HO!$B$2:$E$64,4,FALSE),"")</f>
        <v/>
      </c>
      <c r="I720" s="59" t="str">
        <f>MDT!J731</f>
        <v/>
      </c>
      <c r="K720" s="42"/>
      <c r="L720" s="59"/>
      <c r="AW720" s="2"/>
      <c r="AX720" s="2"/>
      <c r="AY720" s="2"/>
      <c r="AZ720" s="2"/>
      <c r="BA720" s="2"/>
      <c r="BB720" s="2"/>
      <c r="BC720" s="2"/>
    </row>
    <row r="721" spans="1:12">
      <c r="A721" s="94" t="str">
        <f>IF(B721&lt;&gt;"",VLOOKUP(B721,MERC!$C$4:$D$456,2,FALSE),"")</f>
        <v/>
      </c>
      <c r="B721" s="93"/>
      <c r="C721" s="86"/>
      <c r="D721" s="87"/>
      <c r="E721" s="86"/>
      <c r="F721" s="59" t="str">
        <f>IF(B721&lt;&gt;"",VLOOKUP(B721,HO!$B$2:$F$64,5,FALSE),"")</f>
        <v/>
      </c>
      <c r="G721" s="59"/>
      <c r="H721" s="94" t="str">
        <f>IF(B721&lt;&gt;"",VLOOKUP(B721,HO!$B$2:$E$64,4,FALSE),"")</f>
        <v/>
      </c>
      <c r="I721" s="59" t="str">
        <f>MDT!J732</f>
        <v/>
      </c>
      <c r="K721" s="42"/>
      <c r="L721" s="59"/>
    </row>
    <row r="722" spans="1:12">
      <c r="A722" s="94" t="str">
        <f>IF(B722&lt;&gt;"",VLOOKUP(B722,MERC!$C$4:$D$456,2,FALSE),"")</f>
        <v/>
      </c>
      <c r="B722" s="93"/>
      <c r="C722" s="86"/>
      <c r="D722" s="87"/>
      <c r="E722" s="86"/>
      <c r="F722" s="59" t="str">
        <f>IF(B722&lt;&gt;"",VLOOKUP(B722,HO!$B$2:$F$64,5,FALSE),"")</f>
        <v/>
      </c>
      <c r="G722" s="59"/>
      <c r="H722" s="94" t="str">
        <f>IF(B722&lt;&gt;"",VLOOKUP(B722,HO!$B$2:$E$64,4,FALSE),"")</f>
        <v/>
      </c>
      <c r="I722" s="59" t="str">
        <f>MDT!J733</f>
        <v/>
      </c>
      <c r="K722" s="42"/>
      <c r="L722" s="59"/>
    </row>
    <row r="723" spans="1:12">
      <c r="A723" s="94" t="str">
        <f>IF(B723&lt;&gt;"",VLOOKUP(B723,MERC!$C$4:$D$456,2,FALSE),"")</f>
        <v/>
      </c>
      <c r="B723" s="93"/>
      <c r="C723" s="86"/>
      <c r="D723" s="87"/>
      <c r="E723" s="86"/>
      <c r="F723" s="59" t="str">
        <f>IF(B723&lt;&gt;"",VLOOKUP(B723,HO!$B$2:$F$64,5,FALSE),"")</f>
        <v/>
      </c>
      <c r="G723" s="59"/>
      <c r="H723" s="94" t="str">
        <f>IF(B723&lt;&gt;"",VLOOKUP(B723,HO!$B$2:$E$64,4,FALSE),"")</f>
        <v/>
      </c>
      <c r="I723" s="59" t="str">
        <f>MDT!J734</f>
        <v/>
      </c>
      <c r="K723" s="42"/>
      <c r="L723" s="59"/>
    </row>
    <row r="724" spans="1:12">
      <c r="A724" s="94" t="str">
        <f>IF(B724&lt;&gt;"",VLOOKUP(B724,MERC!$C$4:$D$456,2,FALSE),"")</f>
        <v/>
      </c>
      <c r="B724" s="93"/>
      <c r="C724" s="86"/>
      <c r="D724" s="87"/>
      <c r="E724" s="86"/>
      <c r="F724" s="59" t="str">
        <f>IF(B724&lt;&gt;"",VLOOKUP(B724,HO!$B$2:$F$64,5,FALSE),"")</f>
        <v/>
      </c>
      <c r="G724" s="59"/>
      <c r="H724" s="94" t="str">
        <f>IF(B724&lt;&gt;"",VLOOKUP(B724,HO!$B$2:$E$64,4,FALSE),"")</f>
        <v/>
      </c>
      <c r="I724" s="59" t="str">
        <f>MDT!J735</f>
        <v/>
      </c>
      <c r="K724" s="42"/>
      <c r="L724" s="59"/>
    </row>
    <row r="725" spans="1:12">
      <c r="A725" s="94" t="str">
        <f>IF(B725&lt;&gt;"",VLOOKUP(B725,MERC!$C$4:$D$456,2,FALSE),"")</f>
        <v/>
      </c>
      <c r="B725" s="93"/>
      <c r="C725" s="86"/>
      <c r="D725" s="87"/>
      <c r="E725" s="86"/>
      <c r="F725" s="59" t="str">
        <f>IF(B725&lt;&gt;"",VLOOKUP(B725,HO!$B$2:$F$64,5,FALSE),"")</f>
        <v/>
      </c>
      <c r="G725" s="59"/>
      <c r="H725" s="94" t="str">
        <f>IF(B725&lt;&gt;"",VLOOKUP(B725,HO!$B$2:$E$64,4,FALSE),"")</f>
        <v/>
      </c>
      <c r="I725" s="59" t="str">
        <f>MDT!J736</f>
        <v/>
      </c>
      <c r="K725" s="42"/>
      <c r="L725" s="59"/>
    </row>
    <row r="726" spans="1:12">
      <c r="A726" s="94" t="str">
        <f>IF(B726&lt;&gt;"",VLOOKUP(B726,MERC!$C$4:$D$456,2,FALSE),"")</f>
        <v/>
      </c>
      <c r="B726" s="93"/>
      <c r="C726" s="86"/>
      <c r="D726" s="87"/>
      <c r="E726" s="86"/>
      <c r="F726" s="59" t="str">
        <f>IF(B726&lt;&gt;"",VLOOKUP(B726,HO!$B$2:$F$64,5,FALSE),"")</f>
        <v/>
      </c>
      <c r="G726" s="59"/>
      <c r="H726" s="94" t="str">
        <f>IF(B726&lt;&gt;"",VLOOKUP(B726,HO!$B$2:$E$64,4,FALSE),"")</f>
        <v/>
      </c>
      <c r="I726" s="59" t="str">
        <f>MDT!J737</f>
        <v/>
      </c>
      <c r="K726" s="42"/>
      <c r="L726" s="59"/>
    </row>
    <row r="727" spans="1:12">
      <c r="A727" s="94" t="str">
        <f>IF(B727&lt;&gt;"",VLOOKUP(B727,MERC!$C$4:$D$456,2,FALSE),"")</f>
        <v/>
      </c>
      <c r="B727" s="93"/>
      <c r="C727" s="86"/>
      <c r="D727" s="87"/>
      <c r="E727" s="86"/>
      <c r="F727" s="59" t="str">
        <f>IF(B727&lt;&gt;"",VLOOKUP(B727,HO!$B$2:$F$64,5,FALSE),"")</f>
        <v/>
      </c>
      <c r="G727" s="59"/>
      <c r="H727" s="94" t="str">
        <f>IF(B727&lt;&gt;"",VLOOKUP(B727,HO!$B$2:$E$64,4,FALSE),"")</f>
        <v/>
      </c>
      <c r="I727" s="59" t="str">
        <f>MDT!J738</f>
        <v/>
      </c>
      <c r="K727" s="42"/>
      <c r="L727" s="59"/>
    </row>
    <row r="728" spans="1:12">
      <c r="A728" s="94" t="str">
        <f>IF(B728&lt;&gt;"",VLOOKUP(B728,MERC!$C$4:$D$456,2,FALSE),"")</f>
        <v/>
      </c>
      <c r="B728" s="93"/>
      <c r="C728" s="86"/>
      <c r="D728" s="87"/>
      <c r="E728" s="86"/>
      <c r="F728" s="59" t="str">
        <f>IF(B728&lt;&gt;"",VLOOKUP(B728,HO!$B$2:$F$64,5,FALSE),"")</f>
        <v/>
      </c>
      <c r="G728" s="59"/>
      <c r="H728" s="94" t="str">
        <f>IF(B728&lt;&gt;"",VLOOKUP(B728,HO!$B$2:$E$64,4,FALSE),"")</f>
        <v/>
      </c>
      <c r="I728" s="59" t="str">
        <f>MDT!J739</f>
        <v/>
      </c>
      <c r="K728" s="42"/>
      <c r="L728" s="59"/>
    </row>
    <row r="729" spans="1:12">
      <c r="A729" s="94" t="str">
        <f>IF(B729&lt;&gt;"",VLOOKUP(B729,MERC!$C$4:$D$456,2,FALSE),"")</f>
        <v/>
      </c>
      <c r="B729" s="93"/>
      <c r="C729" s="86"/>
      <c r="D729" s="87"/>
      <c r="E729" s="86"/>
      <c r="F729" s="59" t="str">
        <f>IF(B729&lt;&gt;"",VLOOKUP(B729,HO!$B$2:$F$64,5,FALSE),"")</f>
        <v/>
      </c>
      <c r="G729" s="59"/>
      <c r="H729" s="94" t="str">
        <f>IF(B729&lt;&gt;"",VLOOKUP(B729,HO!$B$2:$E$64,4,FALSE),"")</f>
        <v/>
      </c>
      <c r="I729" s="59" t="str">
        <f>MDT!J740</f>
        <v/>
      </c>
      <c r="K729" s="42"/>
      <c r="L729" s="59"/>
    </row>
    <row r="730" spans="1:12">
      <c r="A730" s="94" t="str">
        <f>IF(B730&lt;&gt;"",VLOOKUP(B730,MERC!$C$4:$D$456,2,FALSE),"")</f>
        <v/>
      </c>
      <c r="B730" s="93"/>
      <c r="C730" s="86"/>
      <c r="D730" s="87"/>
      <c r="E730" s="86"/>
      <c r="F730" s="59" t="str">
        <f>IF(B730&lt;&gt;"",VLOOKUP(B730,HO!$B$2:$F$64,5,FALSE),"")</f>
        <v/>
      </c>
      <c r="G730" s="59"/>
      <c r="H730" s="94" t="str">
        <f>IF(B730&lt;&gt;"",VLOOKUP(B730,HO!$B$2:$E$64,4,FALSE),"")</f>
        <v/>
      </c>
      <c r="I730" s="59" t="str">
        <f>MDT!J741</f>
        <v/>
      </c>
      <c r="K730" s="42"/>
      <c r="L730" s="59"/>
    </row>
    <row r="731" spans="1:12">
      <c r="A731" s="94" t="str">
        <f>IF(B731&lt;&gt;"",VLOOKUP(B731,MERC!$C$4:$D$456,2,FALSE),"")</f>
        <v/>
      </c>
      <c r="B731" s="93"/>
      <c r="C731" s="86"/>
      <c r="D731" s="87"/>
      <c r="E731" s="86"/>
      <c r="F731" s="59" t="str">
        <f>IF(B731&lt;&gt;"",VLOOKUP(B731,HO!$B$2:$F$64,5,FALSE),"")</f>
        <v/>
      </c>
      <c r="G731" s="59"/>
      <c r="H731" s="94" t="str">
        <f>IF(B731&lt;&gt;"",VLOOKUP(B731,HO!$B$2:$E$64,4,FALSE),"")</f>
        <v/>
      </c>
      <c r="I731" s="59" t="str">
        <f>MDT!J742</f>
        <v/>
      </c>
      <c r="K731" s="42"/>
      <c r="L731" s="59"/>
    </row>
    <row r="732" spans="1:12">
      <c r="A732" s="94" t="str">
        <f>IF(B732&lt;&gt;"",VLOOKUP(B732,MERC!$C$4:$D$456,2,FALSE),"")</f>
        <v/>
      </c>
      <c r="B732" s="93"/>
      <c r="C732" s="86"/>
      <c r="D732" s="87"/>
      <c r="E732" s="86"/>
      <c r="F732" s="59" t="str">
        <f>IF(B732&lt;&gt;"",VLOOKUP(B732,HO!$B$2:$F$64,5,FALSE),"")</f>
        <v/>
      </c>
      <c r="G732" s="59"/>
      <c r="H732" s="94" t="str">
        <f>IF(B732&lt;&gt;"",VLOOKUP(B732,HO!$B$2:$E$64,4,FALSE),"")</f>
        <v/>
      </c>
      <c r="I732" s="59" t="str">
        <f>MDT!J743</f>
        <v/>
      </c>
      <c r="K732" s="42"/>
      <c r="L732" s="59"/>
    </row>
    <row r="733" spans="1:12">
      <c r="A733" s="94" t="str">
        <f>IF(B733&lt;&gt;"",VLOOKUP(B733,MERC!$C$4:$D$456,2,FALSE),"")</f>
        <v/>
      </c>
      <c r="B733" s="93"/>
      <c r="C733" s="86"/>
      <c r="D733" s="87"/>
      <c r="E733" s="86"/>
      <c r="F733" s="59" t="str">
        <f>IF(B733&lt;&gt;"",VLOOKUP(B733,HO!$B$2:$F$64,5,FALSE),"")</f>
        <v/>
      </c>
      <c r="G733" s="59"/>
      <c r="H733" s="94" t="str">
        <f>IF(B733&lt;&gt;"",VLOOKUP(B733,HO!$B$2:$E$64,4,FALSE),"")</f>
        <v/>
      </c>
      <c r="I733" s="59" t="str">
        <f>MDT!J744</f>
        <v/>
      </c>
      <c r="K733" s="42"/>
      <c r="L733" s="59"/>
    </row>
    <row r="734" spans="1:12">
      <c r="A734" s="94" t="str">
        <f>IF(B734&lt;&gt;"",VLOOKUP(B734,MERC!$C$4:$D$456,2,FALSE),"")</f>
        <v/>
      </c>
      <c r="B734" s="93"/>
      <c r="C734" s="86"/>
      <c r="D734" s="87"/>
      <c r="E734" s="86"/>
      <c r="F734" s="59" t="str">
        <f>IF(B734&lt;&gt;"",VLOOKUP(B734,HO!$B$2:$F$64,5,FALSE),"")</f>
        <v/>
      </c>
      <c r="G734" s="59"/>
      <c r="H734" s="94" t="str">
        <f>IF(B734&lt;&gt;"",VLOOKUP(B734,HO!$B$2:$E$64,4,FALSE),"")</f>
        <v/>
      </c>
      <c r="I734" s="59" t="str">
        <f>MDT!J745</f>
        <v/>
      </c>
      <c r="K734" s="42"/>
      <c r="L734" s="59"/>
    </row>
    <row r="735" spans="1:12">
      <c r="A735" s="94" t="str">
        <f>IF(B735&lt;&gt;"",VLOOKUP(B735,MERC!$C$4:$D$456,2,FALSE),"")</f>
        <v/>
      </c>
      <c r="B735" s="93"/>
      <c r="C735" s="86"/>
      <c r="D735" s="87"/>
      <c r="E735" s="86"/>
      <c r="F735" s="59" t="str">
        <f>IF(B735&lt;&gt;"",VLOOKUP(B735,HO!$B$2:$F$64,5,FALSE),"")</f>
        <v/>
      </c>
      <c r="G735" s="59"/>
      <c r="H735" s="94" t="str">
        <f>IF(B735&lt;&gt;"",VLOOKUP(B735,HO!$B$2:$E$64,4,FALSE),"")</f>
        <v/>
      </c>
      <c r="I735" s="59" t="str">
        <f>MDT!J746</f>
        <v/>
      </c>
      <c r="K735" s="42"/>
      <c r="L735" s="59"/>
    </row>
    <row r="736" spans="1:12">
      <c r="A736" s="94" t="str">
        <f>IF(B736&lt;&gt;"",VLOOKUP(B736,MERC!$C$4:$D$456,2,FALSE),"")</f>
        <v/>
      </c>
      <c r="B736" s="93"/>
      <c r="C736" s="86"/>
      <c r="D736" s="87"/>
      <c r="E736" s="86"/>
      <c r="F736" s="59" t="str">
        <f>IF(B736&lt;&gt;"",VLOOKUP(B736,HO!$B$2:$F$64,5,FALSE),"")</f>
        <v/>
      </c>
      <c r="G736" s="59"/>
      <c r="H736" s="94" t="str">
        <f>IF(B736&lt;&gt;"",VLOOKUP(B736,HO!$B$2:$E$64,4,FALSE),"")</f>
        <v/>
      </c>
      <c r="I736" s="59" t="str">
        <f>MDT!J747</f>
        <v/>
      </c>
      <c r="K736" s="42"/>
      <c r="L736" s="59"/>
    </row>
    <row r="737" spans="1:12">
      <c r="A737" s="94" t="str">
        <f>IF(B737&lt;&gt;"",VLOOKUP(B737,MERC!$C$4:$D$456,2,FALSE),"")</f>
        <v/>
      </c>
      <c r="B737" s="93"/>
      <c r="C737" s="86"/>
      <c r="D737" s="87"/>
      <c r="E737" s="86"/>
      <c r="F737" s="59" t="str">
        <f>IF(B737&lt;&gt;"",VLOOKUP(B737,HO!$B$2:$F$64,5,FALSE),"")</f>
        <v/>
      </c>
      <c r="G737" s="59"/>
      <c r="H737" s="94" t="str">
        <f>IF(B737&lt;&gt;"",VLOOKUP(B737,HO!$B$2:$E$64,4,FALSE),"")</f>
        <v/>
      </c>
      <c r="I737" s="59" t="str">
        <f>MDT!J748</f>
        <v/>
      </c>
      <c r="K737" s="42"/>
      <c r="L737" s="59"/>
    </row>
    <row r="738" spans="1:12">
      <c r="A738" s="94" t="str">
        <f>IF(B738&lt;&gt;"",VLOOKUP(B738,MERC!$C$4:$D$456,2,FALSE),"")</f>
        <v/>
      </c>
      <c r="B738" s="93"/>
      <c r="C738" s="86"/>
      <c r="D738" s="87"/>
      <c r="E738" s="86"/>
      <c r="F738" s="59" t="str">
        <f>IF(B738&lt;&gt;"",VLOOKUP(B738,HO!$B$2:$F$64,5,FALSE),"")</f>
        <v/>
      </c>
      <c r="G738" s="59"/>
      <c r="H738" s="94" t="str">
        <f>IF(B738&lt;&gt;"",VLOOKUP(B738,HO!$B$2:$E$64,4,FALSE),"")</f>
        <v/>
      </c>
      <c r="I738" s="59" t="str">
        <f>MDT!J749</f>
        <v/>
      </c>
      <c r="K738" s="42"/>
      <c r="L738" s="59"/>
    </row>
    <row r="739" spans="1:12">
      <c r="A739" s="94" t="str">
        <f>IF(B739&lt;&gt;"",VLOOKUP(B739,MERC!$C$4:$D$456,2,FALSE),"")</f>
        <v/>
      </c>
      <c r="B739" s="93"/>
      <c r="C739" s="86"/>
      <c r="D739" s="87"/>
      <c r="E739" s="86"/>
      <c r="F739" s="59" t="str">
        <f>IF(B739&lt;&gt;"",VLOOKUP(B739,HO!$B$2:$F$64,5,FALSE),"")</f>
        <v/>
      </c>
      <c r="G739" s="59"/>
      <c r="H739" s="94" t="str">
        <f>IF(B739&lt;&gt;"",VLOOKUP(B739,HO!$B$2:$E$64,4,FALSE),"")</f>
        <v/>
      </c>
      <c r="I739" s="59" t="str">
        <f>MDT!J750</f>
        <v/>
      </c>
      <c r="K739" s="42"/>
      <c r="L739" s="59"/>
    </row>
    <row r="740" spans="1:12">
      <c r="A740" s="94" t="str">
        <f>IF(B740&lt;&gt;"",VLOOKUP(B740,MERC!$C$4:$D$456,2,FALSE),"")</f>
        <v/>
      </c>
      <c r="B740" s="93"/>
      <c r="C740" s="86"/>
      <c r="D740" s="87"/>
      <c r="E740" s="86"/>
      <c r="F740" s="59" t="str">
        <f>IF(B740&lt;&gt;"",VLOOKUP(B740,HO!$B$2:$F$64,5,FALSE),"")</f>
        <v/>
      </c>
      <c r="G740" s="59"/>
      <c r="H740" s="94" t="str">
        <f>IF(B740&lt;&gt;"",VLOOKUP(B740,HO!$B$2:$E$64,4,FALSE),"")</f>
        <v/>
      </c>
      <c r="I740" s="59" t="str">
        <f>MDT!J751</f>
        <v/>
      </c>
      <c r="K740" s="42"/>
      <c r="L740" s="59"/>
    </row>
    <row r="741" spans="1:12">
      <c r="A741" s="94" t="str">
        <f>IF(B741&lt;&gt;"",VLOOKUP(B741,MERC!$C$4:$D$456,2,FALSE),"")</f>
        <v/>
      </c>
      <c r="B741" s="93"/>
      <c r="C741" s="86"/>
      <c r="D741" s="87"/>
      <c r="E741" s="86"/>
      <c r="F741" s="59" t="str">
        <f>IF(B741&lt;&gt;"",VLOOKUP(B741,HO!$B$2:$F$64,5,FALSE),"")</f>
        <v/>
      </c>
      <c r="G741" s="59"/>
      <c r="H741" s="94" t="str">
        <f>IF(B741&lt;&gt;"",VLOOKUP(B741,HO!$B$2:$E$64,4,FALSE),"")</f>
        <v/>
      </c>
      <c r="I741" s="59" t="str">
        <f>MDT!J752</f>
        <v/>
      </c>
      <c r="K741" s="42"/>
      <c r="L741" s="59"/>
    </row>
    <row r="742" spans="1:12">
      <c r="A742" s="94" t="str">
        <f>IF(B742&lt;&gt;"",VLOOKUP(B742,MERC!$C$4:$D$456,2,FALSE),"")</f>
        <v/>
      </c>
      <c r="B742" s="93"/>
      <c r="C742" s="86"/>
      <c r="D742" s="87"/>
      <c r="E742" s="86"/>
      <c r="F742" s="59" t="str">
        <f>IF(B742&lt;&gt;"",VLOOKUP(B742,HO!$B$2:$F$64,5,FALSE),"")</f>
        <v/>
      </c>
      <c r="G742" s="59"/>
      <c r="H742" s="94" t="str">
        <f>IF(B742&lt;&gt;"",VLOOKUP(B742,HO!$B$2:$E$64,4,FALSE),"")</f>
        <v/>
      </c>
      <c r="I742" s="59" t="str">
        <f>MDT!J753</f>
        <v/>
      </c>
      <c r="K742" s="42"/>
      <c r="L742" s="59"/>
    </row>
    <row r="743" spans="1:12">
      <c r="A743" s="94" t="str">
        <f>IF(B743&lt;&gt;"",VLOOKUP(B743,MERC!$C$4:$D$456,2,FALSE),"")</f>
        <v/>
      </c>
      <c r="B743" s="93"/>
      <c r="C743" s="86"/>
      <c r="D743" s="87"/>
      <c r="E743" s="86"/>
      <c r="F743" s="59" t="str">
        <f>IF(B743&lt;&gt;"",VLOOKUP(B743,HO!$B$2:$F$64,5,FALSE),"")</f>
        <v/>
      </c>
      <c r="G743" s="59"/>
      <c r="H743" s="94" t="str">
        <f>IF(B743&lt;&gt;"",VLOOKUP(B743,HO!$B$2:$E$64,4,FALSE),"")</f>
        <v/>
      </c>
      <c r="I743" s="59" t="str">
        <f>MDT!J754</f>
        <v/>
      </c>
      <c r="K743" s="42"/>
      <c r="L743" s="59"/>
    </row>
  </sheetData>
  <sheetProtection password="EEBA" sheet="1" sort="0" autoFilter="0" pivotTables="0"/>
  <autoFilter ref="A5:I5" xr:uid="{00000000-0009-0000-0000-000003000000}"/>
  <dataConsolidate/>
  <mergeCells count="3">
    <mergeCell ref="B3:H3"/>
    <mergeCell ref="A4:E4"/>
    <mergeCell ref="A1:J2"/>
  </mergeCells>
  <phoneticPr fontId="34" type="noConversion"/>
  <conditionalFormatting sqref="I4:J4 I6:I743">
    <cfRule type="cellIs" dxfId="21" priority="21" operator="equal">
      <formula>"Nivel III"</formula>
    </cfRule>
    <cfRule type="cellIs" dxfId="20" priority="22" operator="equal">
      <formula>"Nivel II"</formula>
    </cfRule>
    <cfRule type="cellIs" dxfId="19" priority="23" stopIfTrue="1" operator="equal">
      <formula>"Nivel I"</formula>
    </cfRule>
  </conditionalFormatting>
  <conditionalFormatting sqref="F6:F743">
    <cfRule type="containsText" dxfId="18" priority="1" operator="containsText" text="BAJA">
      <formula>NOT(ISERROR(SEARCH("BAJA",F6)))</formula>
    </cfRule>
    <cfRule type="containsText" dxfId="17" priority="2" operator="containsText" text="MEDIA">
      <formula>NOT(ISERROR(SEARCH("MEDIA",F6)))</formula>
    </cfRule>
    <cfRule type="containsText" dxfId="16" priority="3" operator="containsText" text="ALTA">
      <formula>NOT(ISERROR(SEARCH("ALTA",F6)))</formula>
    </cfRule>
    <cfRule type="containsText" dxfId="15" priority="4" stopIfTrue="1" operator="containsText" text="MUY ALTA">
      <formula>NOT(ISERROR(SEARCH("MUY ALTA",F6)))</formula>
    </cfRule>
  </conditionalFormatting>
  <dataValidations count="6">
    <dataValidation type="whole" allowBlank="1" showInputMessage="1" showErrorMessage="1" sqref="F744:G1358" xr:uid="{00000000-0002-0000-0300-000000000000}">
      <formula1>1</formula1>
      <formula2>8500</formula2>
    </dataValidation>
    <dataValidation type="list" allowBlank="1" showInputMessage="1" showErrorMessage="1" sqref="G6:G743 L6:L743" xr:uid="{00000000-0002-0000-0300-000001000000}">
      <formula1>"Sí"</formula1>
    </dataValidation>
    <dataValidation type="list" allowBlank="1" showInputMessage="1" showErrorMessage="1" sqref="B6:B18 B416:B743 B383:B414 B350:B381 B317:B348 B284:B315 B251:B282 B218:B249 B185:B216 B152:B183 B119:B150 B86:B117 B53:B84 B20:B51" xr:uid="{00000000-0002-0000-0300-000002000000}">
      <formula1>GES_en_OBRA</formula1>
    </dataValidation>
    <dataValidation type="list" allowBlank="1" showInputMessage="1" showErrorMessage="1" prompt="CARGO ESTANDARIZADO" sqref="B19 B415 B382 B349 B316 B283 B250 B217 B184 B151 B118 B85 B52" xr:uid="{00000000-0002-0000-0300-000003000000}">
      <formula1>GES_en_OBRA</formula1>
    </dataValidation>
    <dataValidation allowBlank="1" showInputMessage="1" showErrorMessage="1" prompt="NOMBRE Y APELLIDOS" sqref="C19 C415 C382 C349 C316 C283 C250 C217 C184 C151 C118 C85 C52" xr:uid="{00000000-0002-0000-0300-000004000000}"/>
    <dataValidation allowBlank="1" showInputMessage="1" showErrorMessage="1" prompt="RUT" sqref="D19 D415 D382 D349 D316 D283 D250 D217 D184 D151 D118 D85 D52" xr:uid="{00000000-0002-0000-0300-000005000000}"/>
  </dataValidations>
  <pageMargins left="0.45238095238095238" right="1.0238095238095237" top="0.75" bottom="0.75" header="0.3" footer="0.3"/>
  <pageSetup paperSize="9"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6000000}">
          <x14:formula1>
            <xm:f>MERC!$D$4:$D$278</xm:f>
          </x14:formula1>
          <xm:sqref>A12:A201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X332"/>
  <sheetViews>
    <sheetView showGridLines="0" showRowColHeaders="0" topLeftCell="A6" zoomScale="70" zoomScaleNormal="70" zoomScalePageLayoutView="55" workbookViewId="0">
      <selection activeCell="I52" sqref="I52"/>
    </sheetView>
  </sheetViews>
  <sheetFormatPr defaultColWidth="11.42578125" defaultRowHeight="15"/>
  <cols>
    <col min="3" max="3" width="12.7109375" customWidth="1"/>
    <col min="5" max="5" width="35.140625" customWidth="1"/>
  </cols>
  <sheetData>
    <row r="1" spans="1:50" ht="30.4" customHeight="1">
      <c r="A1" s="465" t="s">
        <v>241</v>
      </c>
      <c r="B1" s="466"/>
      <c r="C1" s="466"/>
      <c r="D1" s="466"/>
      <c r="E1" s="466"/>
      <c r="F1" s="466"/>
      <c r="G1" s="466"/>
      <c r="H1" s="466"/>
      <c r="I1" s="466"/>
      <c r="J1" s="466"/>
      <c r="K1" s="466"/>
      <c r="L1" s="466"/>
    </row>
    <row r="2" spans="1:50" ht="18.75">
      <c r="A2" s="467"/>
      <c r="B2" s="468"/>
      <c r="C2" s="468"/>
      <c r="D2" s="468"/>
      <c r="E2" s="468"/>
      <c r="F2" s="468"/>
      <c r="G2" s="468"/>
      <c r="H2" s="468"/>
      <c r="I2" s="468"/>
      <c r="J2" s="468"/>
      <c r="K2" s="468"/>
      <c r="L2" s="468"/>
      <c r="M2" s="2"/>
      <c r="N2" s="2"/>
      <c r="O2" s="2"/>
      <c r="P2" s="2"/>
      <c r="Q2" s="2"/>
      <c r="R2" s="2"/>
      <c r="S2" s="2"/>
      <c r="T2" s="2"/>
      <c r="U2" s="2"/>
      <c r="V2" s="2"/>
      <c r="W2" s="2"/>
    </row>
    <row r="3" spans="1:50" ht="18.75">
      <c r="A3" s="467"/>
      <c r="B3" s="468"/>
      <c r="C3" s="468"/>
      <c r="D3" s="468"/>
      <c r="E3" s="468"/>
      <c r="F3" s="468"/>
      <c r="G3" s="468"/>
      <c r="H3" s="468"/>
      <c r="I3" s="468"/>
      <c r="J3" s="468"/>
      <c r="K3" s="468"/>
      <c r="L3" s="468"/>
      <c r="M3" s="2"/>
      <c r="N3" s="2"/>
      <c r="O3" s="2"/>
      <c r="P3" s="2"/>
      <c r="Q3" s="2"/>
      <c r="R3" s="2"/>
      <c r="S3" s="2"/>
      <c r="T3" s="2"/>
      <c r="U3" s="2"/>
      <c r="V3" s="2"/>
      <c r="W3" s="2"/>
    </row>
    <row r="4" spans="1:50" ht="18.75">
      <c r="A4" s="461" t="s">
        <v>242</v>
      </c>
      <c r="B4" s="462"/>
      <c r="C4" s="462"/>
      <c r="D4" s="462"/>
      <c r="E4" s="462"/>
      <c r="F4" s="462"/>
      <c r="G4" s="462"/>
      <c r="H4" s="462"/>
      <c r="I4" s="462"/>
      <c r="J4" s="462"/>
      <c r="K4" s="462"/>
      <c r="L4" s="462"/>
      <c r="M4" s="2"/>
      <c r="N4" s="2"/>
      <c r="O4" s="2"/>
      <c r="P4" s="2"/>
      <c r="Q4" s="2"/>
      <c r="R4" s="2"/>
      <c r="S4" s="2"/>
      <c r="T4" s="2"/>
      <c r="U4" s="2"/>
      <c r="V4" s="2"/>
      <c r="W4" s="2"/>
    </row>
    <row r="5" spans="1:50" ht="18.75">
      <c r="A5" s="463" t="s">
        <v>243</v>
      </c>
      <c r="B5" s="464"/>
      <c r="C5" s="464"/>
      <c r="D5" s="464"/>
      <c r="E5" s="464"/>
      <c r="F5" s="464"/>
      <c r="G5" s="464"/>
      <c r="H5" s="464"/>
      <c r="I5" s="464"/>
      <c r="J5" s="464"/>
      <c r="K5" s="464"/>
      <c r="L5" s="464"/>
      <c r="M5" s="2"/>
      <c r="N5" s="2"/>
      <c r="O5" s="2"/>
      <c r="P5" s="2"/>
      <c r="Q5" s="2"/>
      <c r="R5" s="2"/>
      <c r="S5" s="2"/>
      <c r="T5" s="2"/>
      <c r="U5" s="2"/>
      <c r="V5" s="2"/>
      <c r="W5" s="2"/>
    </row>
    <row r="6" spans="1:50" ht="18.75">
      <c r="A6" s="461" t="s">
        <v>244</v>
      </c>
      <c r="B6" s="462"/>
      <c r="C6" s="462"/>
      <c r="D6" s="462"/>
      <c r="E6" s="462"/>
      <c r="F6" s="462"/>
      <c r="G6" s="462"/>
      <c r="H6" s="462"/>
      <c r="I6" s="462"/>
      <c r="J6" s="462"/>
      <c r="K6" s="462"/>
      <c r="L6" s="462"/>
      <c r="M6" s="2"/>
      <c r="N6" s="2"/>
      <c r="O6" s="2"/>
      <c r="P6" s="2"/>
      <c r="Q6" s="2"/>
      <c r="R6" s="2"/>
      <c r="S6" s="2"/>
      <c r="T6" s="2"/>
      <c r="U6" s="2"/>
      <c r="V6" s="2"/>
      <c r="W6" s="2"/>
    </row>
    <row r="7" spans="1:50">
      <c r="A7" s="2"/>
      <c r="B7" s="2"/>
      <c r="C7" s="2"/>
      <c r="D7" s="2"/>
      <c r="E7" s="2"/>
      <c r="F7" s="2"/>
      <c r="G7" s="2"/>
      <c r="H7" s="2"/>
      <c r="I7" s="3"/>
      <c r="J7" s="460"/>
      <c r="K7" s="460"/>
      <c r="L7" s="460"/>
      <c r="M7" s="460"/>
      <c r="N7" s="460"/>
      <c r="O7" s="460"/>
      <c r="P7" s="460"/>
      <c r="Q7" s="460"/>
      <c r="R7" s="460"/>
      <c r="S7" s="460"/>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row>
    <row r="8" spans="1:50">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row>
    <row r="9" spans="1:50">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row>
    <row r="10" spans="1:50">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row>
    <row r="11" spans="1:50">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row>
    <row r="12" spans="1:50">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row>
    <row r="13" spans="1:50">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row>
    <row r="17" spans="1:50">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row>
    <row r="18" spans="1:50">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row>
    <row r="19" spans="1:50">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row>
    <row r="20" spans="1:50">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row>
    <row r="23" spans="1:50">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row>
    <row r="24" spans="1:50">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row>
    <row r="25" spans="1:50">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row>
    <row r="26" spans="1:50">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row>
    <row r="27" spans="1:50">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row>
    <row r="28" spans="1:50">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row>
    <row r="29" spans="1:50">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row>
    <row r="30" spans="1:50">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row>
    <row r="31" spans="1:50">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row>
    <row r="32" spans="1:50">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row>
    <row r="33" spans="1:50">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row>
    <row r="34" spans="1:50">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row>
    <row r="35" spans="1:50">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row>
    <row r="36" spans="1:50">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row>
    <row r="37" spans="1:50">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row>
    <row r="38" spans="1:50">
      <c r="A38" s="2"/>
      <c r="B38" s="2"/>
      <c r="C38" s="2"/>
      <c r="D38" s="2"/>
      <c r="E38" s="2"/>
      <c r="F38" s="2"/>
      <c r="G38" s="2"/>
      <c r="H38" s="2"/>
      <c r="I38" s="2"/>
      <c r="J38" s="3"/>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row>
    <row r="41" spans="1:50">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row>
    <row r="42" spans="1:50">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row>
    <row r="43" spans="1:50">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26.25">
      <c r="A44" s="2"/>
      <c r="B44" s="180" t="s">
        <v>245</v>
      </c>
      <c r="C44" s="180"/>
      <c r="D44" s="180"/>
      <c r="E44" s="180"/>
      <c r="F44" s="180"/>
      <c r="G44" s="180"/>
      <c r="H44" s="180"/>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26.25" customHeight="1">
      <c r="A45" s="2"/>
      <c r="B45" s="459" t="s">
        <v>246</v>
      </c>
      <c r="C45" s="459"/>
      <c r="D45" s="459"/>
      <c r="E45" s="459"/>
      <c r="F45" s="459"/>
      <c r="G45" s="459"/>
      <c r="H45" s="459"/>
      <c r="I45" s="459"/>
      <c r="J45" s="459"/>
      <c r="K45" s="459"/>
      <c r="L45" s="459"/>
      <c r="M45" s="459"/>
      <c r="N45" s="459"/>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26.25" customHeight="1">
      <c r="A46" s="2"/>
      <c r="B46" s="459"/>
      <c r="C46" s="459"/>
      <c r="D46" s="459"/>
      <c r="E46" s="459"/>
      <c r="F46" s="459"/>
      <c r="G46" s="459"/>
      <c r="H46" s="459"/>
      <c r="I46" s="459"/>
      <c r="J46" s="459"/>
      <c r="K46" s="459"/>
      <c r="L46" s="459"/>
      <c r="M46" s="459"/>
      <c r="N46" s="459"/>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row>
    <row r="47" spans="1:50" ht="15" customHeight="1">
      <c r="A47" s="2"/>
      <c r="B47" s="459" t="s">
        <v>247</v>
      </c>
      <c r="C47" s="459"/>
      <c r="D47" s="459"/>
      <c r="E47" s="459"/>
      <c r="F47" s="459"/>
      <c r="G47" s="459"/>
      <c r="H47" s="459"/>
      <c r="I47" s="459"/>
      <c r="J47" s="459"/>
      <c r="K47" s="459"/>
      <c r="L47" s="459"/>
      <c r="M47" s="459"/>
      <c r="N47" s="459"/>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row>
    <row r="48" spans="1:50" ht="15" customHeight="1">
      <c r="A48" s="2"/>
      <c r="B48" s="459"/>
      <c r="C48" s="459"/>
      <c r="D48" s="459"/>
      <c r="E48" s="459"/>
      <c r="F48" s="459"/>
      <c r="G48" s="459"/>
      <c r="H48" s="459"/>
      <c r="I48" s="459"/>
      <c r="J48" s="459"/>
      <c r="K48" s="459"/>
      <c r="L48" s="459"/>
      <c r="M48" s="459"/>
      <c r="N48" s="459"/>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row>
    <row r="49" spans="1:50" ht="39" customHeight="1">
      <c r="A49" s="2"/>
      <c r="B49" s="459" t="s">
        <v>248</v>
      </c>
      <c r="C49" s="459"/>
      <c r="D49" s="459"/>
      <c r="E49" s="459"/>
      <c r="F49" s="459"/>
      <c r="G49" s="459"/>
      <c r="H49" s="459"/>
      <c r="I49" s="459"/>
      <c r="J49" s="459"/>
      <c r="K49" s="459"/>
      <c r="L49" s="459"/>
      <c r="M49" s="459"/>
      <c r="N49" s="459"/>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row>
    <row r="50" spans="1:50" ht="50.25" customHeight="1">
      <c r="A50" s="2"/>
      <c r="B50" s="459"/>
      <c r="C50" s="459"/>
      <c r="D50" s="459"/>
      <c r="E50" s="459"/>
      <c r="F50" s="459"/>
      <c r="G50" s="459"/>
      <c r="H50" s="459"/>
      <c r="I50" s="459"/>
      <c r="J50" s="459"/>
      <c r="K50" s="459"/>
      <c r="L50" s="459"/>
      <c r="M50" s="459"/>
      <c r="N50" s="459"/>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row>
    <row r="51" spans="1:50" ht="81" customHeight="1">
      <c r="A51" s="2"/>
      <c r="B51" s="188" t="s">
        <v>249</v>
      </c>
      <c r="C51" s="181" t="s">
        <v>250</v>
      </c>
      <c r="D51" s="2"/>
      <c r="E51" s="181" t="s">
        <v>251</v>
      </c>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row>
    <row r="52" spans="1:50">
      <c r="A52" s="2"/>
      <c r="B52" s="2"/>
      <c r="C52" s="18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row>
    <row r="53" spans="1:50">
      <c r="A53" s="2"/>
      <c r="B53" s="2"/>
      <c r="C53" s="18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row>
    <row r="54" spans="1:50">
      <c r="A54" s="2"/>
      <c r="B54" s="2"/>
      <c r="C54" s="18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row>
    <row r="55" spans="1:50">
      <c r="A55" s="2"/>
      <c r="B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row>
    <row r="56" spans="1:50">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row>
    <row r="57" spans="1:50">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row>
    <row r="58" spans="1:50">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row>
    <row r="59" spans="1:50">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row>
    <row r="60" spans="1:50">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row>
    <row r="61" spans="1:50">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row>
    <row r="62" spans="1:50">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row>
    <row r="63" spans="1:50">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row>
    <row r="64" spans="1:50">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row>
    <row r="65" spans="1:50">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row>
    <row r="66" spans="1:50">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row>
    <row r="67" spans="1:50">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row>
    <row r="68" spans="1:50">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row>
    <row r="69" spans="1:50">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row>
    <row r="70" spans="1:50">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row>
    <row r="71" spans="1:50">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row>
    <row r="72" spans="1:50">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row>
    <row r="73" spans="1:50">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row>
    <row r="74" spans="1:50">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row>
    <row r="75" spans="1:50">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row>
    <row r="76" spans="1:50">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row>
    <row r="77" spans="1:50">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row>
    <row r="78" spans="1:50">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row>
    <row r="79" spans="1:50">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row>
    <row r="80" spans="1:50">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row>
    <row r="81" spans="1:50">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row>
    <row r="82" spans="1:50">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row>
    <row r="83" spans="1:50">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row>
    <row r="84" spans="1:50">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row>
    <row r="85" spans="1:50">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row>
    <row r="86" spans="1:50">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row>
    <row r="87" spans="1:50">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row>
    <row r="88" spans="1:50">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row>
    <row r="89" spans="1:50">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row>
    <row r="90" spans="1:50">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row>
    <row r="91" spans="1:50">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row>
    <row r="92" spans="1:50">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row>
    <row r="93" spans="1:50">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row>
    <row r="94" spans="1:50">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row>
    <row r="95" spans="1:50">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row>
    <row r="96" spans="1:50">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row>
    <row r="97" spans="1:50">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row>
    <row r="98" spans="1:50">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row>
    <row r="99" spans="1:50">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row>
    <row r="100" spans="1:5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row>
    <row r="101" spans="1:50">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row>
    <row r="102" spans="1:50">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row>
    <row r="103" spans="1:50">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row>
    <row r="104" spans="1:50">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row>
    <row r="105" spans="1:50">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row>
    <row r="106" spans="1:50">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row>
    <row r="107" spans="1:50">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row>
    <row r="108" spans="1:50">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row>
    <row r="109" spans="1:50">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row>
    <row r="110" spans="1:5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row>
    <row r="111" spans="1:50">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row>
    <row r="112" spans="1:50">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row>
    <row r="113" spans="1:50">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row>
    <row r="114" spans="1:50">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row>
    <row r="115" spans="1:50">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row>
    <row r="116" spans="1:50">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row>
    <row r="117" spans="1:50">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row>
    <row r="118" spans="1:50">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row>
    <row r="119" spans="1:50">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row>
    <row r="120" spans="1:5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row>
    <row r="121" spans="1:50">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row>
    <row r="122" spans="1:50">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row>
    <row r="123" spans="1:50">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row>
    <row r="124" spans="1:50">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row>
    <row r="125" spans="1:50">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row>
    <row r="126" spans="1:50">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row>
    <row r="127" spans="1:50">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row>
    <row r="128" spans="1:50">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row>
    <row r="129" spans="1:50">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row>
    <row r="130" spans="1:5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row>
    <row r="131" spans="1:50">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row>
    <row r="132" spans="1:50">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row>
    <row r="133" spans="1:50">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row>
    <row r="134" spans="1:50">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row>
    <row r="135" spans="1:50">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row>
    <row r="136" spans="1:50">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row>
    <row r="137" spans="1:50">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row>
    <row r="138" spans="1:50">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row>
    <row r="139" spans="1:50">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row>
    <row r="140" spans="1:5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row>
    <row r="141" spans="1:50">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row>
    <row r="142" spans="1:50">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row>
    <row r="143" spans="1:50">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row>
    <row r="144" spans="1:50">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row>
    <row r="145" spans="1:50">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row>
    <row r="146" spans="1:50">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row>
    <row r="147" spans="1:50">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row>
    <row r="148" spans="1:50">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row>
    <row r="149" spans="1:50">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row>
    <row r="150" spans="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row>
    <row r="151" spans="1:50">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row>
    <row r="152" spans="1:50">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row>
    <row r="153" spans="1:50">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row>
    <row r="154" spans="1:50">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row>
    <row r="155" spans="1:50">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row>
    <row r="156" spans="1:50">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row>
    <row r="157" spans="1:50">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row>
    <row r="158" spans="1:50">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row>
    <row r="159" spans="1:50">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row>
    <row r="160" spans="1:5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row>
    <row r="161" spans="1:50">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row>
    <row r="162" spans="1:50">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row>
    <row r="163" spans="1:50">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row>
    <row r="164" spans="1:50">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row>
    <row r="165" spans="1:50">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row>
    <row r="166" spans="1:50">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row>
    <row r="167" spans="1:50">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row>
    <row r="168" spans="1:50">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row>
    <row r="169" spans="1:50">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row>
    <row r="170" spans="1:5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row>
    <row r="171" spans="1:50">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row>
    <row r="172" spans="1:50">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row>
    <row r="173" spans="1:50">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row>
    <row r="174" spans="1:50">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row>
    <row r="175" spans="1:50">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row>
    <row r="176" spans="1:50">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row>
    <row r="177" spans="1:50">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row>
    <row r="178" spans="1:50">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row>
    <row r="179" spans="1:50">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row>
    <row r="180" spans="1:5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row>
    <row r="181" spans="1:50">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row>
    <row r="182" spans="1:50">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row>
    <row r="183" spans="1:50">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row>
    <row r="184" spans="1:50">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row>
    <row r="185" spans="1:50">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row>
    <row r="186" spans="1:50">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row>
    <row r="187" spans="1:50">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row>
    <row r="188" spans="1:50">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row>
    <row r="189" spans="1:50">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row>
    <row r="190" spans="1:5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row>
    <row r="191" spans="1:50">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row>
    <row r="192" spans="1:50">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row>
    <row r="193" spans="1:50">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row>
    <row r="194" spans="1:50">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row>
    <row r="195" spans="1:50">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row>
    <row r="196" spans="1:50">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row>
    <row r="197" spans="1:50">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row>
    <row r="198" spans="1:50">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row>
    <row r="199" spans="1:50">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row>
    <row r="200" spans="1:5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row>
    <row r="201" spans="1:50">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row>
    <row r="202" spans="1:50">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row>
    <row r="203" spans="1:50">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row>
    <row r="204" spans="1:50">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row>
    <row r="205" spans="1:50">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row>
    <row r="206" spans="1:50">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row>
    <row r="207" spans="1:50">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row>
    <row r="208" spans="1:50">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row>
    <row r="209" spans="1:50">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row>
    <row r="210" spans="1:5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row>
    <row r="211" spans="1:50">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row>
    <row r="212" spans="1:50">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row>
    <row r="213" spans="1:50">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row>
    <row r="214" spans="1:50">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row>
    <row r="215" spans="1:50">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row>
    <row r="216" spans="1:50">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row>
    <row r="217" spans="1:50">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row>
    <row r="218" spans="1:50">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row>
    <row r="219" spans="1:50">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row>
    <row r="220" spans="1:5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row>
    <row r="221" spans="1:50">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row>
    <row r="222" spans="1:50">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row>
    <row r="223" spans="1:50">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row>
    <row r="224" spans="1:50">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row>
    <row r="225" spans="1:50">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row>
    <row r="226" spans="1:50">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row>
    <row r="227" spans="1:50">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row>
    <row r="228" spans="1:50">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row>
    <row r="229" spans="1:50">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row>
    <row r="230" spans="1:5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row>
    <row r="231" spans="1:50">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row>
    <row r="232" spans="1:50">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row>
    <row r="233" spans="1:50">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row>
    <row r="234" spans="1:50">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row>
    <row r="235" spans="1:50">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row>
    <row r="236" spans="1:50">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row>
    <row r="237" spans="1:50">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row>
    <row r="238" spans="1:50">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row>
    <row r="239" spans="1:50">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row>
    <row r="240" spans="1:5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row>
    <row r="241" spans="1:50">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row>
    <row r="242" spans="1:50">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row>
    <row r="243" spans="1:50">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row>
    <row r="244" spans="1:50">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row>
    <row r="245" spans="1:50">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row>
    <row r="246" spans="1:50">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row>
    <row r="247" spans="1:50">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row>
    <row r="248" spans="1:50">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row>
    <row r="249" spans="1:50">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row>
    <row r="250" spans="1: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row>
    <row r="251" spans="1:50">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row>
    <row r="252" spans="1:50">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row>
    <row r="254" spans="1:50">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row>
    <row r="256" spans="1:50">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row>
    <row r="257" spans="1:50">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row>
    <row r="258" spans="1:50">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row>
    <row r="259" spans="1:50">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row>
    <row r="283" spans="1:50">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row>
    <row r="284" spans="1:50">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row>
    <row r="285" spans="1:50">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row>
    <row r="286" spans="1:50">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row>
    <row r="287" spans="1:50">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row>
    <row r="288" spans="1:50">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row>
    <row r="289" spans="1:50">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row>
    <row r="290" spans="1:5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row>
    <row r="291" spans="1:50">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row>
    <row r="292" spans="1:50">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row>
    <row r="293" spans="1:50">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row>
    <row r="294" spans="1:50">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row>
    <row r="295" spans="1:50">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row>
    <row r="296" spans="1:50">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row>
    <row r="297" spans="1:50">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row>
    <row r="298" spans="1:50">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row>
    <row r="299" spans="1:50">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row>
    <row r="300" spans="1:5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row>
    <row r="301" spans="1:50">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row>
    <row r="302" spans="1:50">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row>
    <row r="303" spans="1:50">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row>
    <row r="304" spans="1:50">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row>
    <row r="305" spans="1:50">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row>
    <row r="306" spans="1:50">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row>
    <row r="307" spans="1:50">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row>
    <row r="308" spans="1:50">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row>
    <row r="309" spans="1:50">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row>
    <row r="310" spans="1:5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row>
    <row r="311" spans="1:50">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row>
    <row r="312" spans="1:50">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row>
    <row r="313" spans="1:50">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row>
    <row r="314" spans="1:50">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row>
    <row r="315" spans="1:50">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row>
    <row r="316" spans="1:50">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row>
    <row r="317" spans="1:50">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row>
    <row r="318" spans="1:50">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row>
    <row r="319" spans="1:50">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row>
    <row r="320" spans="1:5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row>
    <row r="321" spans="1:50">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row>
    <row r="322" spans="1:50">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row>
    <row r="323" spans="1:50">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row>
    <row r="324" spans="1:50">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row>
    <row r="325" spans="1:50">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row>
    <row r="326" spans="1:50">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row>
    <row r="327" spans="1:50">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row>
    <row r="328" spans="1:50">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row>
    <row r="329" spans="1:50">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row>
    <row r="330" spans="1:5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row>
    <row r="331" spans="1:50">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row>
    <row r="332" spans="1:50">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row>
  </sheetData>
  <mergeCells count="10">
    <mergeCell ref="A1:L1"/>
    <mergeCell ref="A2:L2"/>
    <mergeCell ref="A3:L3"/>
    <mergeCell ref="B45:N46"/>
    <mergeCell ref="B47:N48"/>
    <mergeCell ref="B49:N50"/>
    <mergeCell ref="J7:S7"/>
    <mergeCell ref="A4:L4"/>
    <mergeCell ref="A5:L5"/>
    <mergeCell ref="A6:L6"/>
  </mergeCells>
  <pageMargins left="0.7" right="0.7" top="0.75" bottom="0.75" header="0.3" footer="0.3"/>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66"/>
  <sheetViews>
    <sheetView showGridLines="0" showRowColHeaders="0" zoomScale="80" zoomScaleNormal="80" workbookViewId="0">
      <selection activeCell="C39" sqref="C39"/>
    </sheetView>
  </sheetViews>
  <sheetFormatPr defaultColWidth="11.42578125" defaultRowHeight="15"/>
  <cols>
    <col min="1" max="1" width="14.5703125" customWidth="1"/>
    <col min="2" max="2" width="39" customWidth="1"/>
    <col min="3" max="3" width="137.7109375" customWidth="1"/>
    <col min="4" max="4" width="6.42578125" customWidth="1"/>
    <col min="9" max="9" width="64.28515625" customWidth="1"/>
  </cols>
  <sheetData>
    <row r="1" spans="1:3" ht="22.15" customHeight="1">
      <c r="A1" s="123" t="s">
        <v>252</v>
      </c>
      <c r="B1" s="123" t="s">
        <v>253</v>
      </c>
      <c r="C1" s="123" t="s">
        <v>254</v>
      </c>
    </row>
    <row r="2" spans="1:3">
      <c r="A2" t="s">
        <v>255</v>
      </c>
      <c r="B2" t="s">
        <v>216</v>
      </c>
      <c r="C2" t="s">
        <v>256</v>
      </c>
    </row>
    <row r="3" spans="1:3">
      <c r="A3" t="s">
        <v>255</v>
      </c>
      <c r="B3" t="s">
        <v>257</v>
      </c>
      <c r="C3" t="s">
        <v>258</v>
      </c>
    </row>
    <row r="4" spans="1:3">
      <c r="A4" t="s">
        <v>255</v>
      </c>
      <c r="B4" t="s">
        <v>259</v>
      </c>
      <c r="C4" t="s">
        <v>260</v>
      </c>
    </row>
    <row r="5" spans="1:3">
      <c r="A5" t="s">
        <v>255</v>
      </c>
      <c r="B5" t="s">
        <v>261</v>
      </c>
      <c r="C5" t="s">
        <v>262</v>
      </c>
    </row>
    <row r="6" spans="1:3">
      <c r="A6" t="s">
        <v>255</v>
      </c>
      <c r="B6" t="s">
        <v>148</v>
      </c>
      <c r="C6" t="s">
        <v>263</v>
      </c>
    </row>
    <row r="7" spans="1:3">
      <c r="A7" t="s">
        <v>255</v>
      </c>
      <c r="B7" t="s">
        <v>264</v>
      </c>
      <c r="C7" t="s">
        <v>265</v>
      </c>
    </row>
    <row r="8" spans="1:3">
      <c r="A8" t="s">
        <v>255</v>
      </c>
      <c r="B8" t="s">
        <v>175</v>
      </c>
      <c r="C8" t="s">
        <v>266</v>
      </c>
    </row>
    <row r="9" spans="1:3">
      <c r="A9" t="s">
        <v>255</v>
      </c>
      <c r="B9" t="s">
        <v>267</v>
      </c>
      <c r="C9" t="s">
        <v>268</v>
      </c>
    </row>
    <row r="10" spans="1:3">
      <c r="A10" t="s">
        <v>255</v>
      </c>
      <c r="B10" t="s">
        <v>269</v>
      </c>
      <c r="C10" t="s">
        <v>270</v>
      </c>
    </row>
    <row r="11" spans="1:3">
      <c r="A11" t="s">
        <v>255</v>
      </c>
      <c r="B11" t="s">
        <v>206</v>
      </c>
      <c r="C11" t="s">
        <v>271</v>
      </c>
    </row>
    <row r="12" spans="1:3">
      <c r="A12" t="s">
        <v>255</v>
      </c>
      <c r="B12" t="s">
        <v>186</v>
      </c>
      <c r="C12" t="s">
        <v>272</v>
      </c>
    </row>
    <row r="13" spans="1:3">
      <c r="A13" t="s">
        <v>255</v>
      </c>
      <c r="B13" t="s">
        <v>273</v>
      </c>
      <c r="C13" t="s">
        <v>274</v>
      </c>
    </row>
    <row r="14" spans="1:3">
      <c r="A14" t="s">
        <v>255</v>
      </c>
      <c r="B14" t="s">
        <v>275</v>
      </c>
      <c r="C14" t="s">
        <v>276</v>
      </c>
    </row>
    <row r="15" spans="1:3">
      <c r="A15" t="s">
        <v>255</v>
      </c>
      <c r="B15" t="s">
        <v>277</v>
      </c>
      <c r="C15" t="s">
        <v>278</v>
      </c>
    </row>
    <row r="16" spans="1:3">
      <c r="A16" t="s">
        <v>255</v>
      </c>
      <c r="B16" t="s">
        <v>197</v>
      </c>
      <c r="C16" t="s">
        <v>279</v>
      </c>
    </row>
    <row r="17" spans="1:3">
      <c r="A17" t="s">
        <v>255</v>
      </c>
      <c r="B17" t="s">
        <v>280</v>
      </c>
      <c r="C17" t="s">
        <v>281</v>
      </c>
    </row>
    <row r="18" spans="1:3">
      <c r="A18" t="s">
        <v>255</v>
      </c>
      <c r="B18" t="s">
        <v>282</v>
      </c>
      <c r="C18" t="s">
        <v>283</v>
      </c>
    </row>
    <row r="19" spans="1:3">
      <c r="A19" t="s">
        <v>255</v>
      </c>
      <c r="B19" t="s">
        <v>284</v>
      </c>
      <c r="C19" t="s">
        <v>285</v>
      </c>
    </row>
    <row r="20" spans="1:3">
      <c r="A20" t="s">
        <v>255</v>
      </c>
      <c r="B20" t="s">
        <v>286</v>
      </c>
      <c r="C20" t="s">
        <v>287</v>
      </c>
    </row>
    <row r="21" spans="1:3">
      <c r="A21" t="s">
        <v>255</v>
      </c>
      <c r="B21" t="s">
        <v>288</v>
      </c>
      <c r="C21" t="s">
        <v>289</v>
      </c>
    </row>
    <row r="22" spans="1:3">
      <c r="A22" t="s">
        <v>255</v>
      </c>
      <c r="B22" t="s">
        <v>204</v>
      </c>
      <c r="C22" t="s">
        <v>290</v>
      </c>
    </row>
    <row r="23" spans="1:3">
      <c r="A23" t="s">
        <v>255</v>
      </c>
      <c r="B23" t="s">
        <v>291</v>
      </c>
      <c r="C23" t="s">
        <v>292</v>
      </c>
    </row>
    <row r="24" spans="1:3">
      <c r="A24" t="s">
        <v>255</v>
      </c>
      <c r="B24" t="s">
        <v>293</v>
      </c>
      <c r="C24" t="s">
        <v>294</v>
      </c>
    </row>
    <row r="25" spans="1:3">
      <c r="A25" t="s">
        <v>255</v>
      </c>
      <c r="B25" t="s">
        <v>295</v>
      </c>
      <c r="C25" t="s">
        <v>296</v>
      </c>
    </row>
    <row r="26" spans="1:3">
      <c r="A26" t="s">
        <v>255</v>
      </c>
      <c r="B26" t="s">
        <v>297</v>
      </c>
      <c r="C26" t="s">
        <v>298</v>
      </c>
    </row>
    <row r="27" spans="1:3">
      <c r="A27" t="s">
        <v>255</v>
      </c>
      <c r="B27" t="s">
        <v>299</v>
      </c>
      <c r="C27" t="s">
        <v>300</v>
      </c>
    </row>
    <row r="28" spans="1:3">
      <c r="A28" t="s">
        <v>207</v>
      </c>
      <c r="B28" t="s">
        <v>301</v>
      </c>
      <c r="C28" t="s">
        <v>302</v>
      </c>
    </row>
    <row r="29" spans="1:3">
      <c r="A29" t="s">
        <v>207</v>
      </c>
      <c r="B29" t="s">
        <v>303</v>
      </c>
      <c r="C29" t="s">
        <v>304</v>
      </c>
    </row>
    <row r="30" spans="1:3">
      <c r="A30" t="s">
        <v>207</v>
      </c>
      <c r="B30" t="s">
        <v>305</v>
      </c>
      <c r="C30" t="s">
        <v>306</v>
      </c>
    </row>
    <row r="31" spans="1:3">
      <c r="A31" t="s">
        <v>207</v>
      </c>
      <c r="B31" t="s">
        <v>211</v>
      </c>
      <c r="C31" t="s">
        <v>307</v>
      </c>
    </row>
    <row r="32" spans="1:3">
      <c r="A32" t="s">
        <v>207</v>
      </c>
      <c r="B32" t="s">
        <v>208</v>
      </c>
      <c r="C32" t="s">
        <v>308</v>
      </c>
    </row>
    <row r="33" spans="1:3">
      <c r="A33" t="s">
        <v>207</v>
      </c>
      <c r="B33" t="s">
        <v>309</v>
      </c>
      <c r="C33" t="s">
        <v>310</v>
      </c>
    </row>
    <row r="34" spans="1:3">
      <c r="A34" t="s">
        <v>207</v>
      </c>
      <c r="B34" t="s">
        <v>311</v>
      </c>
      <c r="C34" t="s">
        <v>312</v>
      </c>
    </row>
    <row r="35" spans="1:3">
      <c r="A35" t="s">
        <v>207</v>
      </c>
      <c r="B35" t="s">
        <v>214</v>
      </c>
      <c r="C35" t="s">
        <v>313</v>
      </c>
    </row>
    <row r="36" spans="1:3">
      <c r="A36" t="s">
        <v>207</v>
      </c>
      <c r="B36" t="s">
        <v>314</v>
      </c>
      <c r="C36" t="s">
        <v>315</v>
      </c>
    </row>
    <row r="37" spans="1:3">
      <c r="A37" t="s">
        <v>207</v>
      </c>
      <c r="B37" t="s">
        <v>316</v>
      </c>
      <c r="C37" t="s">
        <v>317</v>
      </c>
    </row>
    <row r="38" spans="1:3">
      <c r="A38" t="s">
        <v>207</v>
      </c>
      <c r="B38" t="s">
        <v>318</v>
      </c>
      <c r="C38" t="s">
        <v>319</v>
      </c>
    </row>
    <row r="39" spans="1:3">
      <c r="A39" t="s">
        <v>207</v>
      </c>
      <c r="B39" t="s">
        <v>320</v>
      </c>
      <c r="C39" t="s">
        <v>321</v>
      </c>
    </row>
    <row r="40" spans="1:3">
      <c r="A40" t="s">
        <v>207</v>
      </c>
      <c r="B40" t="s">
        <v>322</v>
      </c>
      <c r="C40" t="s">
        <v>323</v>
      </c>
    </row>
    <row r="41" spans="1:3">
      <c r="A41" t="s">
        <v>207</v>
      </c>
      <c r="B41" t="s">
        <v>324</v>
      </c>
      <c r="C41" t="s">
        <v>325</v>
      </c>
    </row>
    <row r="42" spans="1:3">
      <c r="A42" t="s">
        <v>207</v>
      </c>
      <c r="B42" t="s">
        <v>326</v>
      </c>
      <c r="C42" t="s">
        <v>327</v>
      </c>
    </row>
    <row r="43" spans="1:3">
      <c r="A43" t="s">
        <v>207</v>
      </c>
      <c r="B43" t="s">
        <v>328</v>
      </c>
      <c r="C43" t="s">
        <v>329</v>
      </c>
    </row>
    <row r="44" spans="1:3">
      <c r="A44" t="s">
        <v>207</v>
      </c>
      <c r="B44" t="s">
        <v>330</v>
      </c>
    </row>
    <row r="45" spans="1:3">
      <c r="A45" t="s">
        <v>207</v>
      </c>
      <c r="B45" t="s">
        <v>331</v>
      </c>
      <c r="C45" t="s">
        <v>332</v>
      </c>
    </row>
    <row r="46" spans="1:3">
      <c r="A46" t="s">
        <v>207</v>
      </c>
      <c r="B46" t="s">
        <v>333</v>
      </c>
      <c r="C46" t="s">
        <v>334</v>
      </c>
    </row>
    <row r="47" spans="1:3">
      <c r="A47" t="s">
        <v>207</v>
      </c>
      <c r="B47" t="s">
        <v>209</v>
      </c>
      <c r="C47" t="s">
        <v>335</v>
      </c>
    </row>
    <row r="48" spans="1:3">
      <c r="A48" t="s">
        <v>207</v>
      </c>
      <c r="B48" t="s">
        <v>336</v>
      </c>
      <c r="C48" t="s">
        <v>337</v>
      </c>
    </row>
    <row r="49" spans="1:7">
      <c r="A49" t="s">
        <v>207</v>
      </c>
      <c r="B49" t="s">
        <v>338</v>
      </c>
      <c r="C49" t="s">
        <v>339</v>
      </c>
    </row>
    <row r="50" spans="1:7">
      <c r="A50" t="s">
        <v>207</v>
      </c>
      <c r="B50" t="s">
        <v>340</v>
      </c>
      <c r="C50" t="s">
        <v>341</v>
      </c>
    </row>
    <row r="51" spans="1:7">
      <c r="A51" t="s">
        <v>207</v>
      </c>
      <c r="B51" t="s">
        <v>342</v>
      </c>
      <c r="C51" t="s">
        <v>343</v>
      </c>
    </row>
    <row r="54" spans="1:7" ht="21">
      <c r="A54" s="470" t="s">
        <v>344</v>
      </c>
      <c r="B54" s="470"/>
      <c r="C54" s="470"/>
      <c r="D54" s="470"/>
      <c r="E54" s="470"/>
    </row>
    <row r="55" spans="1:7">
      <c r="A55" s="9" t="s">
        <v>345</v>
      </c>
      <c r="B55" s="9" t="s">
        <v>346</v>
      </c>
    </row>
    <row r="56" spans="1:7">
      <c r="A56" s="113" t="s">
        <v>347</v>
      </c>
      <c r="B56" s="471" t="s">
        <v>348</v>
      </c>
      <c r="C56" s="471"/>
      <c r="D56" s="471"/>
      <c r="E56" s="471"/>
      <c r="F56" s="471"/>
      <c r="G56" s="471"/>
    </row>
    <row r="57" spans="1:7">
      <c r="A57" s="113" t="s">
        <v>349</v>
      </c>
      <c r="B57" s="471" t="s">
        <v>350</v>
      </c>
      <c r="C57" s="471"/>
      <c r="D57" s="471"/>
      <c r="E57" s="471"/>
      <c r="F57" s="471"/>
      <c r="G57" s="471"/>
    </row>
    <row r="58" spans="1:7">
      <c r="A58" s="113" t="s">
        <v>351</v>
      </c>
      <c r="B58" s="471" t="s">
        <v>352</v>
      </c>
      <c r="C58" s="471"/>
      <c r="D58" s="471"/>
      <c r="E58" s="471"/>
      <c r="F58" s="471"/>
      <c r="G58" s="471"/>
    </row>
    <row r="59" spans="1:7">
      <c r="A59" s="113" t="s">
        <v>353</v>
      </c>
      <c r="B59" s="471" t="s">
        <v>354</v>
      </c>
      <c r="C59" s="471"/>
      <c r="D59" s="471"/>
      <c r="E59" s="471"/>
      <c r="F59" s="471"/>
      <c r="G59" s="471"/>
    </row>
    <row r="60" spans="1:7">
      <c r="A60" s="113" t="s">
        <v>355</v>
      </c>
      <c r="B60" s="471" t="s">
        <v>356</v>
      </c>
      <c r="C60" s="471"/>
      <c r="D60" s="471"/>
      <c r="E60" s="471"/>
      <c r="F60" s="471"/>
      <c r="G60" s="471"/>
    </row>
    <row r="62" spans="1:7" ht="18.75">
      <c r="A62" s="469" t="s">
        <v>357</v>
      </c>
      <c r="B62" s="469"/>
    </row>
    <row r="63" spans="1:7">
      <c r="A63" t="s">
        <v>358</v>
      </c>
      <c r="B63" t="s">
        <v>359</v>
      </c>
    </row>
    <row r="64" spans="1:7">
      <c r="A64" t="s">
        <v>360</v>
      </c>
      <c r="B64" t="s">
        <v>361</v>
      </c>
    </row>
    <row r="65" spans="1:2">
      <c r="A65" t="s">
        <v>362</v>
      </c>
      <c r="B65" t="s">
        <v>363</v>
      </c>
    </row>
    <row r="66" spans="1:2">
      <c r="A66" t="s">
        <v>364</v>
      </c>
      <c r="B66" t="s">
        <v>365</v>
      </c>
    </row>
  </sheetData>
  <sheetProtection password="EEBA" sheet="1" objects="1" scenarios="1"/>
  <mergeCells count="7">
    <mergeCell ref="A62:B62"/>
    <mergeCell ref="A54:E54"/>
    <mergeCell ref="B56:G56"/>
    <mergeCell ref="B57:G57"/>
    <mergeCell ref="B58:G58"/>
    <mergeCell ref="B59:G59"/>
    <mergeCell ref="B60:G6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502"/>
  <sheetViews>
    <sheetView showGridLines="0" showRowColHeaders="0" showRuler="0" view="pageLayout" zoomScale="85" zoomScaleNormal="100" zoomScalePageLayoutView="85" workbookViewId="0">
      <selection activeCell="S3" sqref="S3"/>
    </sheetView>
  </sheetViews>
  <sheetFormatPr defaultColWidth="11.42578125" defaultRowHeight="15"/>
  <cols>
    <col min="1" max="1" width="18.7109375" customWidth="1"/>
    <col min="2" max="2" width="20.28515625" customWidth="1"/>
    <col min="3" max="3" width="8.7109375" customWidth="1"/>
    <col min="4" max="4" width="12.42578125" customWidth="1"/>
    <col min="5" max="9" width="12.42578125" hidden="1" customWidth="1"/>
    <col min="10" max="10" width="32.140625" customWidth="1"/>
    <col min="11" max="11" width="5.7109375" customWidth="1"/>
    <col min="12" max="16" width="5.7109375" hidden="1" customWidth="1"/>
    <col min="17" max="17" width="67.42578125" customWidth="1"/>
    <col min="18" max="18" width="21" customWidth="1"/>
    <col min="19" max="19" width="13.85546875" customWidth="1"/>
    <col min="20" max="20" width="16.7109375" customWidth="1"/>
    <col min="21" max="21" width="16" customWidth="1"/>
    <col min="22" max="22" width="16.42578125" customWidth="1"/>
    <col min="23" max="23" width="15.140625" customWidth="1"/>
    <col min="24" max="24" width="15.7109375" customWidth="1"/>
  </cols>
  <sheetData>
    <row r="1" spans="1:27" ht="32.25" customHeight="1" thickBot="1">
      <c r="A1" s="496" t="str">
        <f>CONCATENATE('DATOS DE EMPRESA'!C5,'DATOS DE EMPRESA'!C8,": MATRIZ DE IDENTIFICACIÓN DE RIESGO POR EXPOSICIÓN OCUPACIONAL A RUIDO  ")</f>
        <v xml:space="preserve">: MATRIZ DE IDENTIFICACIÓN DE RIESGO POR EXPOSICIÓN OCUPACIONAL A RUIDO  </v>
      </c>
      <c r="B1" s="556"/>
      <c r="C1" s="556"/>
      <c r="D1" s="556"/>
      <c r="E1" s="556"/>
      <c r="F1" s="556"/>
      <c r="G1" s="556"/>
      <c r="H1" s="556"/>
      <c r="I1" s="556"/>
      <c r="J1" s="556"/>
      <c r="K1" s="556"/>
      <c r="L1" s="556"/>
      <c r="M1" s="556"/>
      <c r="N1" s="556"/>
      <c r="O1" s="556"/>
      <c r="P1" s="556"/>
      <c r="Q1" s="556"/>
      <c r="R1" s="556"/>
      <c r="S1" s="556"/>
      <c r="T1" s="556"/>
      <c r="U1" s="556"/>
      <c r="V1" s="557"/>
      <c r="W1" s="497">
        <f ca="1">TODAY()</f>
        <v>44531</v>
      </c>
      <c r="X1" s="497"/>
      <c r="Y1" s="1"/>
      <c r="Z1" s="1"/>
      <c r="AA1" s="1"/>
    </row>
    <row r="2" spans="1:27" ht="69.400000000000006" customHeight="1" thickBot="1">
      <c r="A2" s="14" t="s">
        <v>366</v>
      </c>
      <c r="B2" s="15" t="s">
        <v>367</v>
      </c>
      <c r="C2" s="16" t="s">
        <v>368</v>
      </c>
      <c r="D2" s="16" t="s">
        <v>369</v>
      </c>
      <c r="E2" s="16"/>
      <c r="F2" s="16"/>
      <c r="G2" s="16"/>
      <c r="H2" s="16"/>
      <c r="I2" s="16"/>
      <c r="J2" s="16" t="s">
        <v>370</v>
      </c>
      <c r="K2" s="17" t="s">
        <v>135</v>
      </c>
      <c r="L2" s="17"/>
      <c r="M2" s="17"/>
      <c r="N2" s="17"/>
      <c r="O2" s="17"/>
      <c r="P2" s="17"/>
      <c r="Q2" s="18" t="s">
        <v>371</v>
      </c>
      <c r="R2" s="19" t="s">
        <v>372</v>
      </c>
      <c r="S2" s="19" t="s">
        <v>373</v>
      </c>
      <c r="T2" s="19" t="s">
        <v>374</v>
      </c>
      <c r="U2" s="19" t="s">
        <v>375</v>
      </c>
      <c r="V2" s="19" t="s">
        <v>376</v>
      </c>
      <c r="W2" s="19" t="s">
        <v>377</v>
      </c>
      <c r="X2" s="19" t="s">
        <v>378</v>
      </c>
    </row>
    <row r="3" spans="1:27" ht="53.25" customHeight="1" thickBot="1">
      <c r="A3" s="478" t="str">
        <f>MERC!B4</f>
        <v>Obra_Gruesa</v>
      </c>
      <c r="B3" s="478" t="str">
        <f>MERC!D4</f>
        <v>Maestro Carpintero barandas de seguridad</v>
      </c>
      <c r="C3" s="478">
        <f>IF(MERC!H4&gt;0,MERC!G4/MERC!H4,0)</f>
        <v>9</v>
      </c>
      <c r="D3" s="478">
        <f>MERC!E4</f>
        <v>2</v>
      </c>
      <c r="E3" s="477"/>
      <c r="F3" s="477"/>
      <c r="G3" s="484"/>
      <c r="H3" s="485"/>
      <c r="I3" s="472"/>
      <c r="J3" s="258" t="str">
        <f>MERC!I4</f>
        <v>Rotomartillo, White &amp; Decker, modo d25901 kb2,  6,3 Kg, 1500 w. con cincel Hili TE3</v>
      </c>
      <c r="K3" s="259" t="str">
        <f>MERC!K4</f>
        <v>I</v>
      </c>
      <c r="L3" s="259"/>
      <c r="M3" s="259"/>
      <c r="N3" s="259"/>
      <c r="O3" s="259"/>
      <c r="P3" s="259"/>
      <c r="Q3" s="258" t="str">
        <f>MERC!M4</f>
        <v>"título": Armado de Plataformas para maquilladores de muros…...  Labor para 2-3 semanas. Efectúan similar trabajo  mañana y tarde.</v>
      </c>
      <c r="R3" s="20">
        <f>MAX(MERC!O4*60,MERC!P4)</f>
        <v>0</v>
      </c>
      <c r="S3" s="268" t="str">
        <f>IF(MERC!N4&lt;&gt;"",MERC!N4,"")</f>
        <v>Tricoloroetileno:</v>
      </c>
      <c r="T3" s="488" t="str">
        <f>IF(SUM(R3:R7)&gt;60,ROUND(SUM(R3:R7)/60,2)&amp;" HORAS",SUM(R3:R7)&amp;" MINUTOS")</f>
        <v>2,08 HORAS</v>
      </c>
      <c r="U3" s="492"/>
      <c r="V3" s="492"/>
      <c r="W3" s="492"/>
      <c r="X3" s="492"/>
    </row>
    <row r="4" spans="1:27" ht="53.25" customHeight="1" thickBot="1">
      <c r="A4" s="479"/>
      <c r="B4" s="479"/>
      <c r="C4" s="479"/>
      <c r="D4" s="479"/>
      <c r="E4" s="482"/>
      <c r="F4" s="473"/>
      <c r="G4" s="476"/>
      <c r="H4" s="476"/>
      <c r="I4" s="473"/>
      <c r="J4" s="260" t="str">
        <f>MERC!I5</f>
        <v>Martillo carpintero, 2,8  kg diám 35 mm</v>
      </c>
      <c r="K4" s="261" t="str">
        <f>MERC!K5</f>
        <v>D</v>
      </c>
      <c r="L4" s="261"/>
      <c r="M4" s="261"/>
      <c r="N4" s="261"/>
      <c r="O4" s="261"/>
      <c r="P4" s="261"/>
      <c r="Q4" s="260" t="str">
        <f>MERC!M5</f>
        <v>Realiza cortes de cuartones 4x4" para instalación de pilares 10 unidades típicamente, 4 cortes por cuartón.</v>
      </c>
      <c r="R4" s="21">
        <f>MAX(MERC!O5*60,MERC!P5)</f>
        <v>12</v>
      </c>
      <c r="S4" s="269" t="str">
        <f>IF(MERC!N5&lt;&gt;"",MERC!N5,"")</f>
        <v>Estireno</v>
      </c>
      <c r="T4" s="489"/>
      <c r="U4" s="493"/>
      <c r="V4" s="493"/>
      <c r="W4" s="493"/>
      <c r="X4" s="493"/>
    </row>
    <row r="5" spans="1:27" ht="53.25" customHeight="1" thickBot="1">
      <c r="A5" s="480"/>
      <c r="B5" s="480"/>
      <c r="C5" s="480"/>
      <c r="D5" s="480"/>
      <c r="E5" s="482"/>
      <c r="F5" s="473"/>
      <c r="G5" s="22"/>
      <c r="H5" s="22"/>
      <c r="I5" s="473"/>
      <c r="J5" s="260" t="str">
        <f>MERC!I6</f>
        <v>Sierra circular Dewalt S34, 2200W, disco F-12 de 7"</v>
      </c>
      <c r="K5" s="261" t="str">
        <f>MERC!K6</f>
        <v>D</v>
      </c>
      <c r="L5" s="261"/>
      <c r="M5" s="261"/>
      <c r="N5" s="261"/>
      <c r="O5" s="261"/>
      <c r="P5" s="261"/>
      <c r="Q5" s="260" t="str">
        <f>MERC!M6</f>
        <v>Dimensionado de placas OSB 35 mm, cortes largos (6 m lineales por placa). Completa 3 paneles por placa</v>
      </c>
      <c r="R5" s="23">
        <f>MAX(MERC!O6*60,MERC!P6)</f>
        <v>16</v>
      </c>
      <c r="S5" s="269" t="str">
        <f>IF(MERC!N6&lt;&gt;"",MERC!N6,"")</f>
        <v/>
      </c>
      <c r="T5" s="490"/>
      <c r="U5" s="494"/>
      <c r="V5" s="494"/>
      <c r="W5" s="494"/>
      <c r="X5" s="494"/>
    </row>
    <row r="6" spans="1:27" ht="53.25" customHeight="1" thickBot="1">
      <c r="A6" s="480"/>
      <c r="B6" s="480"/>
      <c r="C6" s="480"/>
      <c r="D6" s="480"/>
      <c r="E6" s="482"/>
      <c r="F6" s="473"/>
      <c r="G6" s="484"/>
      <c r="H6" s="475"/>
      <c r="I6" s="473"/>
      <c r="J6" s="262" t="str">
        <f>MERC!I7</f>
        <v>Vibrador de inmersion 35 mm,  Dewally de 5,5 Hp.</v>
      </c>
      <c r="K6" s="263" t="str">
        <f>MERC!K7</f>
        <v>I</v>
      </c>
      <c r="L6" s="263"/>
      <c r="M6" s="263"/>
      <c r="N6" s="263"/>
      <c r="O6" s="263"/>
      <c r="P6" s="263"/>
      <c r="Q6" s="264" t="str">
        <f>MERC!M7</f>
        <v>Avance de  plataforma, C/martillo y clavos (340)  . Algunos cortes con sierra por despuntes o rectificado de tableros post instalación, según necesidad. Pocos cortes con sierra.</v>
      </c>
      <c r="R6" s="23">
        <f>MAX(MERC!O7*60,MERC!P7)</f>
        <v>65</v>
      </c>
      <c r="S6" s="269" t="str">
        <f>IF(MERC!N7&lt;&gt;"",MERC!N7,"")</f>
        <v/>
      </c>
      <c r="T6" s="490"/>
      <c r="U6" s="494"/>
      <c r="V6" s="494"/>
      <c r="W6" s="494"/>
      <c r="X6" s="494"/>
    </row>
    <row r="7" spans="1:27" ht="53.25" customHeight="1" thickBot="1">
      <c r="A7" s="481"/>
      <c r="B7" s="481"/>
      <c r="C7" s="481"/>
      <c r="D7" s="481"/>
      <c r="E7" s="483"/>
      <c r="F7" s="474"/>
      <c r="G7" s="476"/>
      <c r="H7" s="476"/>
      <c r="I7" s="474"/>
      <c r="J7" s="265">
        <f>MERC!I8</f>
        <v>0</v>
      </c>
      <c r="K7" s="266">
        <f>MERC!K8</f>
        <v>0</v>
      </c>
      <c r="L7" s="266"/>
      <c r="M7" s="266"/>
      <c r="N7" s="266"/>
      <c r="O7" s="266"/>
      <c r="P7" s="266"/>
      <c r="Q7" s="267" t="str">
        <f>MERC!M8</f>
        <v>Traslado de cuartones y placas OSB desde patio a lugar de instalación (d=50 m) Efectúa  viajes con carretilla y con compañero.</v>
      </c>
      <c r="R7" s="24">
        <f>MAX(MERC!O8*60,MERC!P8)</f>
        <v>32</v>
      </c>
      <c r="S7" s="270" t="str">
        <f>IF(MERC!N8&lt;&gt;"",MERC!N8,"")</f>
        <v/>
      </c>
      <c r="T7" s="491"/>
      <c r="U7" s="495"/>
      <c r="V7" s="495"/>
      <c r="W7" s="495"/>
      <c r="X7" s="495"/>
    </row>
    <row r="8" spans="1:27" ht="53.25" customHeight="1" thickBot="1">
      <c r="A8" s="478" t="str">
        <f>MERC!B9</f>
        <v>Obra_Gruesa</v>
      </c>
      <c r="B8" s="478" t="str">
        <f>MERC!D9</f>
        <v>Enfierrador de losa de avance</v>
      </c>
      <c r="C8" s="478">
        <f>IF(MERC!H9&gt;0,MERC!G9/MERC!H9,0)</f>
        <v>0</v>
      </c>
      <c r="D8" s="478">
        <f>MERC!E9</f>
        <v>0</v>
      </c>
      <c r="E8" s="477"/>
      <c r="F8" s="472"/>
      <c r="G8" s="484"/>
      <c r="H8" s="485"/>
      <c r="I8" s="472"/>
      <c r="J8" s="258">
        <f>MERC!I9</f>
        <v>0</v>
      </c>
      <c r="K8" s="259">
        <f>MERC!K9</f>
        <v>0</v>
      </c>
      <c r="L8" s="259"/>
      <c r="M8" s="259"/>
      <c r="N8" s="259"/>
      <c r="O8" s="259"/>
      <c r="P8" s="259"/>
      <c r="Q8" s="258" t="str">
        <f>MERC!M9</f>
        <v>Colocación de tabiquería, con avance de150 m2/día (Un Dpto)</v>
      </c>
      <c r="R8" s="20">
        <f>MAX(MERC!O9*60,MERC!P9)</f>
        <v>0</v>
      </c>
      <c r="S8" s="268" t="str">
        <f>IF(MERC!N9&lt;&gt;"",MERC!N9,"")</f>
        <v/>
      </c>
      <c r="T8" s="488" t="str">
        <f>IF(SUM(R8:R12)&gt;60,ROUND(SUM(R8:R12)/60,2)&amp;" HORAS",SUM(R8:R12)&amp;" MINUTOS")</f>
        <v>2 HORAS</v>
      </c>
      <c r="U8" s="492"/>
      <c r="V8" s="492"/>
      <c r="W8" s="492"/>
      <c r="X8" s="492"/>
    </row>
    <row r="9" spans="1:27" ht="53.25" customHeight="1" thickBot="1">
      <c r="A9" s="479"/>
      <c r="B9" s="479"/>
      <c r="C9" s="479"/>
      <c r="D9" s="479"/>
      <c r="E9" s="482"/>
      <c r="F9" s="473"/>
      <c r="G9" s="476"/>
      <c r="H9" s="476"/>
      <c r="I9" s="473"/>
      <c r="J9" s="260" t="str">
        <f>MERC!I10</f>
        <v>Pistola fulminante SUperGun, calibre 27. 245 joul (máx clavo 6 cm)</v>
      </c>
      <c r="K9" s="261" t="str">
        <f>MERC!K10</f>
        <v>D</v>
      </c>
      <c r="L9" s="261"/>
      <c r="M9" s="261"/>
      <c r="N9" s="261"/>
      <c r="O9" s="261"/>
      <c r="P9" s="261"/>
      <c r="Q9" s="260" t="str">
        <f>MERC!M10</f>
        <v xml:space="preserve"> efectuando xx disparos por hora…clavos de xx cm</v>
      </c>
      <c r="R9" s="21">
        <f>MAX(MERC!O10*60,MERC!P10)</f>
        <v>120</v>
      </c>
      <c r="S9" s="269" t="str">
        <f>IF(MERC!N10&lt;&gt;"",MERC!N10,"")</f>
        <v/>
      </c>
      <c r="T9" s="489"/>
      <c r="U9" s="493"/>
      <c r="V9" s="493"/>
      <c r="W9" s="493"/>
      <c r="X9" s="493"/>
    </row>
    <row r="10" spans="1:27" ht="53.25" customHeight="1" thickBot="1">
      <c r="A10" s="480"/>
      <c r="B10" s="480"/>
      <c r="C10" s="480"/>
      <c r="D10" s="480"/>
      <c r="E10" s="482"/>
      <c r="F10" s="473"/>
      <c r="G10" s="22"/>
      <c r="H10" s="22"/>
      <c r="I10" s="473"/>
      <c r="J10" s="260" t="str">
        <f>MERC!I11</f>
        <v>Atornillador inalámbrico DeWalli DC654, 25 W</v>
      </c>
      <c r="K10" s="261" t="str">
        <f>MERC!K11</f>
        <v>D</v>
      </c>
      <c r="L10" s="261"/>
      <c r="M10" s="261"/>
      <c r="N10" s="261"/>
      <c r="O10" s="261"/>
      <c r="P10" s="261"/>
      <c r="Q10" s="260" t="str">
        <f>MERC!M11</f>
        <v>…avance de xx prales por hora, 50 perforaciones/hora</v>
      </c>
      <c r="R10" s="23">
        <f>MAX(MERC!O11*60,MERC!P11)</f>
        <v>0</v>
      </c>
      <c r="S10" s="269" t="str">
        <f>IF(MERC!N11&lt;&gt;"",MERC!N11,"")</f>
        <v/>
      </c>
      <c r="T10" s="490"/>
      <c r="U10" s="494"/>
      <c r="V10" s="494"/>
      <c r="W10" s="494"/>
      <c r="X10" s="494"/>
    </row>
    <row r="11" spans="1:27" ht="53.25" customHeight="1" thickBot="1">
      <c r="A11" s="480"/>
      <c r="B11" s="480"/>
      <c r="C11" s="480"/>
      <c r="D11" s="480"/>
      <c r="E11" s="482"/>
      <c r="F11" s="473"/>
      <c r="G11" s="484"/>
      <c r="H11" s="484"/>
      <c r="I11" s="473"/>
      <c r="J11" s="262">
        <f>MERC!I12</f>
        <v>0</v>
      </c>
      <c r="K11" s="263">
        <f>MERC!K12</f>
        <v>0</v>
      </c>
      <c r="L11" s="263"/>
      <c r="M11" s="263"/>
      <c r="N11" s="263"/>
      <c r="O11" s="263"/>
      <c r="P11" s="263"/>
      <c r="Q11" s="264" t="str">
        <f>MERC!M12</f>
        <v>….</v>
      </c>
      <c r="R11" s="23">
        <f>MAX(MERC!O12*60,MERC!P12)</f>
        <v>0</v>
      </c>
      <c r="S11" s="269" t="str">
        <f>IF(MERC!N12&lt;&gt;"",MERC!N12,"")</f>
        <v/>
      </c>
      <c r="T11" s="490"/>
      <c r="U11" s="494"/>
      <c r="V11" s="494"/>
      <c r="W11" s="494"/>
      <c r="X11" s="494"/>
    </row>
    <row r="12" spans="1:27" ht="53.25" customHeight="1" thickBot="1">
      <c r="A12" s="481"/>
      <c r="B12" s="481"/>
      <c r="C12" s="481"/>
      <c r="D12" s="481"/>
      <c r="E12" s="483"/>
      <c r="F12" s="474"/>
      <c r="G12" s="476"/>
      <c r="H12" s="476"/>
      <c r="I12" s="474"/>
      <c r="J12" s="265" t="str">
        <f>MERC!I13</f>
        <v>Rotomartillo, White &amp; Decker, modo d25901 kb2,  6,3 Kg, 1500 w. con cincel Hili TE3</v>
      </c>
      <c r="K12" s="266" t="str">
        <f>MERC!K13</f>
        <v>I</v>
      </c>
      <c r="L12" s="266"/>
      <c r="M12" s="266"/>
      <c r="N12" s="266"/>
      <c r="O12" s="266"/>
      <c r="P12" s="266"/>
      <c r="Q12" s="267">
        <f>MERC!M13</f>
        <v>0</v>
      </c>
      <c r="R12" s="24">
        <f>MAX(MERC!O13*60,MERC!P13)</f>
        <v>0</v>
      </c>
      <c r="S12" s="270" t="str">
        <f>IF(MERC!N13&lt;&gt;"",MERC!N13,"")</f>
        <v/>
      </c>
      <c r="T12" s="491"/>
      <c r="U12" s="495"/>
      <c r="V12" s="495"/>
      <c r="W12" s="495"/>
      <c r="X12" s="495"/>
    </row>
    <row r="13" spans="1:27" ht="53.25" customHeight="1" thickBot="1">
      <c r="A13" s="478" t="str">
        <f>MERC!B14</f>
        <v>Obra_Gruesa</v>
      </c>
      <c r="B13" s="478" t="str">
        <f>MERC!D14</f>
        <v>Jornal de aseo, fratasadora, placa compactadora</v>
      </c>
      <c r="C13" s="478">
        <f>IF(MERC!H14&gt;0,MERC!G14/MERC!H14,0)</f>
        <v>0</v>
      </c>
      <c r="D13" s="478">
        <f>MERC!E14</f>
        <v>0</v>
      </c>
      <c r="E13" s="472"/>
      <c r="F13" s="472"/>
      <c r="G13" s="484"/>
      <c r="H13" s="485"/>
      <c r="I13" s="472"/>
      <c r="J13" s="258">
        <f>MERC!I14</f>
        <v>0</v>
      </c>
      <c r="K13" s="259">
        <f>MERC!K14</f>
        <v>0</v>
      </c>
      <c r="L13" s="259"/>
      <c r="M13" s="259"/>
      <c r="N13" s="259"/>
      <c r="O13" s="259"/>
      <c r="P13" s="259"/>
      <c r="Q13" s="258" t="str">
        <f>MERC!M14</f>
        <v>Trabajos varios, con las siguientes como actividades más habituales y críticas:</v>
      </c>
      <c r="R13" s="20">
        <f>MAX(MERC!O14*60,MERC!P14)</f>
        <v>0</v>
      </c>
      <c r="S13" s="268" t="str">
        <f>IF(MERC!N14&lt;&gt;"",MERC!N14,"")</f>
        <v/>
      </c>
      <c r="T13" s="488" t="str">
        <f>IF(SUM(R13:R17)&gt;60,ROUND(SUM(R13:R17)/60,2)&amp;" HORAS",SUM(R13:R17)&amp;" MINUTOS")</f>
        <v>2,5 HORAS</v>
      </c>
      <c r="U13" s="492"/>
      <c r="V13" s="492"/>
      <c r="W13" s="492"/>
      <c r="X13" s="492"/>
    </row>
    <row r="14" spans="1:27" ht="53.25" customHeight="1" thickBot="1">
      <c r="A14" s="479"/>
      <c r="B14" s="479"/>
      <c r="C14" s="479"/>
      <c r="D14" s="479"/>
      <c r="E14" s="486"/>
      <c r="F14" s="473"/>
      <c r="G14" s="476"/>
      <c r="H14" s="476"/>
      <c r="I14" s="473"/>
      <c r="J14" s="260" t="str">
        <f>MERC!I15</f>
        <v>Fratasadora, Heli-Cop99, 4 aspas 14x45 cm, 200 RPM, 5 Hp</v>
      </c>
      <c r="K14" s="261" t="str">
        <f>MERC!K15</f>
        <v>I</v>
      </c>
      <c r="L14" s="261"/>
      <c r="M14" s="261"/>
      <c r="N14" s="261"/>
      <c r="O14" s="261"/>
      <c r="P14" s="261"/>
      <c r="Q14" s="260" t="str">
        <f>MERC!M15</f>
        <v>Promedio 100 m2/día, aspas horizontales y disco flotación (50% c/u), hormigón (x días de frague)</v>
      </c>
      <c r="R14" s="21">
        <f>MAX(MERC!O15*60,MERC!P15)</f>
        <v>120</v>
      </c>
      <c r="S14" s="269" t="str">
        <f>IF(MERC!N15&lt;&gt;"",MERC!N15,"")</f>
        <v/>
      </c>
      <c r="T14" s="489"/>
      <c r="U14" s="493"/>
      <c r="V14" s="493"/>
      <c r="W14" s="493"/>
      <c r="X14" s="493"/>
    </row>
    <row r="15" spans="1:27" ht="53.25" customHeight="1" thickBot="1">
      <c r="A15" s="480"/>
      <c r="B15" s="480"/>
      <c r="C15" s="480"/>
      <c r="D15" s="480"/>
      <c r="E15" s="486"/>
      <c r="F15" s="473"/>
      <c r="G15" s="22"/>
      <c r="H15" s="22"/>
      <c r="I15" s="473"/>
      <c r="J15" s="260" t="str">
        <f>MERC!I16</f>
        <v>Placa compactadora Getwill 35AR. 7,5 Hp, 4000 vpm, 260 mmm/seg, 30 KN y 170 kg</v>
      </c>
      <c r="K15" s="261">
        <f>MERC!K16</f>
        <v>0</v>
      </c>
      <c r="L15" s="261"/>
      <c r="M15" s="261"/>
      <c r="N15" s="261"/>
      <c r="O15" s="261"/>
      <c r="P15" s="261"/>
      <c r="Q15" s="260" t="str">
        <f>MERC!M16</f>
        <v>Dedicación de 245 m2 por hora al día, con máquina a 3500 vpm</v>
      </c>
      <c r="R15" s="23">
        <f>MAX(MERC!O16*60,MERC!P16)</f>
        <v>30</v>
      </c>
      <c r="S15" s="269" t="str">
        <f>IF(MERC!N16&lt;&gt;"",MERC!N16,"")</f>
        <v/>
      </c>
      <c r="T15" s="490"/>
      <c r="U15" s="494"/>
      <c r="V15" s="494"/>
      <c r="W15" s="494"/>
      <c r="X15" s="494"/>
    </row>
    <row r="16" spans="1:27" ht="53.25" customHeight="1" thickBot="1">
      <c r="A16" s="480"/>
      <c r="B16" s="480"/>
      <c r="C16" s="480"/>
      <c r="D16" s="480"/>
      <c r="E16" s="486"/>
      <c r="F16" s="473"/>
      <c r="G16" s="484"/>
      <c r="H16" s="484"/>
      <c r="I16" s="473"/>
      <c r="J16" s="262" t="str">
        <f>MERC!I17</f>
        <v>Vibrador de inmersion 35 mm,  Dewally de 5,5 Hp.</v>
      </c>
      <c r="K16" s="263" t="str">
        <f>MERC!K17</f>
        <v>I</v>
      </c>
      <c r="L16" s="263"/>
      <c r="M16" s="263"/>
      <c r="N16" s="263"/>
      <c r="O16" s="263"/>
      <c r="P16" s="263"/>
      <c r="Q16" s="264">
        <f>MERC!M17</f>
        <v>0</v>
      </c>
      <c r="R16" s="23">
        <f>MAX(MERC!O17*60,MERC!P17)</f>
        <v>0</v>
      </c>
      <c r="S16" s="269" t="str">
        <f>IF(MERC!N17&lt;&gt;"",MERC!N17,"")</f>
        <v/>
      </c>
      <c r="T16" s="490"/>
      <c r="U16" s="494"/>
      <c r="V16" s="494"/>
      <c r="W16" s="494"/>
      <c r="X16" s="494"/>
    </row>
    <row r="17" spans="1:24" ht="53.25" customHeight="1" thickBot="1">
      <c r="A17" s="481"/>
      <c r="B17" s="481"/>
      <c r="C17" s="481"/>
      <c r="D17" s="481"/>
      <c r="E17" s="487"/>
      <c r="F17" s="474"/>
      <c r="G17" s="476"/>
      <c r="H17" s="476"/>
      <c r="I17" s="474"/>
      <c r="J17" s="265" t="str">
        <f>MERC!I18</f>
        <v>Rotomartillo, Hilir, modo Demol54 5,5 Kg,  1400 w., cincel Peri765 300 mm</v>
      </c>
      <c r="K17" s="266">
        <f>MERC!K18</f>
        <v>0</v>
      </c>
      <c r="L17" s="266"/>
      <c r="M17" s="266"/>
      <c r="N17" s="266"/>
      <c r="O17" s="266"/>
      <c r="P17" s="266"/>
      <c r="Q17" s="267">
        <f>MERC!M18</f>
        <v>0</v>
      </c>
      <c r="R17" s="24">
        <f>MAX(MERC!O18*60,MERC!P18)</f>
        <v>0</v>
      </c>
      <c r="S17" s="270" t="str">
        <f>IF(MERC!N18&lt;&gt;"",MERC!N18,"")</f>
        <v/>
      </c>
      <c r="T17" s="491"/>
      <c r="U17" s="495"/>
      <c r="V17" s="495"/>
      <c r="W17" s="495"/>
      <c r="X17" s="495"/>
    </row>
    <row r="18" spans="1:24" ht="53.25" customHeight="1" thickBot="1">
      <c r="A18" s="478" t="str">
        <f>MERC!B19</f>
        <v>Obra_Gruesa</v>
      </c>
      <c r="B18" s="478" t="str">
        <f>MERC!D19</f>
        <v>Kanguero tratamiento de juntas</v>
      </c>
      <c r="C18" s="478">
        <f>IF(MERC!H19&gt;0,MERC!G19/MERC!H19,0)</f>
        <v>0</v>
      </c>
      <c r="D18" s="478">
        <f>MERC!E19</f>
        <v>0</v>
      </c>
      <c r="E18" s="472"/>
      <c r="F18" s="472"/>
      <c r="G18" s="484"/>
      <c r="H18" s="485"/>
      <c r="I18" s="472"/>
      <c r="J18" s="258" t="str">
        <f>MERC!I19</f>
        <v>Rotomartillo, Hilir, modo Demol54 5,5 Kg,  1400 w., cincel Peri765 300 mm</v>
      </c>
      <c r="K18" s="259" t="str">
        <f>MERC!K19</f>
        <v>D</v>
      </c>
      <c r="L18" s="259"/>
      <c r="M18" s="259"/>
      <c r="N18" s="259"/>
      <c r="O18" s="259"/>
      <c r="P18" s="259"/>
      <c r="Q18" s="258" t="str">
        <f>MERC!M19</f>
        <v xml:space="preserve"> Avance de320 m lineales/día</v>
      </c>
      <c r="R18" s="20">
        <f>MAX(MERC!O19*60,MERC!P19)</f>
        <v>13</v>
      </c>
      <c r="S18" s="268" t="str">
        <f>IF(MERC!N19&lt;&gt;"",MERC!N19,"")</f>
        <v/>
      </c>
      <c r="T18" s="488" t="str">
        <f>IF(SUM(R18:R22)&gt;60,ROUND(SUM(R18:R22)/60,2)&amp;" HORAS",SUM(R18:R22)&amp;" MINUTOS")</f>
        <v>17 MINUTOS</v>
      </c>
      <c r="U18" s="492"/>
      <c r="V18" s="492"/>
      <c r="W18" s="492"/>
      <c r="X18" s="492"/>
    </row>
    <row r="19" spans="1:24" ht="53.25" customHeight="1" thickBot="1">
      <c r="A19" s="479"/>
      <c r="B19" s="479"/>
      <c r="C19" s="479"/>
      <c r="D19" s="479"/>
      <c r="E19" s="486"/>
      <c r="F19" s="473"/>
      <c r="G19" s="476"/>
      <c r="H19" s="476"/>
      <c r="I19" s="473"/>
      <c r="J19" s="260">
        <f>MERC!I20</f>
        <v>0</v>
      </c>
      <c r="K19" s="261">
        <f>MERC!K20</f>
        <v>0</v>
      </c>
      <c r="L19" s="261"/>
      <c r="M19" s="261"/>
      <c r="N19" s="261"/>
      <c r="O19" s="261"/>
      <c r="P19" s="261"/>
      <c r="Q19" s="260" t="str">
        <f>MERC!M20</f>
        <v>Pausas para cambiarse de posición, acomodar cables, descanso….</v>
      </c>
      <c r="R19" s="21">
        <f>MAX(MERC!O20*60,MERC!P20)</f>
        <v>4</v>
      </c>
      <c r="S19" s="269" t="str">
        <f>IF(MERC!N20&lt;&gt;"",MERC!N20,"")</f>
        <v/>
      </c>
      <c r="T19" s="489"/>
      <c r="U19" s="493"/>
      <c r="V19" s="493"/>
      <c r="W19" s="493"/>
      <c r="X19" s="493"/>
    </row>
    <row r="20" spans="1:24" ht="53.25" customHeight="1" thickBot="1">
      <c r="A20" s="480"/>
      <c r="B20" s="480"/>
      <c r="C20" s="480"/>
      <c r="D20" s="480"/>
      <c r="E20" s="486"/>
      <c r="F20" s="473"/>
      <c r="G20" s="22"/>
      <c r="H20" s="22"/>
      <c r="I20" s="473"/>
      <c r="J20" s="260">
        <f>MERC!I21</f>
        <v>0</v>
      </c>
      <c r="K20" s="261">
        <f>MERC!K21</f>
        <v>0</v>
      </c>
      <c r="L20" s="261"/>
      <c r="M20" s="261"/>
      <c r="N20" s="261"/>
      <c r="O20" s="261"/>
      <c r="P20" s="261"/>
      <c r="Q20" s="260">
        <f>MERC!M21</f>
        <v>0</v>
      </c>
      <c r="R20" s="23">
        <f>MAX(MERC!O21*60,MERC!P21)</f>
        <v>0</v>
      </c>
      <c r="S20" s="269" t="str">
        <f>IF(MERC!N21&lt;&gt;"",MERC!N21,"")</f>
        <v/>
      </c>
      <c r="T20" s="490"/>
      <c r="U20" s="494"/>
      <c r="V20" s="494"/>
      <c r="W20" s="494"/>
      <c r="X20" s="494"/>
    </row>
    <row r="21" spans="1:24" ht="53.25" customHeight="1" thickBot="1">
      <c r="A21" s="480"/>
      <c r="B21" s="480"/>
      <c r="C21" s="480"/>
      <c r="D21" s="480"/>
      <c r="E21" s="486"/>
      <c r="F21" s="473"/>
      <c r="G21" s="484"/>
      <c r="H21" s="484"/>
      <c r="I21" s="473"/>
      <c r="J21" s="264">
        <f>MERC!I22</f>
        <v>0</v>
      </c>
      <c r="K21" s="263">
        <f>MERC!K22</f>
        <v>0</v>
      </c>
      <c r="L21" s="263"/>
      <c r="M21" s="263"/>
      <c r="N21" s="263"/>
      <c r="O21" s="263"/>
      <c r="P21" s="263"/>
      <c r="Q21" s="264">
        <f>MERC!M22</f>
        <v>0</v>
      </c>
      <c r="R21" s="23">
        <f>MAX(MERC!O22*60,MERC!P22)</f>
        <v>0</v>
      </c>
      <c r="S21" s="269" t="str">
        <f>IF(MERC!N22&lt;&gt;"",MERC!N22,"")</f>
        <v/>
      </c>
      <c r="T21" s="490"/>
      <c r="U21" s="494"/>
      <c r="V21" s="494"/>
      <c r="W21" s="494"/>
      <c r="X21" s="494"/>
    </row>
    <row r="22" spans="1:24" ht="53.25" customHeight="1" thickBot="1">
      <c r="A22" s="481"/>
      <c r="B22" s="481"/>
      <c r="C22" s="481"/>
      <c r="D22" s="481"/>
      <c r="E22" s="487"/>
      <c r="F22" s="474"/>
      <c r="G22" s="476"/>
      <c r="H22" s="476"/>
      <c r="I22" s="474"/>
      <c r="J22" s="267" t="str">
        <f>MERC!I23</f>
        <v>Rotomartillo, Hilir, modo Demol54 5,5 Kg,  1400 w., cincel Peri765 300 mm</v>
      </c>
      <c r="K22" s="266" t="str">
        <f>MERC!K23</f>
        <v>I</v>
      </c>
      <c r="L22" s="266"/>
      <c r="M22" s="266"/>
      <c r="N22" s="266"/>
      <c r="O22" s="266"/>
      <c r="P22" s="266"/>
      <c r="Q22" s="267" t="str">
        <f>MERC!M23</f>
        <v>Labores de acarreo de material entre -2  y +4</v>
      </c>
      <c r="R22" s="24">
        <f>MAX(MERC!O23*60,MERC!P23)</f>
        <v>0</v>
      </c>
      <c r="S22" s="270" t="str">
        <f>IF(MERC!N23&lt;&gt;"",MERC!N23,"")</f>
        <v/>
      </c>
      <c r="T22" s="491"/>
      <c r="U22" s="495"/>
      <c r="V22" s="495"/>
      <c r="W22" s="495"/>
      <c r="X22" s="495"/>
    </row>
    <row r="23" spans="1:24" ht="53.25" customHeight="1" thickBot="1">
      <c r="A23" s="478" t="str">
        <f>MERC!B24</f>
        <v>Obra_Gruesa</v>
      </c>
      <c r="B23" s="478" t="str">
        <f>MERC!D24</f>
        <v>Operador de minicargador subterráneos y patio</v>
      </c>
      <c r="C23" s="478">
        <f>IF(MERC!H24&gt;0,MERC!G24/MERC!H24,0)</f>
        <v>0</v>
      </c>
      <c r="D23" s="478">
        <f>MERC!E24</f>
        <v>0</v>
      </c>
      <c r="E23" s="477"/>
      <c r="F23" s="477"/>
      <c r="G23" s="484"/>
      <c r="H23" s="485"/>
      <c r="I23" s="472"/>
      <c r="J23" s="258">
        <f>MERC!I24</f>
        <v>0</v>
      </c>
      <c r="K23" s="259">
        <f>MERC!K24</f>
        <v>0</v>
      </c>
      <c r="L23" s="259"/>
      <c r="M23" s="259"/>
      <c r="N23" s="259"/>
      <c r="O23" s="259"/>
      <c r="P23" s="259"/>
      <c r="Q23" s="258">
        <f>MERC!M24</f>
        <v>0</v>
      </c>
      <c r="R23" s="20">
        <f>MAX(MERC!O24*60,MERC!P24)</f>
        <v>0</v>
      </c>
      <c r="S23" s="268" t="str">
        <f>IF(MERC!N24&lt;&gt;"",MERC!N24,"")</f>
        <v/>
      </c>
      <c r="T23" s="488" t="str">
        <f>IF(SUM(R23:R27)&gt;60,ROUND(SUM(R23:R27)/60,2)&amp;" HORAS",SUM(R23:R27)&amp;" MINUTOS")</f>
        <v>0 MINUTOS</v>
      </c>
      <c r="U23" s="492"/>
      <c r="V23" s="492"/>
      <c r="W23" s="492"/>
      <c r="X23" s="492"/>
    </row>
    <row r="24" spans="1:24" ht="53.25" customHeight="1" thickBot="1">
      <c r="A24" s="479"/>
      <c r="B24" s="479"/>
      <c r="C24" s="479"/>
      <c r="D24" s="479"/>
      <c r="E24" s="482"/>
      <c r="F24" s="473"/>
      <c r="G24" s="476"/>
      <c r="H24" s="476"/>
      <c r="I24" s="473"/>
      <c r="J24" s="260">
        <f>MERC!I25</f>
        <v>0</v>
      </c>
      <c r="K24" s="261">
        <f>MERC!K25</f>
        <v>0</v>
      </c>
      <c r="L24" s="261"/>
      <c r="M24" s="261"/>
      <c r="N24" s="261"/>
      <c r="O24" s="261"/>
      <c r="P24" s="261"/>
      <c r="Q24" s="260">
        <f>MERC!M25</f>
        <v>0</v>
      </c>
      <c r="R24" s="21">
        <f>MAX(MERC!O25*60,MERC!P25)</f>
        <v>0</v>
      </c>
      <c r="S24" s="269" t="str">
        <f>IF(MERC!N25&lt;&gt;"",MERC!N25,"")</f>
        <v/>
      </c>
      <c r="T24" s="489"/>
      <c r="U24" s="493"/>
      <c r="V24" s="493"/>
      <c r="W24" s="493"/>
      <c r="X24" s="493"/>
    </row>
    <row r="25" spans="1:24" ht="53.25" customHeight="1" thickBot="1">
      <c r="A25" s="480"/>
      <c r="B25" s="480"/>
      <c r="C25" s="480"/>
      <c r="D25" s="480"/>
      <c r="E25" s="482"/>
      <c r="F25" s="473"/>
      <c r="G25" s="22"/>
      <c r="H25" s="22"/>
      <c r="I25" s="473"/>
      <c r="J25" s="260">
        <f>MERC!I26</f>
        <v>0</v>
      </c>
      <c r="K25" s="261">
        <f>MERC!K26</f>
        <v>0</v>
      </c>
      <c r="L25" s="261"/>
      <c r="M25" s="261"/>
      <c r="N25" s="261"/>
      <c r="O25" s="261"/>
      <c r="P25" s="261"/>
      <c r="Q25" s="260">
        <f>MERC!M26</f>
        <v>0</v>
      </c>
      <c r="R25" s="23">
        <f>MAX(MERC!O26*60,MERC!P26)</f>
        <v>0</v>
      </c>
      <c r="S25" s="269" t="str">
        <f>IF(MERC!N26&lt;&gt;"",MERC!N26,"")</f>
        <v/>
      </c>
      <c r="T25" s="490"/>
      <c r="U25" s="494"/>
      <c r="V25" s="494"/>
      <c r="W25" s="494"/>
      <c r="X25" s="494"/>
    </row>
    <row r="26" spans="1:24" ht="53.25" customHeight="1" thickBot="1">
      <c r="A26" s="480"/>
      <c r="B26" s="480"/>
      <c r="C26" s="480"/>
      <c r="D26" s="480"/>
      <c r="E26" s="482"/>
      <c r="F26" s="473"/>
      <c r="G26" s="484"/>
      <c r="H26" s="475"/>
      <c r="I26" s="473"/>
      <c r="J26" s="262">
        <f>MERC!I27</f>
        <v>0</v>
      </c>
      <c r="K26" s="263">
        <f>MERC!K27</f>
        <v>0</v>
      </c>
      <c r="L26" s="263"/>
      <c r="M26" s="263"/>
      <c r="N26" s="263"/>
      <c r="O26" s="263"/>
      <c r="P26" s="263"/>
      <c r="Q26" s="264">
        <f>MERC!M27</f>
        <v>0</v>
      </c>
      <c r="R26" s="23">
        <f>MAX(MERC!O27*60,MERC!P27)</f>
        <v>0</v>
      </c>
      <c r="S26" s="269" t="str">
        <f>IF(MERC!N27&lt;&gt;"",MERC!N27,"")</f>
        <v/>
      </c>
      <c r="T26" s="490"/>
      <c r="U26" s="494"/>
      <c r="V26" s="494"/>
      <c r="W26" s="494"/>
      <c r="X26" s="494"/>
    </row>
    <row r="27" spans="1:24" ht="53.25" customHeight="1" thickBot="1">
      <c r="A27" s="481"/>
      <c r="B27" s="481"/>
      <c r="C27" s="481"/>
      <c r="D27" s="481"/>
      <c r="E27" s="483"/>
      <c r="F27" s="474"/>
      <c r="G27" s="476"/>
      <c r="H27" s="476"/>
      <c r="I27" s="474"/>
      <c r="J27" s="265">
        <f>MERC!I28</f>
        <v>0</v>
      </c>
      <c r="K27" s="266">
        <f>MERC!K28</f>
        <v>0</v>
      </c>
      <c r="L27" s="266"/>
      <c r="M27" s="266"/>
      <c r="N27" s="266"/>
      <c r="O27" s="266"/>
      <c r="P27" s="266"/>
      <c r="Q27" s="267">
        <f>MERC!M28</f>
        <v>0</v>
      </c>
      <c r="R27" s="24">
        <f>MAX(MERC!O28*60,MERC!P28)</f>
        <v>0</v>
      </c>
      <c r="S27" s="270" t="str">
        <f>IF(MERC!N28&lt;&gt;"",MERC!N28,"")</f>
        <v/>
      </c>
      <c r="T27" s="491"/>
      <c r="U27" s="495"/>
      <c r="V27" s="495"/>
      <c r="W27" s="495"/>
      <c r="X27" s="495"/>
    </row>
    <row r="28" spans="1:24" ht="53.25" customHeight="1" thickBot="1">
      <c r="A28" s="478" t="str">
        <f>MERC!B29</f>
        <v>Obra_Gruesa</v>
      </c>
      <c r="B28" s="478">
        <f>MERC!D29</f>
        <v>0</v>
      </c>
      <c r="C28" s="478">
        <f>IF(MERC!H29&gt;0,MERC!G29/MERC!H29,0)</f>
        <v>0</v>
      </c>
      <c r="D28" s="478">
        <f>MERC!E29</f>
        <v>0</v>
      </c>
      <c r="E28" s="477"/>
      <c r="F28" s="472"/>
      <c r="G28" s="484"/>
      <c r="H28" s="485"/>
      <c r="I28" s="472"/>
      <c r="J28" s="258">
        <f>MERC!I29</f>
        <v>0</v>
      </c>
      <c r="K28" s="259">
        <f>MERC!K29</f>
        <v>0</v>
      </c>
      <c r="L28" s="259"/>
      <c r="M28" s="259"/>
      <c r="N28" s="259"/>
      <c r="O28" s="259"/>
      <c r="P28" s="259"/>
      <c r="Q28" s="258">
        <f>MERC!M29</f>
        <v>0</v>
      </c>
      <c r="R28" s="20">
        <f>MAX(MERC!O29*60,MERC!P29)</f>
        <v>0</v>
      </c>
      <c r="S28" s="268" t="str">
        <f>IF(MERC!N29&lt;&gt;"",MERC!N29,"")</f>
        <v/>
      </c>
      <c r="T28" s="488" t="str">
        <f>IF(SUM(R28:R32)&gt;60,ROUND(SUM(R28:R32)/60,2)&amp;" HORAS",SUM(R28:R32)&amp;" MINUTOS")</f>
        <v>0 MINUTOS</v>
      </c>
      <c r="U28" s="492"/>
      <c r="V28" s="492"/>
      <c r="W28" s="492"/>
      <c r="X28" s="492"/>
    </row>
    <row r="29" spans="1:24" ht="53.25" customHeight="1" thickBot="1">
      <c r="A29" s="479"/>
      <c r="B29" s="479"/>
      <c r="C29" s="479"/>
      <c r="D29" s="479"/>
      <c r="E29" s="482"/>
      <c r="F29" s="473"/>
      <c r="G29" s="476"/>
      <c r="H29" s="476"/>
      <c r="I29" s="473"/>
      <c r="J29" s="260">
        <f>MERC!I30</f>
        <v>0</v>
      </c>
      <c r="K29" s="261">
        <f>MERC!K30</f>
        <v>0</v>
      </c>
      <c r="L29" s="261"/>
      <c r="M29" s="261"/>
      <c r="N29" s="261"/>
      <c r="O29" s="261"/>
      <c r="P29" s="261"/>
      <c r="Q29" s="260">
        <f>MERC!M30</f>
        <v>0</v>
      </c>
      <c r="R29" s="21">
        <f>MAX(MERC!O30*60,MERC!P30)</f>
        <v>0</v>
      </c>
      <c r="S29" s="269" t="str">
        <f>IF(MERC!N30&lt;&gt;"",MERC!N30,"")</f>
        <v/>
      </c>
      <c r="T29" s="489"/>
      <c r="U29" s="493"/>
      <c r="V29" s="493"/>
      <c r="W29" s="493"/>
      <c r="X29" s="493"/>
    </row>
    <row r="30" spans="1:24" ht="53.25" customHeight="1" thickBot="1">
      <c r="A30" s="480"/>
      <c r="B30" s="480"/>
      <c r="C30" s="480"/>
      <c r="D30" s="480"/>
      <c r="E30" s="482"/>
      <c r="F30" s="473"/>
      <c r="G30" s="22"/>
      <c r="H30" s="22"/>
      <c r="I30" s="473"/>
      <c r="J30" s="260">
        <f>MERC!I31</f>
        <v>0</v>
      </c>
      <c r="K30" s="261">
        <f>MERC!K31</f>
        <v>0</v>
      </c>
      <c r="L30" s="261"/>
      <c r="M30" s="261"/>
      <c r="N30" s="261"/>
      <c r="O30" s="261"/>
      <c r="P30" s="261"/>
      <c r="Q30" s="260">
        <f>MERC!M31</f>
        <v>0</v>
      </c>
      <c r="R30" s="23">
        <f>MAX(MERC!O31*60,MERC!P31)</f>
        <v>0</v>
      </c>
      <c r="S30" s="269" t="str">
        <f>IF(MERC!N31&lt;&gt;"",MERC!N31,"")</f>
        <v/>
      </c>
      <c r="T30" s="490"/>
      <c r="U30" s="494"/>
      <c r="V30" s="494"/>
      <c r="W30" s="494"/>
      <c r="X30" s="494"/>
    </row>
    <row r="31" spans="1:24" ht="53.25" customHeight="1" thickBot="1">
      <c r="A31" s="480"/>
      <c r="B31" s="480"/>
      <c r="C31" s="480"/>
      <c r="D31" s="480"/>
      <c r="E31" s="482"/>
      <c r="F31" s="473"/>
      <c r="G31" s="484"/>
      <c r="H31" s="484"/>
      <c r="I31" s="473"/>
      <c r="J31" s="262">
        <f>MERC!I32</f>
        <v>0</v>
      </c>
      <c r="K31" s="263">
        <f>MERC!K32</f>
        <v>0</v>
      </c>
      <c r="L31" s="263"/>
      <c r="M31" s="263"/>
      <c r="N31" s="263"/>
      <c r="O31" s="263"/>
      <c r="P31" s="263"/>
      <c r="Q31" s="264">
        <f>MERC!M32</f>
        <v>0</v>
      </c>
      <c r="R31" s="23">
        <f>MAX(MERC!O32*60,MERC!P32)</f>
        <v>0</v>
      </c>
      <c r="S31" s="269" t="str">
        <f>IF(MERC!N32&lt;&gt;"",MERC!N32,"")</f>
        <v/>
      </c>
      <c r="T31" s="490"/>
      <c r="U31" s="494"/>
      <c r="V31" s="494"/>
      <c r="W31" s="494"/>
      <c r="X31" s="494"/>
    </row>
    <row r="32" spans="1:24" ht="53.25" customHeight="1" thickBot="1">
      <c r="A32" s="481"/>
      <c r="B32" s="481"/>
      <c r="C32" s="481"/>
      <c r="D32" s="481"/>
      <c r="E32" s="483"/>
      <c r="F32" s="474"/>
      <c r="G32" s="476"/>
      <c r="H32" s="476"/>
      <c r="I32" s="474"/>
      <c r="J32" s="265">
        <f>MERC!I33</f>
        <v>0</v>
      </c>
      <c r="K32" s="266">
        <f>MERC!K33</f>
        <v>0</v>
      </c>
      <c r="L32" s="266"/>
      <c r="M32" s="266"/>
      <c r="N32" s="266"/>
      <c r="O32" s="266"/>
      <c r="P32" s="266"/>
      <c r="Q32" s="267">
        <f>MERC!M33</f>
        <v>0</v>
      </c>
      <c r="R32" s="24">
        <f>MAX(MERC!O33*60,MERC!P33)</f>
        <v>0</v>
      </c>
      <c r="S32" s="270" t="str">
        <f>IF(MERC!N33&lt;&gt;"",MERC!N33,"")</f>
        <v/>
      </c>
      <c r="T32" s="491"/>
      <c r="U32" s="495"/>
      <c r="V32" s="495"/>
      <c r="W32" s="495"/>
      <c r="X32" s="495"/>
    </row>
    <row r="33" spans="1:24" ht="53.25" customHeight="1" thickBot="1">
      <c r="A33" s="478" t="str">
        <f>MERC!B34</f>
        <v>Terminaciones</v>
      </c>
      <c r="B33" s="478">
        <f>MERC!D34</f>
        <v>0</v>
      </c>
      <c r="C33" s="478">
        <f>IF(MERC!H34&gt;0,MERC!G34/MERC!H34,0)</f>
        <v>0</v>
      </c>
      <c r="D33" s="478"/>
      <c r="E33" s="472"/>
      <c r="F33" s="472"/>
      <c r="G33" s="484"/>
      <c r="H33" s="485"/>
      <c r="I33" s="472"/>
      <c r="J33" s="258">
        <f>MERC!I34</f>
        <v>0</v>
      </c>
      <c r="K33" s="259">
        <f>MERC!K34</f>
        <v>0</v>
      </c>
      <c r="L33" s="259"/>
      <c r="M33" s="259"/>
      <c r="N33" s="259"/>
      <c r="O33" s="259"/>
      <c r="P33" s="259"/>
      <c r="Q33" s="258">
        <f>MERC!M34</f>
        <v>0</v>
      </c>
      <c r="R33" s="20">
        <f>MAX(MERC!O34*60,MERC!P34)</f>
        <v>0</v>
      </c>
      <c r="S33" s="268" t="str">
        <f>IF(MERC!N34&lt;&gt;"",MERC!N34,"")</f>
        <v/>
      </c>
      <c r="T33" s="488" t="str">
        <f>IF(SUM(R33:R37)&gt;60,ROUND(SUM(R33:R37)/60,2)&amp;" HORAS",SUM(R33:R37)&amp;" MINUTOS")</f>
        <v>0 MINUTOS</v>
      </c>
      <c r="U33" s="492"/>
      <c r="V33" s="492"/>
      <c r="W33" s="492"/>
      <c r="X33" s="492"/>
    </row>
    <row r="34" spans="1:24" ht="53.25" customHeight="1" thickBot="1">
      <c r="A34" s="479"/>
      <c r="B34" s="479"/>
      <c r="C34" s="479"/>
      <c r="D34" s="479"/>
      <c r="E34" s="486"/>
      <c r="F34" s="473"/>
      <c r="G34" s="476"/>
      <c r="H34" s="476"/>
      <c r="I34" s="473"/>
      <c r="J34" s="260">
        <f>MERC!I35</f>
        <v>0</v>
      </c>
      <c r="K34" s="261">
        <f>MERC!K35</f>
        <v>0</v>
      </c>
      <c r="L34" s="261"/>
      <c r="M34" s="261"/>
      <c r="N34" s="261"/>
      <c r="O34" s="261"/>
      <c r="P34" s="261"/>
      <c r="Q34" s="260">
        <f>MERC!M35</f>
        <v>0</v>
      </c>
      <c r="R34" s="21">
        <f>MAX(MERC!O35*60,MERC!P35)</f>
        <v>0</v>
      </c>
      <c r="S34" s="269" t="str">
        <f>IF(MERC!N35&lt;&gt;"",MERC!N35,"")</f>
        <v/>
      </c>
      <c r="T34" s="489"/>
      <c r="U34" s="493"/>
      <c r="V34" s="493"/>
      <c r="W34" s="493"/>
      <c r="X34" s="493"/>
    </row>
    <row r="35" spans="1:24" ht="53.25" customHeight="1" thickBot="1">
      <c r="A35" s="480"/>
      <c r="B35" s="480"/>
      <c r="C35" s="480"/>
      <c r="D35" s="480"/>
      <c r="E35" s="486"/>
      <c r="F35" s="473"/>
      <c r="G35" s="22"/>
      <c r="H35" s="22"/>
      <c r="I35" s="473"/>
      <c r="J35" s="260">
        <f>MERC!I36</f>
        <v>0</v>
      </c>
      <c r="K35" s="261">
        <f>MERC!K36</f>
        <v>0</v>
      </c>
      <c r="L35" s="261"/>
      <c r="M35" s="261"/>
      <c r="N35" s="261"/>
      <c r="O35" s="261"/>
      <c r="P35" s="261"/>
      <c r="Q35" s="260">
        <f>MERC!M36</f>
        <v>0</v>
      </c>
      <c r="R35" s="23">
        <f>MAX(MERC!O36*60,MERC!P36)</f>
        <v>0</v>
      </c>
      <c r="S35" s="269" t="str">
        <f>IF(MERC!N36&lt;&gt;"",MERC!N36,"")</f>
        <v/>
      </c>
      <c r="T35" s="490"/>
      <c r="U35" s="494"/>
      <c r="V35" s="494"/>
      <c r="W35" s="494"/>
      <c r="X35" s="494"/>
    </row>
    <row r="36" spans="1:24" ht="53.25" customHeight="1" thickBot="1">
      <c r="A36" s="480"/>
      <c r="B36" s="480"/>
      <c r="C36" s="480"/>
      <c r="D36" s="480"/>
      <c r="E36" s="486"/>
      <c r="F36" s="473"/>
      <c r="G36" s="484"/>
      <c r="H36" s="484"/>
      <c r="I36" s="473"/>
      <c r="J36" s="264">
        <f>MERC!I37</f>
        <v>0</v>
      </c>
      <c r="K36" s="263">
        <f>MERC!K37</f>
        <v>0</v>
      </c>
      <c r="L36" s="263"/>
      <c r="M36" s="263"/>
      <c r="N36" s="263"/>
      <c r="O36" s="263"/>
      <c r="P36" s="263"/>
      <c r="Q36" s="264">
        <f>MERC!M37</f>
        <v>0</v>
      </c>
      <c r="R36" s="23">
        <f>MAX(MERC!O37*60,MERC!P37)</f>
        <v>0</v>
      </c>
      <c r="S36" s="269" t="str">
        <f>IF(MERC!N37&lt;&gt;"",MERC!N37,"")</f>
        <v/>
      </c>
      <c r="T36" s="490"/>
      <c r="U36" s="494"/>
      <c r="V36" s="494"/>
      <c r="W36" s="494"/>
      <c r="X36" s="494"/>
    </row>
    <row r="37" spans="1:24" ht="53.25" customHeight="1" thickBot="1">
      <c r="A37" s="481"/>
      <c r="B37" s="481"/>
      <c r="C37" s="481"/>
      <c r="D37" s="481"/>
      <c r="E37" s="487"/>
      <c r="F37" s="474"/>
      <c r="G37" s="476"/>
      <c r="H37" s="476"/>
      <c r="I37" s="474"/>
      <c r="J37" s="267">
        <f>MERC!I38</f>
        <v>0</v>
      </c>
      <c r="K37" s="266">
        <f>MERC!K38</f>
        <v>0</v>
      </c>
      <c r="L37" s="266"/>
      <c r="M37" s="266"/>
      <c r="N37" s="266"/>
      <c r="O37" s="266"/>
      <c r="P37" s="266"/>
      <c r="Q37" s="267">
        <f>MERC!M38</f>
        <v>0</v>
      </c>
      <c r="R37" s="24">
        <f>MAX(MERC!O38*60,MERC!P38)</f>
        <v>0</v>
      </c>
      <c r="S37" s="270" t="str">
        <f>IF(MERC!N38&lt;&gt;"",MERC!N38,"")</f>
        <v/>
      </c>
      <c r="T37" s="491"/>
      <c r="U37" s="495"/>
      <c r="V37" s="495"/>
      <c r="W37" s="495"/>
      <c r="X37" s="495"/>
    </row>
    <row r="38" spans="1:24" ht="53.25" customHeight="1" thickBot="1">
      <c r="A38" s="478" t="str">
        <f>MERC!B39</f>
        <v>Terminaciones</v>
      </c>
      <c r="B38" s="478" t="str">
        <f>MERC!D39</f>
        <v>Capataz</v>
      </c>
      <c r="C38" s="478">
        <f>IF(MERC!H39&gt;0,MERC!G39/MERC!H39,0)</f>
        <v>0</v>
      </c>
      <c r="D38" s="478">
        <f>MERC!E39</f>
        <v>0</v>
      </c>
      <c r="E38" s="472"/>
      <c r="F38" s="472"/>
      <c r="G38" s="484"/>
      <c r="H38" s="485"/>
      <c r="I38" s="472"/>
      <c r="J38" s="258">
        <f>MERC!I39</f>
        <v>0</v>
      </c>
      <c r="K38" s="259">
        <f>MERC!K39</f>
        <v>0</v>
      </c>
      <c r="L38" s="259"/>
      <c r="M38" s="259"/>
      <c r="N38" s="259"/>
      <c r="O38" s="259"/>
      <c r="P38" s="259"/>
      <c r="Q38" s="258">
        <f>MERC!M39</f>
        <v>0</v>
      </c>
      <c r="R38" s="20">
        <f>MAX(MERC!O39*60,MERC!P39)</f>
        <v>0</v>
      </c>
      <c r="S38" s="268" t="str">
        <f>IF(MERC!N39&lt;&gt;"",MERC!N39,"")</f>
        <v/>
      </c>
      <c r="T38" s="488" t="str">
        <f>IF(SUM(R38:R42)&gt;60,ROUND(SUM(R38:R42)/60,2)&amp;" HORAS",SUM(R38:R42)&amp;" MINUTOS")</f>
        <v>0 MINUTOS</v>
      </c>
      <c r="U38" s="492"/>
      <c r="V38" s="492"/>
      <c r="W38" s="492"/>
      <c r="X38" s="492"/>
    </row>
    <row r="39" spans="1:24" ht="53.25" customHeight="1" thickBot="1">
      <c r="A39" s="479"/>
      <c r="B39" s="479"/>
      <c r="C39" s="479"/>
      <c r="D39" s="479"/>
      <c r="E39" s="486"/>
      <c r="F39" s="473"/>
      <c r="G39" s="476"/>
      <c r="H39" s="476"/>
      <c r="I39" s="473"/>
      <c r="J39" s="260">
        <f>MERC!I40</f>
        <v>0</v>
      </c>
      <c r="K39" s="261">
        <f>MERC!K40</f>
        <v>0</v>
      </c>
      <c r="L39" s="261"/>
      <c r="M39" s="261"/>
      <c r="N39" s="261"/>
      <c r="O39" s="261"/>
      <c r="P39" s="261"/>
      <c r="Q39" s="260">
        <f>MERC!M40</f>
        <v>0</v>
      </c>
      <c r="R39" s="21">
        <f>MAX(MERC!O40*60,MERC!P40)</f>
        <v>0</v>
      </c>
      <c r="S39" s="269" t="str">
        <f>IF(MERC!N40&lt;&gt;"",MERC!N40,"")</f>
        <v/>
      </c>
      <c r="T39" s="489"/>
      <c r="U39" s="493"/>
      <c r="V39" s="493"/>
      <c r="W39" s="493"/>
      <c r="X39" s="493"/>
    </row>
    <row r="40" spans="1:24" ht="53.25" customHeight="1" thickBot="1">
      <c r="A40" s="480"/>
      <c r="B40" s="480"/>
      <c r="C40" s="480"/>
      <c r="D40" s="480"/>
      <c r="E40" s="486"/>
      <c r="F40" s="473"/>
      <c r="G40" s="22"/>
      <c r="H40" s="22"/>
      <c r="I40" s="473"/>
      <c r="J40" s="260">
        <f>MERC!I41</f>
        <v>0</v>
      </c>
      <c r="K40" s="261">
        <f>MERC!K41</f>
        <v>0</v>
      </c>
      <c r="L40" s="261"/>
      <c r="M40" s="261"/>
      <c r="N40" s="261"/>
      <c r="O40" s="261"/>
      <c r="P40" s="261"/>
      <c r="Q40" s="260">
        <f>MERC!M41</f>
        <v>0</v>
      </c>
      <c r="R40" s="23">
        <f>MAX(MERC!O41*60,MERC!P41)</f>
        <v>0</v>
      </c>
      <c r="S40" s="269" t="str">
        <f>IF(MERC!N41&lt;&gt;"",MERC!N41,"")</f>
        <v/>
      </c>
      <c r="T40" s="490"/>
      <c r="U40" s="494"/>
      <c r="V40" s="494"/>
      <c r="W40" s="494"/>
      <c r="X40" s="494"/>
    </row>
    <row r="41" spans="1:24" ht="53.25" customHeight="1" thickBot="1">
      <c r="A41" s="480"/>
      <c r="B41" s="480"/>
      <c r="C41" s="480"/>
      <c r="D41" s="480"/>
      <c r="E41" s="486"/>
      <c r="F41" s="473"/>
      <c r="G41" s="484"/>
      <c r="H41" s="484"/>
      <c r="I41" s="473"/>
      <c r="J41" s="264">
        <f>MERC!I42</f>
        <v>0</v>
      </c>
      <c r="K41" s="263">
        <f>MERC!K42</f>
        <v>0</v>
      </c>
      <c r="L41" s="263"/>
      <c r="M41" s="263"/>
      <c r="N41" s="263"/>
      <c r="O41" s="263"/>
      <c r="P41" s="263"/>
      <c r="Q41" s="264">
        <f>MERC!M42</f>
        <v>0</v>
      </c>
      <c r="R41" s="23">
        <f>MAX(MERC!O42*60,MERC!P42)</f>
        <v>0</v>
      </c>
      <c r="S41" s="269" t="str">
        <f>IF(MERC!N42&lt;&gt;"",MERC!N42,"")</f>
        <v/>
      </c>
      <c r="T41" s="490"/>
      <c r="U41" s="494"/>
      <c r="V41" s="494"/>
      <c r="W41" s="494"/>
      <c r="X41" s="494"/>
    </row>
    <row r="42" spans="1:24" ht="53.25" customHeight="1" thickBot="1">
      <c r="A42" s="481"/>
      <c r="B42" s="481"/>
      <c r="C42" s="481"/>
      <c r="D42" s="481"/>
      <c r="E42" s="487"/>
      <c r="F42" s="474"/>
      <c r="G42" s="476"/>
      <c r="H42" s="476"/>
      <c r="I42" s="474"/>
      <c r="J42" s="267">
        <f>MERC!I43</f>
        <v>0</v>
      </c>
      <c r="K42" s="266">
        <f>MERC!K43</f>
        <v>0</v>
      </c>
      <c r="L42" s="266"/>
      <c r="M42" s="266"/>
      <c r="N42" s="266"/>
      <c r="O42" s="266"/>
      <c r="P42" s="266"/>
      <c r="Q42" s="267">
        <f>MERC!M43</f>
        <v>0</v>
      </c>
      <c r="R42" s="24">
        <f>MAX(MERC!O43*60,MERC!P43)</f>
        <v>0</v>
      </c>
      <c r="S42" s="270" t="str">
        <f>IF(MERC!N43&lt;&gt;"",MERC!N43,"")</f>
        <v/>
      </c>
      <c r="T42" s="491"/>
      <c r="U42" s="495"/>
      <c r="V42" s="495"/>
      <c r="W42" s="495"/>
      <c r="X42" s="495"/>
    </row>
    <row r="43" spans="1:24" ht="53.25" customHeight="1" thickBot="1">
      <c r="A43" s="478" t="str">
        <f>MERC!B44</f>
        <v>Terminaciones</v>
      </c>
      <c r="B43" s="478" t="str">
        <f>MERC!D44</f>
        <v>Ayudante de Carpintero trabajos varios</v>
      </c>
      <c r="C43" s="478">
        <f>IF(MERC!H44&gt;0,MERC!G44/MERC!H44,0)</f>
        <v>0</v>
      </c>
      <c r="D43" s="478">
        <f>MERC!E44</f>
        <v>0</v>
      </c>
      <c r="E43" s="477"/>
      <c r="F43" s="477"/>
      <c r="G43" s="484"/>
      <c r="H43" s="485"/>
      <c r="I43" s="472"/>
      <c r="J43" s="258">
        <f>MERC!I44</f>
        <v>0</v>
      </c>
      <c r="K43" s="259">
        <f>MERC!K44</f>
        <v>0</v>
      </c>
      <c r="L43" s="259"/>
      <c r="M43" s="259"/>
      <c r="N43" s="259"/>
      <c r="O43" s="259"/>
      <c r="P43" s="259"/>
      <c r="Q43" s="258">
        <f>MERC!M44</f>
        <v>0</v>
      </c>
      <c r="R43" s="20">
        <f>MAX(MERC!O44*60,MERC!P44)</f>
        <v>0</v>
      </c>
      <c r="S43" s="268" t="str">
        <f>IF(MERC!N44&lt;&gt;"",MERC!N44,"")</f>
        <v/>
      </c>
      <c r="T43" s="488" t="str">
        <f>IF(SUM(R43:R47)&gt;60,ROUND(SUM(R43:R47)/60,2)&amp;" HORAS",SUM(R43:R47)&amp;" MINUTOS")</f>
        <v>6 MINUTOS</v>
      </c>
      <c r="U43" s="492"/>
      <c r="V43" s="492"/>
      <c r="W43" s="492"/>
      <c r="X43" s="492"/>
    </row>
    <row r="44" spans="1:24" ht="53.25" customHeight="1" thickBot="1">
      <c r="A44" s="479"/>
      <c r="B44" s="479"/>
      <c r="C44" s="479"/>
      <c r="D44" s="479"/>
      <c r="E44" s="482"/>
      <c r="F44" s="473"/>
      <c r="G44" s="476"/>
      <c r="H44" s="476"/>
      <c r="I44" s="473"/>
      <c r="J44" s="260">
        <f>MERC!I45</f>
        <v>0</v>
      </c>
      <c r="K44" s="261">
        <f>MERC!K45</f>
        <v>0</v>
      </c>
      <c r="L44" s="261"/>
      <c r="M44" s="261"/>
      <c r="N44" s="261"/>
      <c r="O44" s="261"/>
      <c r="P44" s="261"/>
      <c r="Q44" s="260">
        <f>MERC!M45</f>
        <v>0</v>
      </c>
      <c r="R44" s="21">
        <f>MAX(MERC!O45*60,MERC!P45)</f>
        <v>2</v>
      </c>
      <c r="S44" s="269" t="str">
        <f>IF(MERC!N45&lt;&gt;"",MERC!N45,"")</f>
        <v>Tolueno</v>
      </c>
      <c r="T44" s="489"/>
      <c r="U44" s="493"/>
      <c r="V44" s="493"/>
      <c r="W44" s="493"/>
      <c r="X44" s="493"/>
    </row>
    <row r="45" spans="1:24" ht="53.25" customHeight="1" thickBot="1">
      <c r="A45" s="480"/>
      <c r="B45" s="480"/>
      <c r="C45" s="480"/>
      <c r="D45" s="480"/>
      <c r="E45" s="482"/>
      <c r="F45" s="473"/>
      <c r="G45" s="22"/>
      <c r="H45" s="22"/>
      <c r="I45" s="473"/>
      <c r="J45" s="260">
        <f>MERC!I46</f>
        <v>0</v>
      </c>
      <c r="K45" s="261">
        <f>MERC!K46</f>
        <v>0</v>
      </c>
      <c r="L45" s="261"/>
      <c r="M45" s="261"/>
      <c r="N45" s="261"/>
      <c r="O45" s="261"/>
      <c r="P45" s="261"/>
      <c r="Q45" s="260">
        <f>MERC!M46</f>
        <v>0</v>
      </c>
      <c r="R45" s="23">
        <f>MAX(MERC!O46*60,MERC!P46)</f>
        <v>2</v>
      </c>
      <c r="S45" s="269" t="str">
        <f>IF(MERC!N46&lt;&gt;"",MERC!N46,"")</f>
        <v/>
      </c>
      <c r="T45" s="490"/>
      <c r="U45" s="494"/>
      <c r="V45" s="494"/>
      <c r="W45" s="494"/>
      <c r="X45" s="494"/>
    </row>
    <row r="46" spans="1:24" ht="53.25" customHeight="1" thickBot="1">
      <c r="A46" s="480"/>
      <c r="B46" s="480"/>
      <c r="C46" s="480"/>
      <c r="D46" s="480"/>
      <c r="E46" s="482"/>
      <c r="F46" s="473"/>
      <c r="G46" s="484"/>
      <c r="H46" s="475"/>
      <c r="I46" s="473"/>
      <c r="J46" s="262">
        <f>MERC!I47</f>
        <v>0</v>
      </c>
      <c r="K46" s="263">
        <f>MERC!K47</f>
        <v>0</v>
      </c>
      <c r="L46" s="263"/>
      <c r="M46" s="263"/>
      <c r="N46" s="263"/>
      <c r="O46" s="263"/>
      <c r="P46" s="263"/>
      <c r="Q46" s="264">
        <f>MERC!M47</f>
        <v>0</v>
      </c>
      <c r="R46" s="23">
        <f>MAX(MERC!O47*60,MERC!P47)</f>
        <v>2</v>
      </c>
      <c r="S46" s="269" t="str">
        <f>IF(MERC!N47&lt;&gt;"",MERC!N47,"")</f>
        <v>Tolueno</v>
      </c>
      <c r="T46" s="490"/>
      <c r="U46" s="494"/>
      <c r="V46" s="494"/>
      <c r="W46" s="494"/>
      <c r="X46" s="494"/>
    </row>
    <row r="47" spans="1:24" ht="53.25" customHeight="1" thickBot="1">
      <c r="A47" s="481"/>
      <c r="B47" s="481"/>
      <c r="C47" s="481"/>
      <c r="D47" s="481"/>
      <c r="E47" s="483"/>
      <c r="F47" s="474"/>
      <c r="G47" s="476"/>
      <c r="H47" s="476"/>
      <c r="I47" s="474"/>
      <c r="J47" s="265">
        <f>MERC!I48</f>
        <v>0</v>
      </c>
      <c r="K47" s="266">
        <f>MERC!K48</f>
        <v>0</v>
      </c>
      <c r="L47" s="266"/>
      <c r="M47" s="266"/>
      <c r="N47" s="266"/>
      <c r="O47" s="266"/>
      <c r="P47" s="266"/>
      <c r="Q47" s="267">
        <f>MERC!M48</f>
        <v>0</v>
      </c>
      <c r="R47" s="24">
        <f>MAX(MERC!O48*60,MERC!P48)</f>
        <v>0</v>
      </c>
      <c r="S47" s="270" t="str">
        <f>IF(MERC!N48&lt;&gt;"",MERC!N48,"")</f>
        <v/>
      </c>
      <c r="T47" s="491"/>
      <c r="U47" s="495"/>
      <c r="V47" s="495"/>
      <c r="W47" s="495"/>
      <c r="X47" s="495"/>
    </row>
    <row r="48" spans="1:24" ht="53.25" customHeight="1" thickBot="1">
      <c r="A48" s="478" t="str">
        <f>MERC!B49</f>
        <v>Terminaciones</v>
      </c>
      <c r="B48" s="478" t="str">
        <f>MERC!D49</f>
        <v>Maestro de revestimientos</v>
      </c>
      <c r="C48" s="478">
        <f>IF(MERC!H49&gt;0,MERC!G49/MERC!H49,0)</f>
        <v>0</v>
      </c>
      <c r="D48" s="478">
        <f>MERC!E49</f>
        <v>0</v>
      </c>
      <c r="E48" s="477"/>
      <c r="F48" s="477"/>
      <c r="G48" s="484"/>
      <c r="H48" s="485"/>
      <c r="I48" s="472"/>
      <c r="J48" s="258">
        <f>MERC!I49</f>
        <v>0</v>
      </c>
      <c r="K48" s="259">
        <f>MERC!K49</f>
        <v>0</v>
      </c>
      <c r="L48" s="259"/>
      <c r="M48" s="259"/>
      <c r="N48" s="259"/>
      <c r="O48" s="259"/>
      <c r="P48" s="259"/>
      <c r="Q48" s="258">
        <f>MERC!M49</f>
        <v>0</v>
      </c>
      <c r="R48" s="20">
        <f>MAX(MERC!O49*60,MERC!P49)</f>
        <v>0</v>
      </c>
      <c r="S48" s="268" t="str">
        <f>IF(MERC!N49&lt;&gt;"",MERC!N49,"")</f>
        <v/>
      </c>
      <c r="T48" s="488" t="str">
        <f>IF(SUM(R48:R52)&gt;60,ROUND(SUM(R48:R52)/60,2)&amp;" HORAS",SUM(R48:R52)&amp;" MINUTOS")</f>
        <v>0 MINUTOS</v>
      </c>
      <c r="U48" s="492"/>
      <c r="V48" s="492"/>
      <c r="W48" s="492"/>
      <c r="X48" s="492"/>
    </row>
    <row r="49" spans="1:24" ht="53.25" customHeight="1" thickBot="1">
      <c r="A49" s="479"/>
      <c r="B49" s="479"/>
      <c r="C49" s="479"/>
      <c r="D49" s="479"/>
      <c r="E49" s="482"/>
      <c r="F49" s="473"/>
      <c r="G49" s="476"/>
      <c r="H49" s="476"/>
      <c r="I49" s="473"/>
      <c r="J49" s="260">
        <f>MERC!I50</f>
        <v>0</v>
      </c>
      <c r="K49" s="261">
        <f>MERC!K50</f>
        <v>0</v>
      </c>
      <c r="L49" s="261"/>
      <c r="M49" s="261"/>
      <c r="N49" s="261"/>
      <c r="O49" s="261"/>
      <c r="P49" s="261"/>
      <c r="Q49" s="260">
        <f>MERC!M50</f>
        <v>0</v>
      </c>
      <c r="R49" s="21">
        <f>MAX(MERC!O50*60,MERC!P50)</f>
        <v>0</v>
      </c>
      <c r="S49" s="269" t="str">
        <f>IF(MERC!N50&lt;&gt;"",MERC!N50,"")</f>
        <v/>
      </c>
      <c r="T49" s="489"/>
      <c r="U49" s="493"/>
      <c r="V49" s="493"/>
      <c r="W49" s="493"/>
      <c r="X49" s="493"/>
    </row>
    <row r="50" spans="1:24" ht="53.25" customHeight="1" thickBot="1">
      <c r="A50" s="480"/>
      <c r="B50" s="480"/>
      <c r="C50" s="480"/>
      <c r="D50" s="480"/>
      <c r="E50" s="482"/>
      <c r="F50" s="473"/>
      <c r="G50" s="22"/>
      <c r="H50" s="22"/>
      <c r="I50" s="473"/>
      <c r="J50" s="260">
        <f>MERC!I51</f>
        <v>0</v>
      </c>
      <c r="K50" s="261">
        <f>MERC!K51</f>
        <v>0</v>
      </c>
      <c r="L50" s="261"/>
      <c r="M50" s="261"/>
      <c r="N50" s="261"/>
      <c r="O50" s="261"/>
      <c r="P50" s="261"/>
      <c r="Q50" s="260">
        <f>MERC!M51</f>
        <v>0</v>
      </c>
      <c r="R50" s="23">
        <f>MAX(MERC!O51*60,MERC!P51)</f>
        <v>0</v>
      </c>
      <c r="S50" s="269" t="str">
        <f>IF(MERC!N51&lt;&gt;"",MERC!N51,"")</f>
        <v/>
      </c>
      <c r="T50" s="490"/>
      <c r="U50" s="494"/>
      <c r="V50" s="494"/>
      <c r="W50" s="494"/>
      <c r="X50" s="494"/>
    </row>
    <row r="51" spans="1:24" ht="53.25" customHeight="1" thickBot="1">
      <c r="A51" s="480"/>
      <c r="B51" s="480"/>
      <c r="C51" s="480"/>
      <c r="D51" s="480"/>
      <c r="E51" s="482"/>
      <c r="F51" s="473"/>
      <c r="G51" s="484"/>
      <c r="H51" s="475"/>
      <c r="I51" s="473"/>
      <c r="J51" s="262">
        <f>MERC!I52</f>
        <v>0</v>
      </c>
      <c r="K51" s="263">
        <f>MERC!K52</f>
        <v>0</v>
      </c>
      <c r="L51" s="263"/>
      <c r="M51" s="263"/>
      <c r="N51" s="263"/>
      <c r="O51" s="263"/>
      <c r="P51" s="263"/>
      <c r="Q51" s="264">
        <f>MERC!M52</f>
        <v>0</v>
      </c>
      <c r="R51" s="23">
        <f>MAX(MERC!O52*60,MERC!P52)</f>
        <v>0</v>
      </c>
      <c r="S51" s="269" t="str">
        <f>IF(MERC!N52&lt;&gt;"",MERC!N52,"")</f>
        <v/>
      </c>
      <c r="T51" s="490"/>
      <c r="U51" s="494"/>
      <c r="V51" s="494"/>
      <c r="W51" s="494"/>
      <c r="X51" s="494"/>
    </row>
    <row r="52" spans="1:24" ht="53.25" customHeight="1" thickBot="1">
      <c r="A52" s="481"/>
      <c r="B52" s="481"/>
      <c r="C52" s="481"/>
      <c r="D52" s="481"/>
      <c r="E52" s="483"/>
      <c r="F52" s="474"/>
      <c r="G52" s="476"/>
      <c r="H52" s="476"/>
      <c r="I52" s="474"/>
      <c r="J52" s="265">
        <f>MERC!I53</f>
        <v>0</v>
      </c>
      <c r="K52" s="266">
        <f>MERC!K53</f>
        <v>0</v>
      </c>
      <c r="L52" s="266"/>
      <c r="M52" s="266"/>
      <c r="N52" s="266"/>
      <c r="O52" s="266"/>
      <c r="P52" s="266"/>
      <c r="Q52" s="267">
        <f>MERC!M53</f>
        <v>0</v>
      </c>
      <c r="R52" s="24">
        <f>MAX(MERC!O53*60,MERC!P53)</f>
        <v>0</v>
      </c>
      <c r="S52" s="270" t="str">
        <f>IF(MERC!N53&lt;&gt;"",MERC!N53,"")</f>
        <v/>
      </c>
      <c r="T52" s="491"/>
      <c r="U52" s="495"/>
      <c r="V52" s="495"/>
      <c r="W52" s="495"/>
      <c r="X52" s="495"/>
    </row>
    <row r="53" spans="1:24" ht="53.25" customHeight="1" thickBot="1">
      <c r="A53" s="478" t="str">
        <f>MERC!B54</f>
        <v>Obra_Gruesa</v>
      </c>
      <c r="B53" s="478">
        <f>MERC!D54</f>
        <v>0</v>
      </c>
      <c r="C53" s="478">
        <f>IF(MERC!H54&gt;0,MERC!G54/MERC!H54,0)</f>
        <v>0</v>
      </c>
      <c r="D53" s="478">
        <f>MERC!E54</f>
        <v>0</v>
      </c>
      <c r="E53" s="477"/>
      <c r="F53" s="472"/>
      <c r="G53" s="484"/>
      <c r="H53" s="485"/>
      <c r="I53" s="472"/>
      <c r="J53" s="258">
        <f>MERC!I54</f>
        <v>0</v>
      </c>
      <c r="K53" s="259">
        <f>MERC!K54</f>
        <v>0</v>
      </c>
      <c r="L53" s="259"/>
      <c r="M53" s="259"/>
      <c r="N53" s="259"/>
      <c r="O53" s="259"/>
      <c r="P53" s="259"/>
      <c r="Q53" s="258">
        <f>MERC!M54</f>
        <v>0</v>
      </c>
      <c r="R53" s="20">
        <f>MAX(MERC!O54*60,MERC!P54)</f>
        <v>0</v>
      </c>
      <c r="S53" s="268" t="str">
        <f>IF(MERC!N54&lt;&gt;"",MERC!N54,"")</f>
        <v/>
      </c>
      <c r="T53" s="488" t="str">
        <f>IF(SUM(R53:R57)&gt;60,ROUND(SUM(R53:R57)/60,2)&amp;" HORAS",SUM(R53:R57)&amp;" MINUTOS")</f>
        <v>0 MINUTOS</v>
      </c>
      <c r="U53" s="492"/>
      <c r="V53" s="492"/>
      <c r="W53" s="492"/>
      <c r="X53" s="492"/>
    </row>
    <row r="54" spans="1:24" ht="53.25" customHeight="1" thickBot="1">
      <c r="A54" s="479"/>
      <c r="B54" s="479"/>
      <c r="C54" s="479"/>
      <c r="D54" s="479"/>
      <c r="E54" s="482"/>
      <c r="F54" s="473"/>
      <c r="G54" s="476"/>
      <c r="H54" s="476"/>
      <c r="I54" s="473"/>
      <c r="J54" s="260">
        <f>MERC!I55</f>
        <v>0</v>
      </c>
      <c r="K54" s="261">
        <f>MERC!K55</f>
        <v>0</v>
      </c>
      <c r="L54" s="261"/>
      <c r="M54" s="261"/>
      <c r="N54" s="261"/>
      <c r="O54" s="261"/>
      <c r="P54" s="261"/>
      <c r="Q54" s="260">
        <f>MERC!M55</f>
        <v>0</v>
      </c>
      <c r="R54" s="21">
        <f>MAX(MERC!O55*60,MERC!P55)</f>
        <v>0</v>
      </c>
      <c r="S54" s="269" t="str">
        <f>IF(MERC!N55&lt;&gt;"",MERC!N55,"")</f>
        <v/>
      </c>
      <c r="T54" s="489"/>
      <c r="U54" s="493"/>
      <c r="V54" s="493"/>
      <c r="W54" s="493"/>
      <c r="X54" s="493"/>
    </row>
    <row r="55" spans="1:24" ht="53.25" customHeight="1" thickBot="1">
      <c r="A55" s="480"/>
      <c r="B55" s="480"/>
      <c r="C55" s="480"/>
      <c r="D55" s="480"/>
      <c r="E55" s="482"/>
      <c r="F55" s="473"/>
      <c r="G55" s="22"/>
      <c r="H55" s="22"/>
      <c r="I55" s="473"/>
      <c r="J55" s="260">
        <f>MERC!I56</f>
        <v>0</v>
      </c>
      <c r="K55" s="261">
        <f>MERC!K56</f>
        <v>0</v>
      </c>
      <c r="L55" s="261"/>
      <c r="M55" s="261"/>
      <c r="N55" s="261"/>
      <c r="O55" s="261"/>
      <c r="P55" s="261"/>
      <c r="Q55" s="260">
        <f>MERC!M56</f>
        <v>0</v>
      </c>
      <c r="R55" s="23">
        <f>MAX(MERC!O56*60,MERC!P56)</f>
        <v>0</v>
      </c>
      <c r="S55" s="269" t="str">
        <f>IF(MERC!N56&lt;&gt;"",MERC!N56,"")</f>
        <v/>
      </c>
      <c r="T55" s="490"/>
      <c r="U55" s="494"/>
      <c r="V55" s="494"/>
      <c r="W55" s="494"/>
      <c r="X55" s="494"/>
    </row>
    <row r="56" spans="1:24" ht="53.25" customHeight="1" thickBot="1">
      <c r="A56" s="480"/>
      <c r="B56" s="480"/>
      <c r="C56" s="480"/>
      <c r="D56" s="480"/>
      <c r="E56" s="482"/>
      <c r="F56" s="473"/>
      <c r="G56" s="484"/>
      <c r="H56" s="484"/>
      <c r="I56" s="473"/>
      <c r="J56" s="262">
        <f>MERC!I57</f>
        <v>0</v>
      </c>
      <c r="K56" s="263">
        <f>MERC!K57</f>
        <v>0</v>
      </c>
      <c r="L56" s="263"/>
      <c r="M56" s="263"/>
      <c r="N56" s="263"/>
      <c r="O56" s="263"/>
      <c r="P56" s="263"/>
      <c r="Q56" s="264">
        <f>MERC!M57</f>
        <v>0</v>
      </c>
      <c r="R56" s="23">
        <f>MAX(MERC!O57*60,MERC!P57)</f>
        <v>0</v>
      </c>
      <c r="S56" s="269" t="str">
        <f>IF(MERC!N57&lt;&gt;"",MERC!N57,"")</f>
        <v/>
      </c>
      <c r="T56" s="490"/>
      <c r="U56" s="494"/>
      <c r="V56" s="494"/>
      <c r="W56" s="494"/>
      <c r="X56" s="494"/>
    </row>
    <row r="57" spans="1:24" ht="53.25" customHeight="1" thickBot="1">
      <c r="A57" s="481"/>
      <c r="B57" s="481"/>
      <c r="C57" s="481"/>
      <c r="D57" s="481"/>
      <c r="E57" s="483"/>
      <c r="F57" s="474"/>
      <c r="G57" s="476"/>
      <c r="H57" s="476"/>
      <c r="I57" s="474"/>
      <c r="J57" s="265">
        <f>MERC!I58</f>
        <v>0</v>
      </c>
      <c r="K57" s="266">
        <f>MERC!K58</f>
        <v>0</v>
      </c>
      <c r="L57" s="266"/>
      <c r="M57" s="266"/>
      <c r="N57" s="266"/>
      <c r="O57" s="266"/>
      <c r="P57" s="266"/>
      <c r="Q57" s="267">
        <f>MERC!M58</f>
        <v>0</v>
      </c>
      <c r="R57" s="24">
        <f>MAX(MERC!O58*60,MERC!P58)</f>
        <v>0</v>
      </c>
      <c r="S57" s="270" t="str">
        <f>IF(MERC!N58&lt;&gt;"",MERC!N58,"")</f>
        <v/>
      </c>
      <c r="T57" s="491"/>
      <c r="U57" s="495"/>
      <c r="V57" s="495"/>
      <c r="W57" s="495"/>
      <c r="X57" s="495"/>
    </row>
    <row r="58" spans="1:24" ht="53.25" customHeight="1" thickBot="1">
      <c r="A58" s="478" t="str">
        <f>MERC!B59</f>
        <v>Terminaciones</v>
      </c>
      <c r="B58" s="478" t="str">
        <f>MERC!D59</f>
        <v>Instalador puertas automáticas</v>
      </c>
      <c r="C58" s="478">
        <f>IF(MERC!H59&gt;0,MERC!G59/MERC!H59,0)</f>
        <v>0</v>
      </c>
      <c r="D58" s="478">
        <f>MERC!E59</f>
        <v>0</v>
      </c>
      <c r="E58" s="472"/>
      <c r="F58" s="472"/>
      <c r="G58" s="484"/>
      <c r="H58" s="485"/>
      <c r="I58" s="472"/>
      <c r="J58" s="258">
        <f>MERC!I59</f>
        <v>0</v>
      </c>
      <c r="K58" s="259">
        <f>MERC!K59</f>
        <v>0</v>
      </c>
      <c r="L58" s="259"/>
      <c r="M58" s="259"/>
      <c r="N58" s="259"/>
      <c r="O58" s="259"/>
      <c r="P58" s="259"/>
      <c r="Q58" s="258">
        <f>MERC!M59</f>
        <v>0</v>
      </c>
      <c r="R58" s="20">
        <f>MAX(MERC!O59*60,MERC!P59)</f>
        <v>0</v>
      </c>
      <c r="S58" s="268" t="str">
        <f>IF(MERC!N59&lt;&gt;"",MERC!N59,"")</f>
        <v/>
      </c>
      <c r="T58" s="488" t="str">
        <f>IF(SUM(R58:R62)&gt;60,ROUND(SUM(R58:R62)/60,2)&amp;" HORAS",SUM(R58:R62)&amp;" MINUTOS")</f>
        <v>0 MINUTOS</v>
      </c>
      <c r="U58" s="492"/>
      <c r="V58" s="492"/>
      <c r="W58" s="492"/>
      <c r="X58" s="492"/>
    </row>
    <row r="59" spans="1:24" ht="53.25" customHeight="1" thickBot="1">
      <c r="A59" s="479"/>
      <c r="B59" s="479"/>
      <c r="C59" s="479"/>
      <c r="D59" s="479"/>
      <c r="E59" s="486"/>
      <c r="F59" s="473"/>
      <c r="G59" s="476"/>
      <c r="H59" s="476"/>
      <c r="I59" s="473"/>
      <c r="J59" s="260">
        <f>MERC!I60</f>
        <v>0</v>
      </c>
      <c r="K59" s="261">
        <f>MERC!K60</f>
        <v>0</v>
      </c>
      <c r="L59" s="261"/>
      <c r="M59" s="261"/>
      <c r="N59" s="261"/>
      <c r="O59" s="261"/>
      <c r="P59" s="261"/>
      <c r="Q59" s="260">
        <f>MERC!M60</f>
        <v>0</v>
      </c>
      <c r="R59" s="21">
        <f>MAX(MERC!O60*60,MERC!P60)</f>
        <v>0</v>
      </c>
      <c r="S59" s="269" t="str">
        <f>IF(MERC!N60&lt;&gt;"",MERC!N60,"")</f>
        <v/>
      </c>
      <c r="T59" s="489"/>
      <c r="U59" s="493"/>
      <c r="V59" s="493"/>
      <c r="W59" s="493"/>
      <c r="X59" s="493"/>
    </row>
    <row r="60" spans="1:24" ht="53.25" customHeight="1" thickBot="1">
      <c r="A60" s="480"/>
      <c r="B60" s="480"/>
      <c r="C60" s="480"/>
      <c r="D60" s="480"/>
      <c r="E60" s="486"/>
      <c r="F60" s="473"/>
      <c r="G60" s="22"/>
      <c r="H60" s="22"/>
      <c r="I60" s="473"/>
      <c r="J60" s="260">
        <f>MERC!I61</f>
        <v>0</v>
      </c>
      <c r="K60" s="261">
        <f>MERC!K61</f>
        <v>0</v>
      </c>
      <c r="L60" s="261"/>
      <c r="M60" s="261"/>
      <c r="N60" s="261"/>
      <c r="O60" s="261"/>
      <c r="P60" s="261"/>
      <c r="Q60" s="260">
        <f>MERC!M61</f>
        <v>0</v>
      </c>
      <c r="R60" s="23">
        <f>MAX(MERC!O61*60,MERC!P61)</f>
        <v>0</v>
      </c>
      <c r="S60" s="269" t="str">
        <f>IF(MERC!N61&lt;&gt;"",MERC!N61,"")</f>
        <v/>
      </c>
      <c r="T60" s="490"/>
      <c r="U60" s="494"/>
      <c r="V60" s="494"/>
      <c r="W60" s="494"/>
      <c r="X60" s="494"/>
    </row>
    <row r="61" spans="1:24" ht="53.25" customHeight="1" thickBot="1">
      <c r="A61" s="480"/>
      <c r="B61" s="480"/>
      <c r="C61" s="480"/>
      <c r="D61" s="480"/>
      <c r="E61" s="486"/>
      <c r="F61" s="473"/>
      <c r="G61" s="484"/>
      <c r="H61" s="484"/>
      <c r="I61" s="473"/>
      <c r="J61" s="264">
        <f>MERC!I62</f>
        <v>0</v>
      </c>
      <c r="K61" s="263">
        <f>MERC!K62</f>
        <v>0</v>
      </c>
      <c r="L61" s="263"/>
      <c r="M61" s="263"/>
      <c r="N61" s="263"/>
      <c r="O61" s="263"/>
      <c r="P61" s="263"/>
      <c r="Q61" s="264">
        <f>MERC!M62</f>
        <v>0</v>
      </c>
      <c r="R61" s="23">
        <f>MAX(MERC!O62*60,MERC!P62)</f>
        <v>0</v>
      </c>
      <c r="S61" s="269" t="str">
        <f>IF(MERC!N62&lt;&gt;"",MERC!N62,"")</f>
        <v/>
      </c>
      <c r="T61" s="490"/>
      <c r="U61" s="494"/>
      <c r="V61" s="494"/>
      <c r="W61" s="494"/>
      <c r="X61" s="494"/>
    </row>
    <row r="62" spans="1:24" ht="53.25" customHeight="1" thickBot="1">
      <c r="A62" s="481"/>
      <c r="B62" s="481"/>
      <c r="C62" s="481"/>
      <c r="D62" s="481"/>
      <c r="E62" s="487"/>
      <c r="F62" s="474"/>
      <c r="G62" s="476"/>
      <c r="H62" s="476"/>
      <c r="I62" s="474"/>
      <c r="J62" s="267">
        <f>MERC!I63</f>
        <v>0</v>
      </c>
      <c r="K62" s="266">
        <f>MERC!K63</f>
        <v>0</v>
      </c>
      <c r="L62" s="266"/>
      <c r="M62" s="266"/>
      <c r="N62" s="266"/>
      <c r="O62" s="266"/>
      <c r="P62" s="266"/>
      <c r="Q62" s="267">
        <f>MERC!M63</f>
        <v>0</v>
      </c>
      <c r="R62" s="24">
        <f>MAX(MERC!O63*60,MERC!P63)</f>
        <v>0</v>
      </c>
      <c r="S62" s="270" t="str">
        <f>IF(MERC!N63&lt;&gt;"",MERC!N63,"")</f>
        <v/>
      </c>
      <c r="T62" s="491"/>
      <c r="U62" s="495"/>
      <c r="V62" s="495"/>
      <c r="W62" s="495"/>
      <c r="X62" s="495"/>
    </row>
    <row r="63" spans="1:24" ht="53.25" customHeight="1" thickBot="1">
      <c r="A63" s="478" t="str">
        <f>MERC!B64</f>
        <v>Obra_Gruesa</v>
      </c>
      <c r="B63" s="478" t="str">
        <f>MERC!D64</f>
        <v>Experto en PRR</v>
      </c>
      <c r="C63" s="478">
        <f>IF(MERC!H64&gt;0,MERC!G64/MERC!H64,0)</f>
        <v>0</v>
      </c>
      <c r="D63" s="478"/>
      <c r="E63" s="472"/>
      <c r="F63" s="472"/>
      <c r="G63" s="484"/>
      <c r="H63" s="485"/>
      <c r="I63" s="472"/>
      <c r="J63" s="258">
        <f>MERC!I64</f>
        <v>0</v>
      </c>
      <c r="K63" s="259">
        <f>MERC!K64</f>
        <v>0</v>
      </c>
      <c r="L63" s="259"/>
      <c r="M63" s="259"/>
      <c r="N63" s="259"/>
      <c r="O63" s="259"/>
      <c r="P63" s="259"/>
      <c r="Q63" s="258">
        <f>MERC!M64</f>
        <v>0</v>
      </c>
      <c r="R63" s="20">
        <f>MAX(MERC!O64*60,MERC!P64)</f>
        <v>0</v>
      </c>
      <c r="S63" s="268" t="str">
        <f>IF(MERC!N64&lt;&gt;"",MERC!N64,"")</f>
        <v/>
      </c>
      <c r="T63" s="488" t="str">
        <f>IF(SUM(R63:R67)&gt;60,ROUND(SUM(R63:R67)/60,2)&amp;" HORAS",SUM(R63:R67)&amp;" MINUTOS")</f>
        <v>0 MINUTOS</v>
      </c>
      <c r="U63" s="492"/>
      <c r="V63" s="492"/>
      <c r="W63" s="492"/>
      <c r="X63" s="492"/>
    </row>
    <row r="64" spans="1:24" ht="53.25" customHeight="1" thickBot="1">
      <c r="A64" s="479"/>
      <c r="B64" s="479"/>
      <c r="C64" s="479"/>
      <c r="D64" s="479"/>
      <c r="E64" s="486"/>
      <c r="F64" s="473"/>
      <c r="G64" s="476"/>
      <c r="H64" s="476"/>
      <c r="I64" s="473"/>
      <c r="J64" s="260">
        <f>MERC!I65</f>
        <v>0</v>
      </c>
      <c r="K64" s="261">
        <f>MERC!K65</f>
        <v>0</v>
      </c>
      <c r="L64" s="261"/>
      <c r="M64" s="261"/>
      <c r="N64" s="261"/>
      <c r="O64" s="261"/>
      <c r="P64" s="261"/>
      <c r="Q64" s="260">
        <f>MERC!M65</f>
        <v>0</v>
      </c>
      <c r="R64" s="21">
        <f>MAX(MERC!O65*60,MERC!P65)</f>
        <v>0</v>
      </c>
      <c r="S64" s="269" t="str">
        <f>IF(MERC!N65&lt;&gt;"",MERC!N65,"")</f>
        <v/>
      </c>
      <c r="T64" s="489"/>
      <c r="U64" s="493"/>
      <c r="V64" s="493"/>
      <c r="W64" s="493"/>
      <c r="X64" s="493"/>
    </row>
    <row r="65" spans="1:24" ht="53.25" customHeight="1" thickBot="1">
      <c r="A65" s="480"/>
      <c r="B65" s="480"/>
      <c r="C65" s="480"/>
      <c r="D65" s="480"/>
      <c r="E65" s="486"/>
      <c r="F65" s="473"/>
      <c r="G65" s="22"/>
      <c r="H65" s="22"/>
      <c r="I65" s="473"/>
      <c r="J65" s="260">
        <f>MERC!I66</f>
        <v>0</v>
      </c>
      <c r="K65" s="261">
        <f>MERC!K66</f>
        <v>0</v>
      </c>
      <c r="L65" s="261"/>
      <c r="M65" s="261"/>
      <c r="N65" s="261"/>
      <c r="O65" s="261"/>
      <c r="P65" s="261"/>
      <c r="Q65" s="260">
        <f>MERC!M66</f>
        <v>0</v>
      </c>
      <c r="R65" s="23">
        <f>MAX(MERC!O66*60,MERC!P66)</f>
        <v>0</v>
      </c>
      <c r="S65" s="269" t="str">
        <f>IF(MERC!N66&lt;&gt;"",MERC!N66,"")</f>
        <v/>
      </c>
      <c r="T65" s="490"/>
      <c r="U65" s="494"/>
      <c r="V65" s="494"/>
      <c r="W65" s="494"/>
      <c r="X65" s="494"/>
    </row>
    <row r="66" spans="1:24" ht="53.25" customHeight="1" thickBot="1">
      <c r="A66" s="480"/>
      <c r="B66" s="480"/>
      <c r="C66" s="480"/>
      <c r="D66" s="480"/>
      <c r="E66" s="486"/>
      <c r="F66" s="473"/>
      <c r="G66" s="484"/>
      <c r="H66" s="484"/>
      <c r="I66" s="473"/>
      <c r="J66" s="264">
        <f>MERC!I67</f>
        <v>0</v>
      </c>
      <c r="K66" s="263">
        <f>MERC!K67</f>
        <v>0</v>
      </c>
      <c r="L66" s="263"/>
      <c r="M66" s="263"/>
      <c r="N66" s="263"/>
      <c r="O66" s="263"/>
      <c r="P66" s="263"/>
      <c r="Q66" s="264">
        <f>MERC!M67</f>
        <v>0</v>
      </c>
      <c r="R66" s="23">
        <f>MAX(MERC!O67*60,MERC!P67)</f>
        <v>0</v>
      </c>
      <c r="S66" s="269" t="str">
        <f>IF(MERC!N67&lt;&gt;"",MERC!N67,"")</f>
        <v/>
      </c>
      <c r="T66" s="490"/>
      <c r="U66" s="494"/>
      <c r="V66" s="494"/>
      <c r="W66" s="494"/>
      <c r="X66" s="494"/>
    </row>
    <row r="67" spans="1:24" ht="53.25" customHeight="1" thickBot="1">
      <c r="A67" s="481"/>
      <c r="B67" s="481"/>
      <c r="C67" s="481"/>
      <c r="D67" s="481"/>
      <c r="E67" s="487"/>
      <c r="F67" s="474"/>
      <c r="G67" s="476"/>
      <c r="H67" s="476"/>
      <c r="I67" s="474"/>
      <c r="J67" s="267">
        <f>MERC!I68</f>
        <v>0</v>
      </c>
      <c r="K67" s="266">
        <f>MERC!K68</f>
        <v>0</v>
      </c>
      <c r="L67" s="266"/>
      <c r="M67" s="266"/>
      <c r="N67" s="266"/>
      <c r="O67" s="266"/>
      <c r="P67" s="266"/>
      <c r="Q67" s="267">
        <f>MERC!M68</f>
        <v>0</v>
      </c>
      <c r="R67" s="24">
        <f>MAX(MERC!O68*60,MERC!P68)</f>
        <v>0</v>
      </c>
      <c r="S67" s="270" t="str">
        <f>IF(MERC!N68&lt;&gt;"",MERC!N68,"")</f>
        <v/>
      </c>
      <c r="T67" s="491"/>
      <c r="U67" s="495"/>
      <c r="V67" s="495"/>
      <c r="W67" s="495"/>
      <c r="X67" s="495"/>
    </row>
    <row r="68" spans="1:24" ht="53.25" customHeight="1" thickBot="1">
      <c r="A68" s="478">
        <f>MERC!B69</f>
        <v>0</v>
      </c>
      <c r="B68" s="478">
        <f>MERC!D69</f>
        <v>0</v>
      </c>
      <c r="C68" s="478">
        <f>IF(MERC!H69&gt;0,MERC!G69/MERC!H69,0)</f>
        <v>0</v>
      </c>
      <c r="D68" s="478">
        <f>MERC!E69</f>
        <v>0</v>
      </c>
      <c r="E68" s="477"/>
      <c r="F68" s="477"/>
      <c r="G68" s="484"/>
      <c r="H68" s="485"/>
      <c r="I68" s="472"/>
      <c r="J68" s="258">
        <f>MERC!I69</f>
        <v>0</v>
      </c>
      <c r="K68" s="259">
        <f>MERC!K69</f>
        <v>0</v>
      </c>
      <c r="L68" s="259"/>
      <c r="M68" s="259"/>
      <c r="N68" s="259"/>
      <c r="O68" s="259"/>
      <c r="P68" s="259"/>
      <c r="Q68" s="258">
        <f>MERC!M69</f>
        <v>0</v>
      </c>
      <c r="R68" s="20">
        <f>MAX(MERC!O69*60,MERC!P69)</f>
        <v>0</v>
      </c>
      <c r="S68" s="268" t="str">
        <f>IF(MERC!N69&lt;&gt;"",MERC!N69,"")</f>
        <v/>
      </c>
      <c r="T68" s="488" t="str">
        <f>IF(SUM(R68:R72)&gt;60,ROUND(SUM(R68:R72)/60,2)&amp;" HORAS",SUM(R68:R72)&amp;" MINUTOS")</f>
        <v>0 MINUTOS</v>
      </c>
      <c r="U68" s="492"/>
      <c r="V68" s="492"/>
      <c r="W68" s="492"/>
      <c r="X68" s="492"/>
    </row>
    <row r="69" spans="1:24" ht="53.25" customHeight="1" thickBot="1">
      <c r="A69" s="479"/>
      <c r="B69" s="479"/>
      <c r="C69" s="479"/>
      <c r="D69" s="479"/>
      <c r="E69" s="482"/>
      <c r="F69" s="473"/>
      <c r="G69" s="476"/>
      <c r="H69" s="476"/>
      <c r="I69" s="473"/>
      <c r="J69" s="260">
        <f>MERC!I70</f>
        <v>0</v>
      </c>
      <c r="K69" s="261">
        <f>MERC!K70</f>
        <v>0</v>
      </c>
      <c r="L69" s="261"/>
      <c r="M69" s="261"/>
      <c r="N69" s="261"/>
      <c r="O69" s="261"/>
      <c r="P69" s="261"/>
      <c r="Q69" s="260">
        <f>MERC!M70</f>
        <v>0</v>
      </c>
      <c r="R69" s="21">
        <f>MAX(MERC!O70*60,MERC!P70)</f>
        <v>0</v>
      </c>
      <c r="S69" s="269" t="str">
        <f>IF(MERC!N70&lt;&gt;"",MERC!N70,"")</f>
        <v/>
      </c>
      <c r="T69" s="489"/>
      <c r="U69" s="493"/>
      <c r="V69" s="493"/>
      <c r="W69" s="493"/>
      <c r="X69" s="493"/>
    </row>
    <row r="70" spans="1:24" ht="53.25" customHeight="1" thickBot="1">
      <c r="A70" s="480"/>
      <c r="B70" s="480"/>
      <c r="C70" s="480"/>
      <c r="D70" s="480"/>
      <c r="E70" s="482"/>
      <c r="F70" s="473"/>
      <c r="G70" s="22"/>
      <c r="H70" s="22"/>
      <c r="I70" s="473"/>
      <c r="J70" s="260">
        <f>MERC!I71</f>
        <v>0</v>
      </c>
      <c r="K70" s="261">
        <f>MERC!K71</f>
        <v>0</v>
      </c>
      <c r="L70" s="261"/>
      <c r="M70" s="261"/>
      <c r="N70" s="261"/>
      <c r="O70" s="261"/>
      <c r="P70" s="261"/>
      <c r="Q70" s="260">
        <f>MERC!M71</f>
        <v>0</v>
      </c>
      <c r="R70" s="23">
        <f>MAX(MERC!O71*60,MERC!P71)</f>
        <v>0</v>
      </c>
      <c r="S70" s="269" t="str">
        <f>IF(MERC!N71&lt;&gt;"",MERC!N71,"")</f>
        <v/>
      </c>
      <c r="T70" s="490"/>
      <c r="U70" s="494"/>
      <c r="V70" s="494"/>
      <c r="W70" s="494"/>
      <c r="X70" s="494"/>
    </row>
    <row r="71" spans="1:24" ht="53.25" customHeight="1" thickBot="1">
      <c r="A71" s="480"/>
      <c r="B71" s="480"/>
      <c r="C71" s="480"/>
      <c r="D71" s="480"/>
      <c r="E71" s="482"/>
      <c r="F71" s="473"/>
      <c r="G71" s="484"/>
      <c r="H71" s="475"/>
      <c r="I71" s="473"/>
      <c r="J71" s="262">
        <f>MERC!I72</f>
        <v>0</v>
      </c>
      <c r="K71" s="263">
        <f>MERC!K72</f>
        <v>0</v>
      </c>
      <c r="L71" s="263"/>
      <c r="M71" s="263"/>
      <c r="N71" s="263"/>
      <c r="O71" s="263"/>
      <c r="P71" s="263"/>
      <c r="Q71" s="264">
        <f>MERC!M72</f>
        <v>0</v>
      </c>
      <c r="R71" s="23">
        <f>MAX(MERC!O72*60,MERC!P72)</f>
        <v>0</v>
      </c>
      <c r="S71" s="269" t="str">
        <f>IF(MERC!N72&lt;&gt;"",MERC!N72,"")</f>
        <v/>
      </c>
      <c r="T71" s="490"/>
      <c r="U71" s="494"/>
      <c r="V71" s="494"/>
      <c r="W71" s="494"/>
      <c r="X71" s="494"/>
    </row>
    <row r="72" spans="1:24" ht="53.25" customHeight="1" thickBot="1">
      <c r="A72" s="481"/>
      <c r="B72" s="481"/>
      <c r="C72" s="481"/>
      <c r="D72" s="481"/>
      <c r="E72" s="483"/>
      <c r="F72" s="474"/>
      <c r="G72" s="476"/>
      <c r="H72" s="476"/>
      <c r="I72" s="474"/>
      <c r="J72" s="265">
        <f>MERC!I73</f>
        <v>0</v>
      </c>
      <c r="K72" s="266">
        <f>MERC!K73</f>
        <v>0</v>
      </c>
      <c r="L72" s="266"/>
      <c r="M72" s="266"/>
      <c r="N72" s="266"/>
      <c r="O72" s="266"/>
      <c r="P72" s="266"/>
      <c r="Q72" s="267">
        <f>MERC!M73</f>
        <v>0</v>
      </c>
      <c r="R72" s="24">
        <f>MAX(MERC!O73*60,MERC!P73)</f>
        <v>0</v>
      </c>
      <c r="S72" s="270" t="str">
        <f>IF(MERC!N73&lt;&gt;"",MERC!N73,"")</f>
        <v/>
      </c>
      <c r="T72" s="491"/>
      <c r="U72" s="495"/>
      <c r="V72" s="495"/>
      <c r="W72" s="495"/>
      <c r="X72" s="495"/>
    </row>
    <row r="73" spans="1:24" ht="53.25" customHeight="1" thickBot="1">
      <c r="A73" s="478">
        <f>MERC!B74</f>
        <v>0</v>
      </c>
      <c r="B73" s="478">
        <f>MERC!D74</f>
        <v>0</v>
      </c>
      <c r="C73" s="478">
        <f>IF(MERC!H74&gt;0,MERC!G74/MERC!H74,0)</f>
        <v>0</v>
      </c>
      <c r="D73" s="478">
        <f>MERC!E74</f>
        <v>0</v>
      </c>
      <c r="E73" s="477"/>
      <c r="F73" s="477"/>
      <c r="G73" s="484"/>
      <c r="H73" s="485"/>
      <c r="I73" s="472"/>
      <c r="J73" s="258">
        <f>MERC!I74</f>
        <v>0</v>
      </c>
      <c r="K73" s="259">
        <f>MERC!K74</f>
        <v>0</v>
      </c>
      <c r="L73" s="259"/>
      <c r="M73" s="259"/>
      <c r="N73" s="259"/>
      <c r="O73" s="259"/>
      <c r="P73" s="259"/>
      <c r="Q73" s="258">
        <f>MERC!M74</f>
        <v>0</v>
      </c>
      <c r="R73" s="20">
        <f>MAX(MERC!O74*60,MERC!P74)</f>
        <v>0</v>
      </c>
      <c r="S73" s="268" t="str">
        <f>IF(MERC!N74&lt;&gt;"",MERC!N74,"")</f>
        <v/>
      </c>
      <c r="T73" s="488" t="str">
        <f>IF(SUM(R73:R77)&gt;60,ROUND(SUM(R73:R77)/60,2)&amp;" HORAS",SUM(R73:R77)&amp;" MINUTOS")</f>
        <v>0 MINUTOS</v>
      </c>
      <c r="U73" s="492"/>
      <c r="V73" s="492"/>
      <c r="W73" s="492"/>
      <c r="X73" s="492"/>
    </row>
    <row r="74" spans="1:24" ht="53.25" customHeight="1" thickBot="1">
      <c r="A74" s="479"/>
      <c r="B74" s="479"/>
      <c r="C74" s="479"/>
      <c r="D74" s="479"/>
      <c r="E74" s="482"/>
      <c r="F74" s="473"/>
      <c r="G74" s="476"/>
      <c r="H74" s="476"/>
      <c r="I74" s="473"/>
      <c r="J74" s="260">
        <f>MERC!I75</f>
        <v>0</v>
      </c>
      <c r="K74" s="261">
        <f>MERC!K75</f>
        <v>0</v>
      </c>
      <c r="L74" s="261"/>
      <c r="M74" s="261"/>
      <c r="N74" s="261"/>
      <c r="O74" s="261"/>
      <c r="P74" s="261"/>
      <c r="Q74" s="260">
        <f>MERC!M75</f>
        <v>0</v>
      </c>
      <c r="R74" s="21">
        <f>MAX(MERC!O75*60,MERC!P75)</f>
        <v>0</v>
      </c>
      <c r="S74" s="269" t="str">
        <f>IF(MERC!N75&lt;&gt;"",MERC!N75,"")</f>
        <v/>
      </c>
      <c r="T74" s="489"/>
      <c r="U74" s="493"/>
      <c r="V74" s="493"/>
      <c r="W74" s="493"/>
      <c r="X74" s="493"/>
    </row>
    <row r="75" spans="1:24" ht="53.25" customHeight="1" thickBot="1">
      <c r="A75" s="480"/>
      <c r="B75" s="480"/>
      <c r="C75" s="480"/>
      <c r="D75" s="480"/>
      <c r="E75" s="482"/>
      <c r="F75" s="473"/>
      <c r="G75" s="22"/>
      <c r="H75" s="22"/>
      <c r="I75" s="473"/>
      <c r="J75" s="260">
        <f>MERC!I76</f>
        <v>0</v>
      </c>
      <c r="K75" s="261">
        <f>MERC!K76</f>
        <v>0</v>
      </c>
      <c r="L75" s="261"/>
      <c r="M75" s="261"/>
      <c r="N75" s="261"/>
      <c r="O75" s="261"/>
      <c r="P75" s="261"/>
      <c r="Q75" s="260">
        <f>MERC!M76</f>
        <v>0</v>
      </c>
      <c r="R75" s="23">
        <f>MAX(MERC!O76*60,MERC!P76)</f>
        <v>0</v>
      </c>
      <c r="S75" s="269" t="str">
        <f>IF(MERC!N76&lt;&gt;"",MERC!N76,"")</f>
        <v/>
      </c>
      <c r="T75" s="490"/>
      <c r="U75" s="494"/>
      <c r="V75" s="494"/>
      <c r="W75" s="494"/>
      <c r="X75" s="494"/>
    </row>
    <row r="76" spans="1:24" ht="53.25" customHeight="1" thickBot="1">
      <c r="A76" s="480"/>
      <c r="B76" s="480"/>
      <c r="C76" s="480"/>
      <c r="D76" s="480"/>
      <c r="E76" s="482"/>
      <c r="F76" s="473"/>
      <c r="G76" s="484"/>
      <c r="H76" s="475"/>
      <c r="I76" s="473"/>
      <c r="J76" s="262">
        <f>MERC!I77</f>
        <v>0</v>
      </c>
      <c r="K76" s="263">
        <f>MERC!K77</f>
        <v>0</v>
      </c>
      <c r="L76" s="263"/>
      <c r="M76" s="263"/>
      <c r="N76" s="263"/>
      <c r="O76" s="263"/>
      <c r="P76" s="263"/>
      <c r="Q76" s="264">
        <f>MERC!M77</f>
        <v>0</v>
      </c>
      <c r="R76" s="23">
        <f>MAX(MERC!O77*60,MERC!P77)</f>
        <v>0</v>
      </c>
      <c r="S76" s="269" t="str">
        <f>IF(MERC!N77&lt;&gt;"",MERC!N77,"")</f>
        <v/>
      </c>
      <c r="T76" s="490"/>
      <c r="U76" s="494"/>
      <c r="V76" s="494"/>
      <c r="W76" s="494"/>
      <c r="X76" s="494"/>
    </row>
    <row r="77" spans="1:24" ht="53.25" customHeight="1" thickBot="1">
      <c r="A77" s="481"/>
      <c r="B77" s="481"/>
      <c r="C77" s="481"/>
      <c r="D77" s="481"/>
      <c r="E77" s="483"/>
      <c r="F77" s="474"/>
      <c r="G77" s="476"/>
      <c r="H77" s="476"/>
      <c r="I77" s="474"/>
      <c r="J77" s="265">
        <f>MERC!I78</f>
        <v>0</v>
      </c>
      <c r="K77" s="266">
        <f>MERC!K78</f>
        <v>0</v>
      </c>
      <c r="L77" s="266"/>
      <c r="M77" s="266"/>
      <c r="N77" s="266"/>
      <c r="O77" s="266"/>
      <c r="P77" s="266"/>
      <c r="Q77" s="267">
        <f>MERC!M78</f>
        <v>0</v>
      </c>
      <c r="R77" s="24">
        <f>MAX(MERC!O78*60,MERC!P78)</f>
        <v>0</v>
      </c>
      <c r="S77" s="270" t="str">
        <f>IF(MERC!N78&lt;&gt;"",MERC!N78,"")</f>
        <v/>
      </c>
      <c r="T77" s="491"/>
      <c r="U77" s="495"/>
      <c r="V77" s="495"/>
      <c r="W77" s="495"/>
      <c r="X77" s="495"/>
    </row>
    <row r="78" spans="1:24" ht="53.25" customHeight="1" thickBot="1">
      <c r="A78" s="478">
        <f>MERC!B79</f>
        <v>0</v>
      </c>
      <c r="B78" s="478">
        <f>MERC!D79</f>
        <v>0</v>
      </c>
      <c r="C78" s="478">
        <f>IF(MERC!H79&gt;0,MERC!G79/MERC!H79,0)</f>
        <v>0</v>
      </c>
      <c r="D78" s="478">
        <f>MERC!E79</f>
        <v>0</v>
      </c>
      <c r="E78" s="477"/>
      <c r="F78" s="472"/>
      <c r="G78" s="484"/>
      <c r="H78" s="485"/>
      <c r="I78" s="472"/>
      <c r="J78" s="258">
        <f>MERC!I79</f>
        <v>0</v>
      </c>
      <c r="K78" s="259">
        <f>MERC!K79</f>
        <v>0</v>
      </c>
      <c r="L78" s="259"/>
      <c r="M78" s="259"/>
      <c r="N78" s="259"/>
      <c r="O78" s="259"/>
      <c r="P78" s="259"/>
      <c r="Q78" s="258">
        <f>MERC!M79</f>
        <v>0</v>
      </c>
      <c r="R78" s="20">
        <f>MAX(MERC!O79*60,MERC!P79)</f>
        <v>0</v>
      </c>
      <c r="S78" s="268" t="str">
        <f>IF(MERC!N79&lt;&gt;"",MERC!N79,"")</f>
        <v/>
      </c>
      <c r="T78" s="488" t="str">
        <f>IF(SUM(R78:R82)&gt;60,ROUND(SUM(R78:R82)/60,2)&amp;" HORAS",SUM(R78:R82)&amp;" MINUTOS")</f>
        <v>0 MINUTOS</v>
      </c>
      <c r="U78" s="492"/>
      <c r="V78" s="492"/>
      <c r="W78" s="492"/>
      <c r="X78" s="492"/>
    </row>
    <row r="79" spans="1:24" ht="53.25" customHeight="1" thickBot="1">
      <c r="A79" s="479"/>
      <c r="B79" s="479"/>
      <c r="C79" s="479"/>
      <c r="D79" s="479"/>
      <c r="E79" s="482"/>
      <c r="F79" s="473"/>
      <c r="G79" s="476"/>
      <c r="H79" s="476"/>
      <c r="I79" s="473"/>
      <c r="J79" s="260">
        <f>MERC!I80</f>
        <v>0</v>
      </c>
      <c r="K79" s="261">
        <f>MERC!K80</f>
        <v>0</v>
      </c>
      <c r="L79" s="261"/>
      <c r="M79" s="261"/>
      <c r="N79" s="261"/>
      <c r="O79" s="261"/>
      <c r="P79" s="261"/>
      <c r="Q79" s="260">
        <f>MERC!M80</f>
        <v>0</v>
      </c>
      <c r="R79" s="21">
        <f>MAX(MERC!O80*60,MERC!P80)</f>
        <v>0</v>
      </c>
      <c r="S79" s="269" t="str">
        <f>IF(MERC!N80&lt;&gt;"",MERC!N80,"")</f>
        <v/>
      </c>
      <c r="T79" s="489"/>
      <c r="U79" s="493"/>
      <c r="V79" s="493"/>
      <c r="W79" s="493"/>
      <c r="X79" s="493"/>
    </row>
    <row r="80" spans="1:24" ht="53.25" customHeight="1" thickBot="1">
      <c r="A80" s="480"/>
      <c r="B80" s="480"/>
      <c r="C80" s="480"/>
      <c r="D80" s="480"/>
      <c r="E80" s="482"/>
      <c r="F80" s="473"/>
      <c r="G80" s="22"/>
      <c r="H80" s="22"/>
      <c r="I80" s="473"/>
      <c r="J80" s="260">
        <f>MERC!I81</f>
        <v>0</v>
      </c>
      <c r="K80" s="261">
        <f>MERC!K81</f>
        <v>0</v>
      </c>
      <c r="L80" s="261"/>
      <c r="M80" s="261"/>
      <c r="N80" s="261"/>
      <c r="O80" s="261"/>
      <c r="P80" s="261"/>
      <c r="Q80" s="260">
        <f>MERC!M81</f>
        <v>0</v>
      </c>
      <c r="R80" s="23">
        <f>MAX(MERC!O81*60,MERC!P81)</f>
        <v>0</v>
      </c>
      <c r="S80" s="269" t="str">
        <f>IF(MERC!N81&lt;&gt;"",MERC!N81,"")</f>
        <v/>
      </c>
      <c r="T80" s="490"/>
      <c r="U80" s="494"/>
      <c r="V80" s="494"/>
      <c r="W80" s="494"/>
      <c r="X80" s="494"/>
    </row>
    <row r="81" spans="1:24" ht="53.25" customHeight="1" thickBot="1">
      <c r="A81" s="480"/>
      <c r="B81" s="480"/>
      <c r="C81" s="480"/>
      <c r="D81" s="480"/>
      <c r="E81" s="482"/>
      <c r="F81" s="473"/>
      <c r="G81" s="484"/>
      <c r="H81" s="484"/>
      <c r="I81" s="473"/>
      <c r="J81" s="262">
        <f>MERC!I82</f>
        <v>0</v>
      </c>
      <c r="K81" s="263">
        <f>MERC!K82</f>
        <v>0</v>
      </c>
      <c r="L81" s="263"/>
      <c r="M81" s="263"/>
      <c r="N81" s="263"/>
      <c r="O81" s="263"/>
      <c r="P81" s="263"/>
      <c r="Q81" s="264">
        <f>MERC!M82</f>
        <v>0</v>
      </c>
      <c r="R81" s="23">
        <f>MAX(MERC!O82*60,MERC!P82)</f>
        <v>0</v>
      </c>
      <c r="S81" s="269" t="str">
        <f>IF(MERC!N82&lt;&gt;"",MERC!N82,"")</f>
        <v/>
      </c>
      <c r="T81" s="490"/>
      <c r="U81" s="494"/>
      <c r="V81" s="494"/>
      <c r="W81" s="494"/>
      <c r="X81" s="494"/>
    </row>
    <row r="82" spans="1:24" ht="53.25" customHeight="1" thickBot="1">
      <c r="A82" s="481"/>
      <c r="B82" s="481"/>
      <c r="C82" s="481"/>
      <c r="D82" s="481"/>
      <c r="E82" s="483"/>
      <c r="F82" s="474"/>
      <c r="G82" s="476"/>
      <c r="H82" s="476"/>
      <c r="I82" s="474"/>
      <c r="J82" s="265">
        <f>MERC!I83</f>
        <v>0</v>
      </c>
      <c r="K82" s="266">
        <f>MERC!K83</f>
        <v>0</v>
      </c>
      <c r="L82" s="266"/>
      <c r="M82" s="266"/>
      <c r="N82" s="266"/>
      <c r="O82" s="266"/>
      <c r="P82" s="266"/>
      <c r="Q82" s="267">
        <f>MERC!M83</f>
        <v>0</v>
      </c>
      <c r="R82" s="24">
        <f>MAX(MERC!O83*60,MERC!P83)</f>
        <v>0</v>
      </c>
      <c r="S82" s="270" t="str">
        <f>IF(MERC!N83&lt;&gt;"",MERC!N83,"")</f>
        <v/>
      </c>
      <c r="T82" s="491"/>
      <c r="U82" s="495"/>
      <c r="V82" s="495"/>
      <c r="W82" s="495"/>
      <c r="X82" s="495"/>
    </row>
    <row r="83" spans="1:24" ht="53.25" customHeight="1" thickBot="1">
      <c r="A83" s="478">
        <f>MERC!B84</f>
        <v>0</v>
      </c>
      <c r="B83" s="478">
        <f>MERC!D84</f>
        <v>0</v>
      </c>
      <c r="C83" s="478">
        <f>IF(MERC!H84&gt;0,MERC!G84/MERC!H84,0)</f>
        <v>0</v>
      </c>
      <c r="D83" s="478">
        <f>MERC!E84</f>
        <v>0</v>
      </c>
      <c r="E83" s="472"/>
      <c r="F83" s="472"/>
      <c r="G83" s="484"/>
      <c r="H83" s="485"/>
      <c r="I83" s="472"/>
      <c r="J83" s="258">
        <f>MERC!I84</f>
        <v>0</v>
      </c>
      <c r="K83" s="259">
        <f>MERC!K84</f>
        <v>0</v>
      </c>
      <c r="L83" s="259"/>
      <c r="M83" s="259"/>
      <c r="N83" s="259"/>
      <c r="O83" s="259"/>
      <c r="P83" s="259"/>
      <c r="Q83" s="258">
        <f>MERC!M84</f>
        <v>0</v>
      </c>
      <c r="R83" s="20">
        <f>MAX(MERC!O84*60,MERC!P84)</f>
        <v>0</v>
      </c>
      <c r="S83" s="268" t="str">
        <f>IF(MERC!N84&lt;&gt;"",MERC!N84,"")</f>
        <v/>
      </c>
      <c r="T83" s="488" t="str">
        <f>IF(SUM(R83:R87)&gt;60,ROUND(SUM(R83:R87)/60,2)&amp;" HORAS",SUM(R83:R87)&amp;" MINUTOS")</f>
        <v>0 MINUTOS</v>
      </c>
      <c r="U83" s="492"/>
      <c r="V83" s="492"/>
      <c r="W83" s="492"/>
      <c r="X83" s="492"/>
    </row>
    <row r="84" spans="1:24" ht="53.25" customHeight="1" thickBot="1">
      <c r="A84" s="479"/>
      <c r="B84" s="479"/>
      <c r="C84" s="479"/>
      <c r="D84" s="479"/>
      <c r="E84" s="486"/>
      <c r="F84" s="473"/>
      <c r="G84" s="476"/>
      <c r="H84" s="476"/>
      <c r="I84" s="473"/>
      <c r="J84" s="260">
        <f>MERC!I85</f>
        <v>0</v>
      </c>
      <c r="K84" s="261">
        <f>MERC!K85</f>
        <v>0</v>
      </c>
      <c r="L84" s="261"/>
      <c r="M84" s="261"/>
      <c r="N84" s="261"/>
      <c r="O84" s="261"/>
      <c r="P84" s="261"/>
      <c r="Q84" s="260">
        <f>MERC!M85</f>
        <v>0</v>
      </c>
      <c r="R84" s="21">
        <f>MAX(MERC!O85*60,MERC!P85)</f>
        <v>0</v>
      </c>
      <c r="S84" s="269" t="str">
        <f>IF(MERC!N85&lt;&gt;"",MERC!N85,"")</f>
        <v/>
      </c>
      <c r="T84" s="489"/>
      <c r="U84" s="493"/>
      <c r="V84" s="493"/>
      <c r="W84" s="493"/>
      <c r="X84" s="493"/>
    </row>
    <row r="85" spans="1:24" ht="53.25" customHeight="1" thickBot="1">
      <c r="A85" s="480"/>
      <c r="B85" s="480"/>
      <c r="C85" s="480"/>
      <c r="D85" s="480"/>
      <c r="E85" s="486"/>
      <c r="F85" s="473"/>
      <c r="G85" s="22"/>
      <c r="H85" s="22"/>
      <c r="I85" s="473"/>
      <c r="J85" s="260">
        <f>MERC!I86</f>
        <v>0</v>
      </c>
      <c r="K85" s="261">
        <f>MERC!K86</f>
        <v>0</v>
      </c>
      <c r="L85" s="261"/>
      <c r="M85" s="261"/>
      <c r="N85" s="261"/>
      <c r="O85" s="261"/>
      <c r="P85" s="261"/>
      <c r="Q85" s="260">
        <f>MERC!M86</f>
        <v>0</v>
      </c>
      <c r="R85" s="23">
        <f>MAX(MERC!O86*60,MERC!P86)</f>
        <v>0</v>
      </c>
      <c r="S85" s="269" t="str">
        <f>IF(MERC!N86&lt;&gt;"",MERC!N86,"")</f>
        <v/>
      </c>
      <c r="T85" s="490"/>
      <c r="U85" s="494"/>
      <c r="V85" s="494"/>
      <c r="W85" s="494"/>
      <c r="X85" s="494"/>
    </row>
    <row r="86" spans="1:24" ht="53.25" customHeight="1" thickBot="1">
      <c r="A86" s="480"/>
      <c r="B86" s="480"/>
      <c r="C86" s="480"/>
      <c r="D86" s="480"/>
      <c r="E86" s="486"/>
      <c r="F86" s="473"/>
      <c r="G86" s="484"/>
      <c r="H86" s="484"/>
      <c r="I86" s="473"/>
      <c r="J86" s="264">
        <f>MERC!I87</f>
        <v>0</v>
      </c>
      <c r="K86" s="263">
        <f>MERC!K87</f>
        <v>0</v>
      </c>
      <c r="L86" s="263"/>
      <c r="M86" s="263"/>
      <c r="N86" s="263"/>
      <c r="O86" s="263"/>
      <c r="P86" s="263"/>
      <c r="Q86" s="264">
        <f>MERC!M87</f>
        <v>0</v>
      </c>
      <c r="R86" s="23">
        <f>MAX(MERC!O87*60,MERC!P87)</f>
        <v>0</v>
      </c>
      <c r="S86" s="269" t="str">
        <f>IF(MERC!N87&lt;&gt;"",MERC!N87,"")</f>
        <v/>
      </c>
      <c r="T86" s="490"/>
      <c r="U86" s="494"/>
      <c r="V86" s="494"/>
      <c r="W86" s="494"/>
      <c r="X86" s="494"/>
    </row>
    <row r="87" spans="1:24" ht="53.25" customHeight="1" thickBot="1">
      <c r="A87" s="481"/>
      <c r="B87" s="481"/>
      <c r="C87" s="481"/>
      <c r="D87" s="481"/>
      <c r="E87" s="487"/>
      <c r="F87" s="474"/>
      <c r="G87" s="476"/>
      <c r="H87" s="476"/>
      <c r="I87" s="474"/>
      <c r="J87" s="267">
        <f>MERC!I88</f>
        <v>0</v>
      </c>
      <c r="K87" s="266">
        <f>MERC!K88</f>
        <v>0</v>
      </c>
      <c r="L87" s="266"/>
      <c r="M87" s="266"/>
      <c r="N87" s="266"/>
      <c r="O87" s="266"/>
      <c r="P87" s="266"/>
      <c r="Q87" s="267">
        <f>MERC!M88</f>
        <v>0</v>
      </c>
      <c r="R87" s="24">
        <f>MAX(MERC!O88*60,MERC!P88)</f>
        <v>0</v>
      </c>
      <c r="S87" s="270" t="str">
        <f>IF(MERC!N88&lt;&gt;"",MERC!N88,"")</f>
        <v/>
      </c>
      <c r="T87" s="491"/>
      <c r="U87" s="495"/>
      <c r="V87" s="495"/>
      <c r="W87" s="495"/>
      <c r="X87" s="495"/>
    </row>
    <row r="88" spans="1:24" ht="53.25" customHeight="1" thickBot="1">
      <c r="A88" s="478">
        <f>MERC!B89</f>
        <v>0</v>
      </c>
      <c r="B88" s="478">
        <f>MERC!D89</f>
        <v>0</v>
      </c>
      <c r="C88" s="478">
        <f>IF(MERC!H89&gt;0,MERC!G89/MERC!H89,0)</f>
        <v>0</v>
      </c>
      <c r="D88" s="478">
        <f>MERC!E89</f>
        <v>0</v>
      </c>
      <c r="E88" s="472"/>
      <c r="F88" s="472"/>
      <c r="G88" s="484"/>
      <c r="H88" s="485"/>
      <c r="I88" s="472"/>
      <c r="J88" s="258">
        <f>MERC!I89</f>
        <v>0</v>
      </c>
      <c r="K88" s="259">
        <f>MERC!K89</f>
        <v>0</v>
      </c>
      <c r="L88" s="259"/>
      <c r="M88" s="259"/>
      <c r="N88" s="259"/>
      <c r="O88" s="259"/>
      <c r="P88" s="259"/>
      <c r="Q88" s="258">
        <f>MERC!M89</f>
        <v>0</v>
      </c>
      <c r="R88" s="20">
        <f>MAX(MERC!O89*60,MERC!P89)</f>
        <v>0</v>
      </c>
      <c r="S88" s="268" t="str">
        <f>IF(MERC!N89&lt;&gt;"",MERC!N89,"")</f>
        <v/>
      </c>
      <c r="T88" s="488" t="str">
        <f>IF(SUM(R88:R92)&gt;60,ROUND(SUM(R88:R92)/60,2)&amp;" HORAS",SUM(R88:R92)&amp;" MINUTOS")</f>
        <v>0 MINUTOS</v>
      </c>
      <c r="U88" s="492"/>
      <c r="V88" s="492"/>
      <c r="W88" s="492"/>
      <c r="X88" s="492"/>
    </row>
    <row r="89" spans="1:24" ht="53.25" customHeight="1" thickBot="1">
      <c r="A89" s="479"/>
      <c r="B89" s="479"/>
      <c r="C89" s="479"/>
      <c r="D89" s="479"/>
      <c r="E89" s="486"/>
      <c r="F89" s="473"/>
      <c r="G89" s="476"/>
      <c r="H89" s="476"/>
      <c r="I89" s="473"/>
      <c r="J89" s="260">
        <f>MERC!I90</f>
        <v>0</v>
      </c>
      <c r="K89" s="261">
        <f>MERC!K90</f>
        <v>0</v>
      </c>
      <c r="L89" s="261"/>
      <c r="M89" s="261"/>
      <c r="N89" s="261"/>
      <c r="O89" s="261"/>
      <c r="P89" s="261"/>
      <c r="Q89" s="260">
        <f>MERC!M90</f>
        <v>0</v>
      </c>
      <c r="R89" s="21">
        <f>MAX(MERC!O90*60,MERC!P90)</f>
        <v>0</v>
      </c>
      <c r="S89" s="269" t="str">
        <f>IF(MERC!N90&lt;&gt;"",MERC!N90,"")</f>
        <v/>
      </c>
      <c r="T89" s="489"/>
      <c r="U89" s="493"/>
      <c r="V89" s="493"/>
      <c r="W89" s="493"/>
      <c r="X89" s="493"/>
    </row>
    <row r="90" spans="1:24" ht="53.25" customHeight="1" thickBot="1">
      <c r="A90" s="480"/>
      <c r="B90" s="480"/>
      <c r="C90" s="480"/>
      <c r="D90" s="480"/>
      <c r="E90" s="486"/>
      <c r="F90" s="473"/>
      <c r="G90" s="22"/>
      <c r="H90" s="22"/>
      <c r="I90" s="473"/>
      <c r="J90" s="260">
        <f>MERC!I91</f>
        <v>0</v>
      </c>
      <c r="K90" s="261">
        <f>MERC!K91</f>
        <v>0</v>
      </c>
      <c r="L90" s="261"/>
      <c r="M90" s="261"/>
      <c r="N90" s="261"/>
      <c r="O90" s="261"/>
      <c r="P90" s="261"/>
      <c r="Q90" s="260">
        <f>MERC!M91</f>
        <v>0</v>
      </c>
      <c r="R90" s="23">
        <f>MAX(MERC!O91*60,MERC!P91)</f>
        <v>0</v>
      </c>
      <c r="S90" s="269" t="str">
        <f>IF(MERC!N91&lt;&gt;"",MERC!N91,"")</f>
        <v/>
      </c>
      <c r="T90" s="490"/>
      <c r="U90" s="494"/>
      <c r="V90" s="494"/>
      <c r="W90" s="494"/>
      <c r="X90" s="494"/>
    </row>
    <row r="91" spans="1:24" ht="53.25" customHeight="1" thickBot="1">
      <c r="A91" s="480"/>
      <c r="B91" s="480"/>
      <c r="C91" s="480"/>
      <c r="D91" s="480"/>
      <c r="E91" s="486"/>
      <c r="F91" s="473"/>
      <c r="G91" s="484"/>
      <c r="H91" s="484"/>
      <c r="I91" s="473"/>
      <c r="J91" s="264">
        <f>MERC!I92</f>
        <v>0</v>
      </c>
      <c r="K91" s="263">
        <f>MERC!K92</f>
        <v>0</v>
      </c>
      <c r="L91" s="263"/>
      <c r="M91" s="263"/>
      <c r="N91" s="263"/>
      <c r="O91" s="263"/>
      <c r="P91" s="263"/>
      <c r="Q91" s="264">
        <f>MERC!M92</f>
        <v>0</v>
      </c>
      <c r="R91" s="23">
        <f>MAX(MERC!O92*60,MERC!P92)</f>
        <v>0</v>
      </c>
      <c r="S91" s="269" t="str">
        <f>IF(MERC!N92&lt;&gt;"",MERC!N92,"")</f>
        <v/>
      </c>
      <c r="T91" s="490"/>
      <c r="U91" s="494"/>
      <c r="V91" s="494"/>
      <c r="W91" s="494"/>
      <c r="X91" s="494"/>
    </row>
    <row r="92" spans="1:24" ht="53.25" customHeight="1" thickBot="1">
      <c r="A92" s="481"/>
      <c r="B92" s="481"/>
      <c r="C92" s="481"/>
      <c r="D92" s="481"/>
      <c r="E92" s="487"/>
      <c r="F92" s="474"/>
      <c r="G92" s="476"/>
      <c r="H92" s="476"/>
      <c r="I92" s="474"/>
      <c r="J92" s="267">
        <f>MERC!I93</f>
        <v>0</v>
      </c>
      <c r="K92" s="266">
        <f>MERC!K93</f>
        <v>0</v>
      </c>
      <c r="L92" s="266"/>
      <c r="M92" s="266"/>
      <c r="N92" s="266"/>
      <c r="O92" s="266"/>
      <c r="P92" s="266"/>
      <c r="Q92" s="267">
        <f>MERC!M93</f>
        <v>0</v>
      </c>
      <c r="R92" s="24">
        <f>MAX(MERC!O93*60,MERC!P93)</f>
        <v>0</v>
      </c>
      <c r="S92" s="270" t="str">
        <f>IF(MERC!N93&lt;&gt;"",MERC!N93,"")</f>
        <v/>
      </c>
      <c r="T92" s="491"/>
      <c r="U92" s="495"/>
      <c r="V92" s="495"/>
      <c r="W92" s="495"/>
      <c r="X92" s="495"/>
    </row>
    <row r="93" spans="1:24" ht="53.25" customHeight="1" thickBot="1">
      <c r="A93" s="478">
        <f>MERC!B94</f>
        <v>0</v>
      </c>
      <c r="B93" s="478">
        <f>MERC!D94</f>
        <v>0</v>
      </c>
      <c r="C93" s="478">
        <f>IF(MERC!H94&gt;0,MERC!G94/MERC!H94,0)</f>
        <v>0</v>
      </c>
      <c r="D93" s="478"/>
      <c r="E93" s="477"/>
      <c r="F93" s="477"/>
      <c r="G93" s="484"/>
      <c r="H93" s="485"/>
      <c r="I93" s="472"/>
      <c r="J93" s="258">
        <f>MERC!I94</f>
        <v>0</v>
      </c>
      <c r="K93" s="259">
        <f>MERC!K94</f>
        <v>0</v>
      </c>
      <c r="L93" s="259"/>
      <c r="M93" s="259"/>
      <c r="N93" s="259"/>
      <c r="O93" s="259"/>
      <c r="P93" s="259"/>
      <c r="Q93" s="258">
        <f>MERC!M94</f>
        <v>0</v>
      </c>
      <c r="R93" s="20">
        <f>MAX(MERC!O94*60,MERC!P94)</f>
        <v>0</v>
      </c>
      <c r="S93" s="268" t="str">
        <f>IF(MERC!N94&lt;&gt;"",MERC!N94,"")</f>
        <v/>
      </c>
      <c r="T93" s="488" t="str">
        <f>IF(SUM(R93:R97)&gt;60,ROUND(SUM(R93:R97)/60,2)&amp;" HORAS",SUM(R93:R97)&amp;" MINUTOS")</f>
        <v>0 MINUTOS</v>
      </c>
      <c r="U93" s="492"/>
      <c r="V93" s="492"/>
      <c r="W93" s="492"/>
      <c r="X93" s="492"/>
    </row>
    <row r="94" spans="1:24" ht="53.25" customHeight="1" thickBot="1">
      <c r="A94" s="479"/>
      <c r="B94" s="479"/>
      <c r="C94" s="479"/>
      <c r="D94" s="479"/>
      <c r="E94" s="482"/>
      <c r="F94" s="473"/>
      <c r="G94" s="476"/>
      <c r="H94" s="476"/>
      <c r="I94" s="473"/>
      <c r="J94" s="260">
        <f>MERC!I95</f>
        <v>0</v>
      </c>
      <c r="K94" s="261">
        <f>MERC!K95</f>
        <v>0</v>
      </c>
      <c r="L94" s="261"/>
      <c r="M94" s="261"/>
      <c r="N94" s="261"/>
      <c r="O94" s="261"/>
      <c r="P94" s="261"/>
      <c r="Q94" s="260">
        <f>MERC!M95</f>
        <v>0</v>
      </c>
      <c r="R94" s="21">
        <f>MAX(MERC!O95*60,MERC!P95)</f>
        <v>0</v>
      </c>
      <c r="S94" s="269" t="str">
        <f>IF(MERC!N95&lt;&gt;"",MERC!N95,"")</f>
        <v/>
      </c>
      <c r="T94" s="489"/>
      <c r="U94" s="493"/>
      <c r="V94" s="493"/>
      <c r="W94" s="493"/>
      <c r="X94" s="493"/>
    </row>
    <row r="95" spans="1:24" ht="53.25" customHeight="1" thickBot="1">
      <c r="A95" s="480"/>
      <c r="B95" s="480"/>
      <c r="C95" s="480"/>
      <c r="D95" s="480"/>
      <c r="E95" s="482"/>
      <c r="F95" s="473"/>
      <c r="G95" s="22"/>
      <c r="H95" s="22"/>
      <c r="I95" s="473"/>
      <c r="J95" s="260">
        <f>MERC!I96</f>
        <v>0</v>
      </c>
      <c r="K95" s="261">
        <f>MERC!K96</f>
        <v>0</v>
      </c>
      <c r="L95" s="261"/>
      <c r="M95" s="261"/>
      <c r="N95" s="261"/>
      <c r="O95" s="261"/>
      <c r="P95" s="261"/>
      <c r="Q95" s="260">
        <f>MERC!M96</f>
        <v>0</v>
      </c>
      <c r="R95" s="23">
        <f>MAX(MERC!O96*60,MERC!P96)</f>
        <v>0</v>
      </c>
      <c r="S95" s="269" t="str">
        <f>IF(MERC!N96&lt;&gt;"",MERC!N96,"")</f>
        <v/>
      </c>
      <c r="T95" s="490"/>
      <c r="U95" s="494"/>
      <c r="V95" s="494"/>
      <c r="W95" s="494"/>
      <c r="X95" s="494"/>
    </row>
    <row r="96" spans="1:24" ht="53.25" customHeight="1" thickBot="1">
      <c r="A96" s="480"/>
      <c r="B96" s="480"/>
      <c r="C96" s="480"/>
      <c r="D96" s="480"/>
      <c r="E96" s="482"/>
      <c r="F96" s="473"/>
      <c r="G96" s="484"/>
      <c r="H96" s="475"/>
      <c r="I96" s="473"/>
      <c r="J96" s="262">
        <f>MERC!I97</f>
        <v>0</v>
      </c>
      <c r="K96" s="263">
        <f>MERC!K97</f>
        <v>0</v>
      </c>
      <c r="L96" s="263"/>
      <c r="M96" s="263"/>
      <c r="N96" s="263"/>
      <c r="O96" s="263"/>
      <c r="P96" s="263"/>
      <c r="Q96" s="264">
        <f>MERC!M97</f>
        <v>0</v>
      </c>
      <c r="R96" s="23">
        <f>MAX(MERC!O97*60,MERC!P97)</f>
        <v>0</v>
      </c>
      <c r="S96" s="269" t="str">
        <f>IF(MERC!N97&lt;&gt;"",MERC!N97,"")</f>
        <v/>
      </c>
      <c r="T96" s="490"/>
      <c r="U96" s="494"/>
      <c r="V96" s="494"/>
      <c r="W96" s="494"/>
      <c r="X96" s="494"/>
    </row>
    <row r="97" spans="1:24" ht="53.25" customHeight="1" thickBot="1">
      <c r="A97" s="481"/>
      <c r="B97" s="481"/>
      <c r="C97" s="481"/>
      <c r="D97" s="481"/>
      <c r="E97" s="483"/>
      <c r="F97" s="474"/>
      <c r="G97" s="476"/>
      <c r="H97" s="476"/>
      <c r="I97" s="474"/>
      <c r="J97" s="265">
        <f>MERC!I98</f>
        <v>0</v>
      </c>
      <c r="K97" s="266">
        <f>MERC!K98</f>
        <v>0</v>
      </c>
      <c r="L97" s="266"/>
      <c r="M97" s="266"/>
      <c r="N97" s="266"/>
      <c r="O97" s="266"/>
      <c r="P97" s="266"/>
      <c r="Q97" s="267">
        <f>MERC!M98</f>
        <v>0</v>
      </c>
      <c r="R97" s="24">
        <f>MAX(MERC!O98*60,MERC!P98)</f>
        <v>0</v>
      </c>
      <c r="S97" s="270" t="str">
        <f>IF(MERC!N98&lt;&gt;"",MERC!N98,"")</f>
        <v/>
      </c>
      <c r="T97" s="491"/>
      <c r="U97" s="495"/>
      <c r="V97" s="495"/>
      <c r="W97" s="495"/>
      <c r="X97" s="495"/>
    </row>
    <row r="98" spans="1:24" ht="53.25" customHeight="1" thickBot="1">
      <c r="A98" s="478">
        <f>MERC!B99</f>
        <v>0</v>
      </c>
      <c r="B98" s="478">
        <f>MERC!D99</f>
        <v>0</v>
      </c>
      <c r="C98" s="478">
        <f>IF(MERC!H99&gt;0,MERC!G99/MERC!H99,0)</f>
        <v>0</v>
      </c>
      <c r="D98" s="478">
        <f>MERC!E99</f>
        <v>0</v>
      </c>
      <c r="E98" s="477"/>
      <c r="F98" s="477"/>
      <c r="G98" s="484"/>
      <c r="H98" s="485"/>
      <c r="I98" s="472"/>
      <c r="J98" s="258">
        <f>MERC!I99</f>
        <v>0</v>
      </c>
      <c r="K98" s="259">
        <f>MERC!K99</f>
        <v>0</v>
      </c>
      <c r="L98" s="259"/>
      <c r="M98" s="259"/>
      <c r="N98" s="259"/>
      <c r="O98" s="259"/>
      <c r="P98" s="259"/>
      <c r="Q98" s="258">
        <f>MERC!M99</f>
        <v>0</v>
      </c>
      <c r="R98" s="20">
        <f>MAX(MERC!O99*60,MERC!P99)</f>
        <v>0</v>
      </c>
      <c r="S98" s="268" t="str">
        <f>IF(MERC!N99&lt;&gt;"",MERC!N99,"")</f>
        <v/>
      </c>
      <c r="T98" s="488" t="str">
        <f>IF(SUM(R98:R102)&gt;60,ROUND(SUM(R98:R102)/60,2)&amp;" HORAS",SUM(R98:R102)&amp;" MINUTOS")</f>
        <v>0 MINUTOS</v>
      </c>
      <c r="U98" s="492"/>
      <c r="V98" s="492"/>
      <c r="W98" s="492"/>
      <c r="X98" s="492"/>
    </row>
    <row r="99" spans="1:24" ht="53.25" customHeight="1" thickBot="1">
      <c r="A99" s="479"/>
      <c r="B99" s="479"/>
      <c r="C99" s="479"/>
      <c r="D99" s="479"/>
      <c r="E99" s="482"/>
      <c r="F99" s="473"/>
      <c r="G99" s="476"/>
      <c r="H99" s="476"/>
      <c r="I99" s="473"/>
      <c r="J99" s="260">
        <f>MERC!I100</f>
        <v>0</v>
      </c>
      <c r="K99" s="261">
        <f>MERC!K100</f>
        <v>0</v>
      </c>
      <c r="L99" s="261"/>
      <c r="M99" s="261"/>
      <c r="N99" s="261"/>
      <c r="O99" s="261"/>
      <c r="P99" s="261"/>
      <c r="Q99" s="260">
        <f>MERC!M100</f>
        <v>0</v>
      </c>
      <c r="R99" s="21">
        <f>MAX(MERC!O100*60,MERC!P100)</f>
        <v>0</v>
      </c>
      <c r="S99" s="269" t="str">
        <f>IF(MERC!N100&lt;&gt;"",MERC!N100,"")</f>
        <v/>
      </c>
      <c r="T99" s="489"/>
      <c r="U99" s="493"/>
      <c r="V99" s="493"/>
      <c r="W99" s="493"/>
      <c r="X99" s="493"/>
    </row>
    <row r="100" spans="1:24" ht="53.25" customHeight="1" thickBot="1">
      <c r="A100" s="480"/>
      <c r="B100" s="480"/>
      <c r="C100" s="480"/>
      <c r="D100" s="480"/>
      <c r="E100" s="482"/>
      <c r="F100" s="473"/>
      <c r="G100" s="22"/>
      <c r="H100" s="22"/>
      <c r="I100" s="473"/>
      <c r="J100" s="260">
        <f>MERC!I101</f>
        <v>0</v>
      </c>
      <c r="K100" s="261">
        <f>MERC!K101</f>
        <v>0</v>
      </c>
      <c r="L100" s="261"/>
      <c r="M100" s="261"/>
      <c r="N100" s="261"/>
      <c r="O100" s="261"/>
      <c r="P100" s="261"/>
      <c r="Q100" s="260">
        <f>MERC!M101</f>
        <v>0</v>
      </c>
      <c r="R100" s="23">
        <f>MAX(MERC!O101*60,MERC!P101)</f>
        <v>0</v>
      </c>
      <c r="S100" s="269" t="str">
        <f>IF(MERC!N101&lt;&gt;"",MERC!N101,"")</f>
        <v/>
      </c>
      <c r="T100" s="490"/>
      <c r="U100" s="494"/>
      <c r="V100" s="494"/>
      <c r="W100" s="494"/>
      <c r="X100" s="494"/>
    </row>
    <row r="101" spans="1:24" ht="53.25" customHeight="1" thickBot="1">
      <c r="A101" s="480"/>
      <c r="B101" s="480"/>
      <c r="C101" s="480"/>
      <c r="D101" s="480"/>
      <c r="E101" s="482"/>
      <c r="F101" s="473"/>
      <c r="G101" s="484"/>
      <c r="H101" s="475"/>
      <c r="I101" s="473"/>
      <c r="J101" s="262">
        <f>MERC!I102</f>
        <v>0</v>
      </c>
      <c r="K101" s="263">
        <f>MERC!K102</f>
        <v>0</v>
      </c>
      <c r="L101" s="263"/>
      <c r="M101" s="263"/>
      <c r="N101" s="263"/>
      <c r="O101" s="263"/>
      <c r="P101" s="263"/>
      <c r="Q101" s="264">
        <f>MERC!M102</f>
        <v>0</v>
      </c>
      <c r="R101" s="23">
        <f>MAX(MERC!O102*60,MERC!P102)</f>
        <v>0</v>
      </c>
      <c r="S101" s="269" t="str">
        <f>IF(MERC!N102&lt;&gt;"",MERC!N102,"")</f>
        <v/>
      </c>
      <c r="T101" s="490"/>
      <c r="U101" s="494"/>
      <c r="V101" s="494"/>
      <c r="W101" s="494"/>
      <c r="X101" s="494"/>
    </row>
    <row r="102" spans="1:24" ht="53.25" customHeight="1" thickBot="1">
      <c r="A102" s="481"/>
      <c r="B102" s="481"/>
      <c r="C102" s="481"/>
      <c r="D102" s="481"/>
      <c r="E102" s="483"/>
      <c r="F102" s="474"/>
      <c r="G102" s="476"/>
      <c r="H102" s="476"/>
      <c r="I102" s="474"/>
      <c r="J102" s="265">
        <f>MERC!I103</f>
        <v>0</v>
      </c>
      <c r="K102" s="266">
        <f>MERC!K103</f>
        <v>0</v>
      </c>
      <c r="L102" s="266"/>
      <c r="M102" s="266"/>
      <c r="N102" s="266"/>
      <c r="O102" s="266"/>
      <c r="P102" s="266"/>
      <c r="Q102" s="267">
        <f>MERC!M103</f>
        <v>0</v>
      </c>
      <c r="R102" s="24">
        <f>MAX(MERC!O103*60,MERC!P103)</f>
        <v>0</v>
      </c>
      <c r="S102" s="270" t="str">
        <f>IF(MERC!N103&lt;&gt;"",MERC!N103,"")</f>
        <v/>
      </c>
      <c r="T102" s="491"/>
      <c r="U102" s="495"/>
      <c r="V102" s="495"/>
      <c r="W102" s="495"/>
      <c r="X102" s="495"/>
    </row>
    <row r="103" spans="1:24" ht="53.25" customHeight="1" thickBot="1">
      <c r="A103" s="478">
        <f>MERC!B104</f>
        <v>0</v>
      </c>
      <c r="B103" s="478">
        <f>MERC!D104</f>
        <v>0</v>
      </c>
      <c r="C103" s="478">
        <f>IF(MERC!H104&gt;0,MERC!G104/MERC!H104,0)</f>
        <v>0</v>
      </c>
      <c r="D103" s="478">
        <f>MERC!E104</f>
        <v>0</v>
      </c>
      <c r="E103" s="477"/>
      <c r="F103" s="472"/>
      <c r="G103" s="484"/>
      <c r="H103" s="485"/>
      <c r="I103" s="472"/>
      <c r="J103" s="258">
        <f>MERC!I104</f>
        <v>0</v>
      </c>
      <c r="K103" s="259">
        <f>MERC!K104</f>
        <v>0</v>
      </c>
      <c r="L103" s="259"/>
      <c r="M103" s="259"/>
      <c r="N103" s="259"/>
      <c r="O103" s="259"/>
      <c r="P103" s="259"/>
      <c r="Q103" s="258">
        <f>MERC!M104</f>
        <v>0</v>
      </c>
      <c r="R103" s="20">
        <f>MAX(MERC!O104*60,MERC!P104)</f>
        <v>0</v>
      </c>
      <c r="S103" s="268" t="str">
        <f>IF(MERC!N104&lt;&gt;"",MERC!N104,"")</f>
        <v/>
      </c>
      <c r="T103" s="488" t="str">
        <f>IF(SUM(R103:R107)&gt;60,ROUND(SUM(R103:R107)/60,2)&amp;" HORAS",SUM(R103:R107)&amp;" MINUTOS")</f>
        <v>0 MINUTOS</v>
      </c>
      <c r="U103" s="492"/>
      <c r="V103" s="492"/>
      <c r="W103" s="492"/>
      <c r="X103" s="492"/>
    </row>
    <row r="104" spans="1:24" ht="53.25" customHeight="1" thickBot="1">
      <c r="A104" s="479"/>
      <c r="B104" s="479"/>
      <c r="C104" s="479"/>
      <c r="D104" s="479"/>
      <c r="E104" s="482"/>
      <c r="F104" s="473"/>
      <c r="G104" s="476"/>
      <c r="H104" s="476"/>
      <c r="I104" s="473"/>
      <c r="J104" s="260">
        <f>MERC!I105</f>
        <v>0</v>
      </c>
      <c r="K104" s="261">
        <f>MERC!K105</f>
        <v>0</v>
      </c>
      <c r="L104" s="261"/>
      <c r="M104" s="261"/>
      <c r="N104" s="261"/>
      <c r="O104" s="261"/>
      <c r="P104" s="261"/>
      <c r="Q104" s="260">
        <f>MERC!M105</f>
        <v>0</v>
      </c>
      <c r="R104" s="21">
        <f>MAX(MERC!O105*60,MERC!P105)</f>
        <v>0</v>
      </c>
      <c r="S104" s="269" t="str">
        <f>IF(MERC!N105&lt;&gt;"",MERC!N105,"")</f>
        <v/>
      </c>
      <c r="T104" s="489"/>
      <c r="U104" s="493"/>
      <c r="V104" s="493"/>
      <c r="W104" s="493"/>
      <c r="X104" s="493"/>
    </row>
    <row r="105" spans="1:24" ht="53.25" customHeight="1" thickBot="1">
      <c r="A105" s="480"/>
      <c r="B105" s="480"/>
      <c r="C105" s="480"/>
      <c r="D105" s="480"/>
      <c r="E105" s="482"/>
      <c r="F105" s="473"/>
      <c r="G105" s="22"/>
      <c r="H105" s="22"/>
      <c r="I105" s="473"/>
      <c r="J105" s="260">
        <f>MERC!I106</f>
        <v>0</v>
      </c>
      <c r="K105" s="261">
        <f>MERC!K106</f>
        <v>0</v>
      </c>
      <c r="L105" s="261"/>
      <c r="M105" s="261"/>
      <c r="N105" s="261"/>
      <c r="O105" s="261"/>
      <c r="P105" s="261"/>
      <c r="Q105" s="260">
        <f>MERC!M106</f>
        <v>0</v>
      </c>
      <c r="R105" s="23">
        <f>MAX(MERC!O106*60,MERC!P106)</f>
        <v>0</v>
      </c>
      <c r="S105" s="269" t="str">
        <f>IF(MERC!N106&lt;&gt;"",MERC!N106,"")</f>
        <v/>
      </c>
      <c r="T105" s="490"/>
      <c r="U105" s="494"/>
      <c r="V105" s="494"/>
      <c r="W105" s="494"/>
      <c r="X105" s="494"/>
    </row>
    <row r="106" spans="1:24" ht="53.25" customHeight="1" thickBot="1">
      <c r="A106" s="480"/>
      <c r="B106" s="480"/>
      <c r="C106" s="480"/>
      <c r="D106" s="480"/>
      <c r="E106" s="482"/>
      <c r="F106" s="473"/>
      <c r="G106" s="484"/>
      <c r="H106" s="484"/>
      <c r="I106" s="473"/>
      <c r="J106" s="262">
        <f>MERC!I107</f>
        <v>0</v>
      </c>
      <c r="K106" s="263">
        <f>MERC!K107</f>
        <v>0</v>
      </c>
      <c r="L106" s="263"/>
      <c r="M106" s="263"/>
      <c r="N106" s="263"/>
      <c r="O106" s="263"/>
      <c r="P106" s="263"/>
      <c r="Q106" s="264">
        <f>MERC!M107</f>
        <v>0</v>
      </c>
      <c r="R106" s="23">
        <f>MAX(MERC!O107*60,MERC!P107)</f>
        <v>0</v>
      </c>
      <c r="S106" s="269" t="str">
        <f>IF(MERC!N107&lt;&gt;"",MERC!N107,"")</f>
        <v/>
      </c>
      <c r="T106" s="490"/>
      <c r="U106" s="494"/>
      <c r="V106" s="494"/>
      <c r="W106" s="494"/>
      <c r="X106" s="494"/>
    </row>
    <row r="107" spans="1:24" ht="53.25" customHeight="1" thickBot="1">
      <c r="A107" s="481"/>
      <c r="B107" s="481"/>
      <c r="C107" s="481"/>
      <c r="D107" s="481"/>
      <c r="E107" s="483"/>
      <c r="F107" s="474"/>
      <c r="G107" s="476"/>
      <c r="H107" s="476"/>
      <c r="I107" s="474"/>
      <c r="J107" s="265">
        <f>MERC!I108</f>
        <v>0</v>
      </c>
      <c r="K107" s="266">
        <f>MERC!K108</f>
        <v>0</v>
      </c>
      <c r="L107" s="266"/>
      <c r="M107" s="266"/>
      <c r="N107" s="266"/>
      <c r="O107" s="266"/>
      <c r="P107" s="266"/>
      <c r="Q107" s="267">
        <f>MERC!M108</f>
        <v>0</v>
      </c>
      <c r="R107" s="24">
        <f>MAX(MERC!O108*60,MERC!P108)</f>
        <v>0</v>
      </c>
      <c r="S107" s="270" t="str">
        <f>IF(MERC!N108&lt;&gt;"",MERC!N108,"")</f>
        <v/>
      </c>
      <c r="T107" s="491"/>
      <c r="U107" s="495"/>
      <c r="V107" s="495"/>
      <c r="W107" s="495"/>
      <c r="X107" s="495"/>
    </row>
    <row r="108" spans="1:24" ht="53.25" customHeight="1" thickBot="1">
      <c r="A108" s="478">
        <f>MERC!B109</f>
        <v>0</v>
      </c>
      <c r="B108" s="478">
        <f>MERC!D109</f>
        <v>0</v>
      </c>
      <c r="C108" s="478">
        <f>IF(MERC!H109&gt;0,MERC!G109/MERC!H109,0)</f>
        <v>0</v>
      </c>
      <c r="D108" s="478">
        <f>MERC!E109</f>
        <v>0</v>
      </c>
      <c r="E108" s="472"/>
      <c r="F108" s="472"/>
      <c r="G108" s="484"/>
      <c r="H108" s="485"/>
      <c r="I108" s="472"/>
      <c r="J108" s="258">
        <f>MERC!I109</f>
        <v>0</v>
      </c>
      <c r="K108" s="259">
        <f>MERC!K109</f>
        <v>0</v>
      </c>
      <c r="L108" s="259"/>
      <c r="M108" s="259"/>
      <c r="N108" s="259"/>
      <c r="O108" s="259"/>
      <c r="P108" s="259"/>
      <c r="Q108" s="258">
        <f>MERC!M109</f>
        <v>0</v>
      </c>
      <c r="R108" s="20">
        <f>MAX(MERC!O109*60,MERC!P109)</f>
        <v>0</v>
      </c>
      <c r="S108" s="268" t="str">
        <f>IF(MERC!N109&lt;&gt;"",MERC!N109,"")</f>
        <v/>
      </c>
      <c r="T108" s="488" t="str">
        <f>IF(SUM(R108:R112)&gt;60,ROUND(SUM(R108:R112)/60,2)&amp;" HORAS",SUM(R108:R112)&amp;" MINUTOS")</f>
        <v>0 MINUTOS</v>
      </c>
      <c r="U108" s="492"/>
      <c r="V108" s="492"/>
      <c r="W108" s="492"/>
      <c r="X108" s="492"/>
    </row>
    <row r="109" spans="1:24" ht="53.25" customHeight="1" thickBot="1">
      <c r="A109" s="479"/>
      <c r="B109" s="479"/>
      <c r="C109" s="479"/>
      <c r="D109" s="479"/>
      <c r="E109" s="486"/>
      <c r="F109" s="473"/>
      <c r="G109" s="476"/>
      <c r="H109" s="476"/>
      <c r="I109" s="473"/>
      <c r="J109" s="260">
        <f>MERC!I110</f>
        <v>0</v>
      </c>
      <c r="K109" s="261">
        <f>MERC!K110</f>
        <v>0</v>
      </c>
      <c r="L109" s="261"/>
      <c r="M109" s="261"/>
      <c r="N109" s="261"/>
      <c r="O109" s="261"/>
      <c r="P109" s="261"/>
      <c r="Q109" s="260">
        <f>MERC!M110</f>
        <v>0</v>
      </c>
      <c r="R109" s="21">
        <f>MAX(MERC!O110*60,MERC!P110)</f>
        <v>0</v>
      </c>
      <c r="S109" s="269" t="str">
        <f>IF(MERC!N110&lt;&gt;"",MERC!N110,"")</f>
        <v/>
      </c>
      <c r="T109" s="489"/>
      <c r="U109" s="493"/>
      <c r="V109" s="493"/>
      <c r="W109" s="493"/>
      <c r="X109" s="493"/>
    </row>
    <row r="110" spans="1:24" ht="53.25" customHeight="1" thickBot="1">
      <c r="A110" s="480"/>
      <c r="B110" s="480"/>
      <c r="C110" s="480"/>
      <c r="D110" s="480"/>
      <c r="E110" s="486"/>
      <c r="F110" s="473"/>
      <c r="G110" s="22"/>
      <c r="H110" s="22"/>
      <c r="I110" s="473"/>
      <c r="J110" s="260">
        <f>MERC!I111</f>
        <v>0</v>
      </c>
      <c r="K110" s="261">
        <f>MERC!K111</f>
        <v>0</v>
      </c>
      <c r="L110" s="261"/>
      <c r="M110" s="261"/>
      <c r="N110" s="261"/>
      <c r="O110" s="261"/>
      <c r="P110" s="261"/>
      <c r="Q110" s="260">
        <f>MERC!M111</f>
        <v>0</v>
      </c>
      <c r="R110" s="23">
        <f>MAX(MERC!O111*60,MERC!P111)</f>
        <v>0</v>
      </c>
      <c r="S110" s="269" t="str">
        <f>IF(MERC!N111&lt;&gt;"",MERC!N111,"")</f>
        <v/>
      </c>
      <c r="T110" s="490"/>
      <c r="U110" s="494"/>
      <c r="V110" s="494"/>
      <c r="W110" s="494"/>
      <c r="X110" s="494"/>
    </row>
    <row r="111" spans="1:24" ht="53.25" customHeight="1" thickBot="1">
      <c r="A111" s="480"/>
      <c r="B111" s="480"/>
      <c r="C111" s="480"/>
      <c r="D111" s="480"/>
      <c r="E111" s="486"/>
      <c r="F111" s="473"/>
      <c r="G111" s="484"/>
      <c r="H111" s="484"/>
      <c r="I111" s="473"/>
      <c r="J111" s="264">
        <f>MERC!I112</f>
        <v>0</v>
      </c>
      <c r="K111" s="263">
        <f>MERC!K112</f>
        <v>0</v>
      </c>
      <c r="L111" s="263"/>
      <c r="M111" s="263"/>
      <c r="N111" s="263"/>
      <c r="O111" s="263"/>
      <c r="P111" s="263"/>
      <c r="Q111" s="264">
        <f>MERC!M112</f>
        <v>0</v>
      </c>
      <c r="R111" s="23">
        <f>MAX(MERC!O112*60,MERC!P112)</f>
        <v>0</v>
      </c>
      <c r="S111" s="269" t="str">
        <f>IF(MERC!N112&lt;&gt;"",MERC!N112,"")</f>
        <v/>
      </c>
      <c r="T111" s="490"/>
      <c r="U111" s="494"/>
      <c r="V111" s="494"/>
      <c r="W111" s="494"/>
      <c r="X111" s="494"/>
    </row>
    <row r="112" spans="1:24" ht="53.25" customHeight="1" thickBot="1">
      <c r="A112" s="481"/>
      <c r="B112" s="481"/>
      <c r="C112" s="481"/>
      <c r="D112" s="481"/>
      <c r="E112" s="487"/>
      <c r="F112" s="474"/>
      <c r="G112" s="476"/>
      <c r="H112" s="476"/>
      <c r="I112" s="474"/>
      <c r="J112" s="267">
        <f>MERC!I113</f>
        <v>0</v>
      </c>
      <c r="K112" s="266">
        <f>MERC!K113</f>
        <v>0</v>
      </c>
      <c r="L112" s="266"/>
      <c r="M112" s="266"/>
      <c r="N112" s="266"/>
      <c r="O112" s="266"/>
      <c r="P112" s="266"/>
      <c r="Q112" s="267">
        <f>MERC!M113</f>
        <v>0</v>
      </c>
      <c r="R112" s="24">
        <f>MAX(MERC!O113*60,MERC!P113)</f>
        <v>0</v>
      </c>
      <c r="S112" s="270" t="str">
        <f>IF(MERC!N113&lt;&gt;"",MERC!N113,"")</f>
        <v/>
      </c>
      <c r="T112" s="491"/>
      <c r="U112" s="495"/>
      <c r="V112" s="495"/>
      <c r="W112" s="495"/>
      <c r="X112" s="495"/>
    </row>
    <row r="113" spans="1:24" ht="53.25" customHeight="1" thickBot="1">
      <c r="A113" s="478">
        <f>MERC!B114</f>
        <v>0</v>
      </c>
      <c r="B113" s="478">
        <f>MERC!D114</f>
        <v>0</v>
      </c>
      <c r="C113" s="478">
        <f>IF(MERC!H114&gt;0,MERC!G114/MERC!H114,0)</f>
        <v>0</v>
      </c>
      <c r="D113" s="478">
        <f>MERC!E114</f>
        <v>0</v>
      </c>
      <c r="E113" s="472"/>
      <c r="F113" s="472"/>
      <c r="G113" s="484"/>
      <c r="H113" s="485"/>
      <c r="I113" s="472"/>
      <c r="J113" s="258">
        <f>MERC!I114</f>
        <v>0</v>
      </c>
      <c r="K113" s="259">
        <f>MERC!K114</f>
        <v>0</v>
      </c>
      <c r="L113" s="259"/>
      <c r="M113" s="259"/>
      <c r="N113" s="259"/>
      <c r="O113" s="259"/>
      <c r="P113" s="259"/>
      <c r="Q113" s="258">
        <f>MERC!M114</f>
        <v>0</v>
      </c>
      <c r="R113" s="20">
        <f>MAX(MERC!O114*60,MERC!P114)</f>
        <v>0</v>
      </c>
      <c r="S113" s="268" t="str">
        <f>IF(MERC!N114&lt;&gt;"",MERC!N114,"")</f>
        <v/>
      </c>
      <c r="T113" s="488" t="str">
        <f>IF(SUM(R113:R117)&gt;60,ROUND(SUM(R113:R117)/60,2)&amp;" HORAS",SUM(R113:R117)&amp;" MINUTOS")</f>
        <v>0 MINUTOS</v>
      </c>
      <c r="U113" s="492"/>
      <c r="V113" s="492"/>
      <c r="W113" s="492"/>
      <c r="X113" s="492"/>
    </row>
    <row r="114" spans="1:24" ht="53.25" customHeight="1" thickBot="1">
      <c r="A114" s="479"/>
      <c r="B114" s="479"/>
      <c r="C114" s="479"/>
      <c r="D114" s="479"/>
      <c r="E114" s="486"/>
      <c r="F114" s="473"/>
      <c r="G114" s="476"/>
      <c r="H114" s="476"/>
      <c r="I114" s="473"/>
      <c r="J114" s="260">
        <f>MERC!I115</f>
        <v>0</v>
      </c>
      <c r="K114" s="261">
        <f>MERC!K115</f>
        <v>0</v>
      </c>
      <c r="L114" s="261"/>
      <c r="M114" s="261"/>
      <c r="N114" s="261"/>
      <c r="O114" s="261"/>
      <c r="P114" s="261"/>
      <c r="Q114" s="260">
        <f>MERC!M115</f>
        <v>0</v>
      </c>
      <c r="R114" s="21">
        <f>MAX(MERC!O115*60,MERC!P115)</f>
        <v>0</v>
      </c>
      <c r="S114" s="269" t="str">
        <f>IF(MERC!N115&lt;&gt;"",MERC!N115,"")</f>
        <v/>
      </c>
      <c r="T114" s="489"/>
      <c r="U114" s="493"/>
      <c r="V114" s="493"/>
      <c r="W114" s="493"/>
      <c r="X114" s="493"/>
    </row>
    <row r="115" spans="1:24" ht="53.25" customHeight="1" thickBot="1">
      <c r="A115" s="480"/>
      <c r="B115" s="480"/>
      <c r="C115" s="480"/>
      <c r="D115" s="480"/>
      <c r="E115" s="486"/>
      <c r="F115" s="473"/>
      <c r="G115" s="22"/>
      <c r="H115" s="22"/>
      <c r="I115" s="473"/>
      <c r="J115" s="260">
        <f>MERC!I116</f>
        <v>0</v>
      </c>
      <c r="K115" s="261">
        <f>MERC!K116</f>
        <v>0</v>
      </c>
      <c r="L115" s="261"/>
      <c r="M115" s="261"/>
      <c r="N115" s="261"/>
      <c r="O115" s="261"/>
      <c r="P115" s="261"/>
      <c r="Q115" s="260">
        <f>MERC!M116</f>
        <v>0</v>
      </c>
      <c r="R115" s="23">
        <f>MAX(MERC!O116*60,MERC!P116)</f>
        <v>0</v>
      </c>
      <c r="S115" s="269" t="str">
        <f>IF(MERC!N116&lt;&gt;"",MERC!N116,"")</f>
        <v/>
      </c>
      <c r="T115" s="490"/>
      <c r="U115" s="494"/>
      <c r="V115" s="494"/>
      <c r="W115" s="494"/>
      <c r="X115" s="494"/>
    </row>
    <row r="116" spans="1:24" ht="53.25" customHeight="1" thickBot="1">
      <c r="A116" s="480"/>
      <c r="B116" s="480"/>
      <c r="C116" s="480"/>
      <c r="D116" s="480"/>
      <c r="E116" s="486"/>
      <c r="F116" s="473"/>
      <c r="G116" s="484"/>
      <c r="H116" s="484"/>
      <c r="I116" s="473"/>
      <c r="J116" s="264">
        <f>MERC!I117</f>
        <v>0</v>
      </c>
      <c r="K116" s="263">
        <f>MERC!K117</f>
        <v>0</v>
      </c>
      <c r="L116" s="263"/>
      <c r="M116" s="263"/>
      <c r="N116" s="263"/>
      <c r="O116" s="263"/>
      <c r="P116" s="263"/>
      <c r="Q116" s="264">
        <f>MERC!M117</f>
        <v>0</v>
      </c>
      <c r="R116" s="23">
        <f>MAX(MERC!O117*60,MERC!P117)</f>
        <v>0</v>
      </c>
      <c r="S116" s="269" t="str">
        <f>IF(MERC!N117&lt;&gt;"",MERC!N117,"")</f>
        <v/>
      </c>
      <c r="T116" s="490"/>
      <c r="U116" s="494"/>
      <c r="V116" s="494"/>
      <c r="W116" s="494"/>
      <c r="X116" s="494"/>
    </row>
    <row r="117" spans="1:24" ht="53.25" customHeight="1" thickBot="1">
      <c r="A117" s="481"/>
      <c r="B117" s="481"/>
      <c r="C117" s="481"/>
      <c r="D117" s="481"/>
      <c r="E117" s="487"/>
      <c r="F117" s="474"/>
      <c r="G117" s="476"/>
      <c r="H117" s="476"/>
      <c r="I117" s="474"/>
      <c r="J117" s="267">
        <f>MERC!I118</f>
        <v>0</v>
      </c>
      <c r="K117" s="266">
        <f>MERC!K118</f>
        <v>0</v>
      </c>
      <c r="L117" s="266"/>
      <c r="M117" s="266"/>
      <c r="N117" s="266"/>
      <c r="O117" s="266"/>
      <c r="P117" s="266"/>
      <c r="Q117" s="267">
        <f>MERC!M118</f>
        <v>0</v>
      </c>
      <c r="R117" s="24">
        <f>MAX(MERC!O118*60,MERC!P118)</f>
        <v>0</v>
      </c>
      <c r="S117" s="270" t="str">
        <f>IF(MERC!N118&lt;&gt;"",MERC!N118,"")</f>
        <v/>
      </c>
      <c r="T117" s="491"/>
      <c r="U117" s="495"/>
      <c r="V117" s="495"/>
      <c r="W117" s="495"/>
      <c r="X117" s="495"/>
    </row>
    <row r="118" spans="1:24" ht="53.25" customHeight="1" thickBot="1">
      <c r="A118" s="478">
        <f>MERC!B119</f>
        <v>0</v>
      </c>
      <c r="B118" s="478">
        <f>MERC!D119</f>
        <v>0</v>
      </c>
      <c r="C118" s="478">
        <f>IF(MERC!H119&gt;0,MERC!G119/MERC!H119,0)</f>
        <v>0</v>
      </c>
      <c r="D118" s="478">
        <f>MERC!E119</f>
        <v>0</v>
      </c>
      <c r="E118" s="477"/>
      <c r="F118" s="477"/>
      <c r="G118" s="484"/>
      <c r="H118" s="485"/>
      <c r="I118" s="472"/>
      <c r="J118" s="258">
        <f>MERC!I119</f>
        <v>0</v>
      </c>
      <c r="K118" s="259">
        <f>MERC!K119</f>
        <v>0</v>
      </c>
      <c r="L118" s="259"/>
      <c r="M118" s="259"/>
      <c r="N118" s="259"/>
      <c r="O118" s="259"/>
      <c r="P118" s="259"/>
      <c r="Q118" s="258">
        <f>MERC!M119</f>
        <v>0</v>
      </c>
      <c r="R118" s="20">
        <f>MAX(MERC!O119*60,MERC!P119)</f>
        <v>0</v>
      </c>
      <c r="S118" s="268" t="str">
        <f>IF(MERC!N119&lt;&gt;"",MERC!N119,"")</f>
        <v/>
      </c>
      <c r="T118" s="488" t="str">
        <f>IF(SUM(R118:R122)&gt;60,ROUND(SUM(R118:R122)/60,2)&amp;" HORAS",SUM(R118:R122)&amp;" MINUTOS")</f>
        <v>0 MINUTOS</v>
      </c>
      <c r="U118" s="492"/>
      <c r="V118" s="492"/>
      <c r="W118" s="492"/>
      <c r="X118" s="492"/>
    </row>
    <row r="119" spans="1:24" ht="53.25" customHeight="1" thickBot="1">
      <c r="A119" s="479"/>
      <c r="B119" s="479"/>
      <c r="C119" s="479"/>
      <c r="D119" s="479"/>
      <c r="E119" s="482"/>
      <c r="F119" s="473"/>
      <c r="G119" s="476"/>
      <c r="H119" s="476"/>
      <c r="I119" s="473"/>
      <c r="J119" s="260">
        <f>MERC!I120</f>
        <v>0</v>
      </c>
      <c r="K119" s="261">
        <f>MERC!K120</f>
        <v>0</v>
      </c>
      <c r="L119" s="261"/>
      <c r="M119" s="261"/>
      <c r="N119" s="261"/>
      <c r="O119" s="261"/>
      <c r="P119" s="261"/>
      <c r="Q119" s="260">
        <f>MERC!M120</f>
        <v>0</v>
      </c>
      <c r="R119" s="21">
        <f>MAX(MERC!O120*60,MERC!P120)</f>
        <v>0</v>
      </c>
      <c r="S119" s="269" t="str">
        <f>IF(MERC!N120&lt;&gt;"",MERC!N120,"")</f>
        <v/>
      </c>
      <c r="T119" s="489"/>
      <c r="U119" s="493"/>
      <c r="V119" s="493"/>
      <c r="W119" s="493"/>
      <c r="X119" s="493"/>
    </row>
    <row r="120" spans="1:24" ht="53.25" customHeight="1" thickBot="1">
      <c r="A120" s="480"/>
      <c r="B120" s="480"/>
      <c r="C120" s="480"/>
      <c r="D120" s="480"/>
      <c r="E120" s="482"/>
      <c r="F120" s="473"/>
      <c r="G120" s="22"/>
      <c r="H120" s="22"/>
      <c r="I120" s="473"/>
      <c r="J120" s="260">
        <f>MERC!I121</f>
        <v>0</v>
      </c>
      <c r="K120" s="261">
        <f>MERC!K121</f>
        <v>0</v>
      </c>
      <c r="L120" s="261"/>
      <c r="M120" s="261"/>
      <c r="N120" s="261"/>
      <c r="O120" s="261"/>
      <c r="P120" s="261"/>
      <c r="Q120" s="260">
        <f>MERC!M121</f>
        <v>0</v>
      </c>
      <c r="R120" s="23">
        <f>MAX(MERC!O121*60,MERC!P121)</f>
        <v>0</v>
      </c>
      <c r="S120" s="269" t="str">
        <f>IF(MERC!N121&lt;&gt;"",MERC!N121,"")</f>
        <v/>
      </c>
      <c r="T120" s="490"/>
      <c r="U120" s="494"/>
      <c r="V120" s="494"/>
      <c r="W120" s="494"/>
      <c r="X120" s="494"/>
    </row>
    <row r="121" spans="1:24" ht="53.25" customHeight="1" thickBot="1">
      <c r="A121" s="480"/>
      <c r="B121" s="480"/>
      <c r="C121" s="480"/>
      <c r="D121" s="480"/>
      <c r="E121" s="482"/>
      <c r="F121" s="473"/>
      <c r="G121" s="484"/>
      <c r="H121" s="475"/>
      <c r="I121" s="473"/>
      <c r="J121" s="262">
        <f>MERC!I122</f>
        <v>0</v>
      </c>
      <c r="K121" s="263">
        <f>MERC!K122</f>
        <v>0</v>
      </c>
      <c r="L121" s="263"/>
      <c r="M121" s="263"/>
      <c r="N121" s="263"/>
      <c r="O121" s="263"/>
      <c r="P121" s="263"/>
      <c r="Q121" s="264">
        <f>MERC!M122</f>
        <v>0</v>
      </c>
      <c r="R121" s="23">
        <f>MAX(MERC!O122*60,MERC!P122)</f>
        <v>0</v>
      </c>
      <c r="S121" s="269" t="str">
        <f>IF(MERC!N122&lt;&gt;"",MERC!N122,"")</f>
        <v/>
      </c>
      <c r="T121" s="490"/>
      <c r="U121" s="494"/>
      <c r="V121" s="494"/>
      <c r="W121" s="494"/>
      <c r="X121" s="494"/>
    </row>
    <row r="122" spans="1:24" ht="53.25" customHeight="1" thickBot="1">
      <c r="A122" s="481"/>
      <c r="B122" s="481"/>
      <c r="C122" s="481"/>
      <c r="D122" s="481"/>
      <c r="E122" s="483"/>
      <c r="F122" s="474"/>
      <c r="G122" s="476"/>
      <c r="H122" s="476"/>
      <c r="I122" s="474"/>
      <c r="J122" s="265">
        <f>MERC!I123</f>
        <v>0</v>
      </c>
      <c r="K122" s="266">
        <f>MERC!K123</f>
        <v>0</v>
      </c>
      <c r="L122" s="266"/>
      <c r="M122" s="266"/>
      <c r="N122" s="266"/>
      <c r="O122" s="266"/>
      <c r="P122" s="266"/>
      <c r="Q122" s="267">
        <f>MERC!M123</f>
        <v>0</v>
      </c>
      <c r="R122" s="24">
        <f>MAX(MERC!O123*60,MERC!P123)</f>
        <v>0</v>
      </c>
      <c r="S122" s="270" t="str">
        <f>IF(MERC!N123&lt;&gt;"",MERC!N123,"")</f>
        <v/>
      </c>
      <c r="T122" s="491"/>
      <c r="U122" s="495"/>
      <c r="V122" s="495"/>
      <c r="W122" s="495"/>
      <c r="X122" s="495"/>
    </row>
    <row r="123" spans="1:24" ht="53.25" customHeight="1" thickBot="1">
      <c r="A123" s="478">
        <f>MERC!B124</f>
        <v>0</v>
      </c>
      <c r="B123" s="478">
        <f>MERC!D124</f>
        <v>0</v>
      </c>
      <c r="C123" s="478">
        <f>IF(MERC!H124&gt;0,MERC!G124/MERC!H124,0)</f>
        <v>0</v>
      </c>
      <c r="D123" s="478"/>
      <c r="E123" s="477"/>
      <c r="F123" s="477"/>
      <c r="G123" s="484"/>
      <c r="H123" s="485"/>
      <c r="I123" s="472"/>
      <c r="J123" s="258">
        <f>MERC!I124</f>
        <v>0</v>
      </c>
      <c r="K123" s="259">
        <f>MERC!K124</f>
        <v>0</v>
      </c>
      <c r="L123" s="259"/>
      <c r="M123" s="259"/>
      <c r="N123" s="259"/>
      <c r="O123" s="259"/>
      <c r="P123" s="259"/>
      <c r="Q123" s="258">
        <f>MERC!M124</f>
        <v>0</v>
      </c>
      <c r="R123" s="20">
        <f>MAX(MERC!O124*60,MERC!P124)</f>
        <v>0</v>
      </c>
      <c r="S123" s="268" t="str">
        <f>IF(MERC!N124&lt;&gt;"",MERC!N124,"")</f>
        <v/>
      </c>
      <c r="T123" s="488" t="str">
        <f>IF(SUM(R123:R127)&gt;60,ROUND(SUM(R123:R127)/60,2)&amp;" HORAS",SUM(R123:R127)&amp;" MINUTOS")</f>
        <v>0 MINUTOS</v>
      </c>
      <c r="U123" s="492"/>
      <c r="V123" s="492"/>
      <c r="W123" s="492"/>
      <c r="X123" s="492"/>
    </row>
    <row r="124" spans="1:24" ht="53.25" customHeight="1" thickBot="1">
      <c r="A124" s="479"/>
      <c r="B124" s="479"/>
      <c r="C124" s="479"/>
      <c r="D124" s="479"/>
      <c r="E124" s="482"/>
      <c r="F124" s="473"/>
      <c r="G124" s="476"/>
      <c r="H124" s="476"/>
      <c r="I124" s="473"/>
      <c r="J124" s="260">
        <f>MERC!I125</f>
        <v>0</v>
      </c>
      <c r="K124" s="261">
        <f>MERC!K125</f>
        <v>0</v>
      </c>
      <c r="L124" s="261"/>
      <c r="M124" s="261"/>
      <c r="N124" s="261"/>
      <c r="O124" s="261"/>
      <c r="P124" s="261"/>
      <c r="Q124" s="260">
        <f>MERC!M125</f>
        <v>0</v>
      </c>
      <c r="R124" s="21">
        <f>MAX(MERC!O125*60,MERC!P125)</f>
        <v>0</v>
      </c>
      <c r="S124" s="269" t="str">
        <f>IF(MERC!N125&lt;&gt;"",MERC!N125,"")</f>
        <v/>
      </c>
      <c r="T124" s="489"/>
      <c r="U124" s="493"/>
      <c r="V124" s="493"/>
      <c r="W124" s="493"/>
      <c r="X124" s="493"/>
    </row>
    <row r="125" spans="1:24" ht="53.25" customHeight="1" thickBot="1">
      <c r="A125" s="480"/>
      <c r="B125" s="480"/>
      <c r="C125" s="480"/>
      <c r="D125" s="480"/>
      <c r="E125" s="482"/>
      <c r="F125" s="473"/>
      <c r="G125" s="22"/>
      <c r="H125" s="22"/>
      <c r="I125" s="473"/>
      <c r="J125" s="260">
        <f>MERC!I126</f>
        <v>0</v>
      </c>
      <c r="K125" s="261">
        <f>MERC!K126</f>
        <v>0</v>
      </c>
      <c r="L125" s="261"/>
      <c r="M125" s="261"/>
      <c r="N125" s="261"/>
      <c r="O125" s="261"/>
      <c r="P125" s="261"/>
      <c r="Q125" s="260">
        <f>MERC!M126</f>
        <v>0</v>
      </c>
      <c r="R125" s="23">
        <f>MAX(MERC!O126*60,MERC!P126)</f>
        <v>0</v>
      </c>
      <c r="S125" s="269" t="str">
        <f>IF(MERC!N126&lt;&gt;"",MERC!N126,"")</f>
        <v/>
      </c>
      <c r="T125" s="490"/>
      <c r="U125" s="494"/>
      <c r="V125" s="494"/>
      <c r="W125" s="494"/>
      <c r="X125" s="494"/>
    </row>
    <row r="126" spans="1:24" ht="53.25" customHeight="1" thickBot="1">
      <c r="A126" s="480"/>
      <c r="B126" s="480"/>
      <c r="C126" s="480"/>
      <c r="D126" s="480"/>
      <c r="E126" s="482"/>
      <c r="F126" s="473"/>
      <c r="G126" s="484"/>
      <c r="H126" s="475"/>
      <c r="I126" s="473"/>
      <c r="J126" s="262">
        <f>MERC!I127</f>
        <v>0</v>
      </c>
      <c r="K126" s="263">
        <f>MERC!K127</f>
        <v>0</v>
      </c>
      <c r="L126" s="263"/>
      <c r="M126" s="263"/>
      <c r="N126" s="263"/>
      <c r="O126" s="263"/>
      <c r="P126" s="263"/>
      <c r="Q126" s="264">
        <f>MERC!M127</f>
        <v>0</v>
      </c>
      <c r="R126" s="23">
        <f>MAX(MERC!O127*60,MERC!P127)</f>
        <v>0</v>
      </c>
      <c r="S126" s="269" t="str">
        <f>IF(MERC!N127&lt;&gt;"",MERC!N127,"")</f>
        <v/>
      </c>
      <c r="T126" s="490"/>
      <c r="U126" s="494"/>
      <c r="V126" s="494"/>
      <c r="W126" s="494"/>
      <c r="X126" s="494"/>
    </row>
    <row r="127" spans="1:24" ht="53.25" customHeight="1" thickBot="1">
      <c r="A127" s="481"/>
      <c r="B127" s="481"/>
      <c r="C127" s="481"/>
      <c r="D127" s="481"/>
      <c r="E127" s="483"/>
      <c r="F127" s="474"/>
      <c r="G127" s="476"/>
      <c r="H127" s="476"/>
      <c r="I127" s="474"/>
      <c r="J127" s="265">
        <f>MERC!I128</f>
        <v>0</v>
      </c>
      <c r="K127" s="266">
        <f>MERC!K128</f>
        <v>0</v>
      </c>
      <c r="L127" s="266"/>
      <c r="M127" s="266"/>
      <c r="N127" s="266"/>
      <c r="O127" s="266"/>
      <c r="P127" s="266"/>
      <c r="Q127" s="267">
        <f>MERC!M128</f>
        <v>0</v>
      </c>
      <c r="R127" s="24">
        <f>MAX(MERC!O128*60,MERC!P128)</f>
        <v>0</v>
      </c>
      <c r="S127" s="270" t="str">
        <f>IF(MERC!N128&lt;&gt;"",MERC!N128,"")</f>
        <v/>
      </c>
      <c r="T127" s="491"/>
      <c r="U127" s="495"/>
      <c r="V127" s="495"/>
      <c r="W127" s="495"/>
      <c r="X127" s="495"/>
    </row>
    <row r="128" spans="1:24" ht="53.25" customHeight="1" thickBot="1">
      <c r="A128" s="478">
        <f>MERC!B129</f>
        <v>0</v>
      </c>
      <c r="B128" s="478">
        <f>MERC!D129</f>
        <v>0</v>
      </c>
      <c r="C128" s="478">
        <f>IF(MERC!H129&gt;0,MERC!G129/MERC!H129,0)</f>
        <v>0</v>
      </c>
      <c r="D128" s="478">
        <f>MERC!E129</f>
        <v>0</v>
      </c>
      <c r="E128" s="477"/>
      <c r="F128" s="472"/>
      <c r="G128" s="484"/>
      <c r="H128" s="485"/>
      <c r="I128" s="472"/>
      <c r="J128" s="258">
        <f>MERC!I129</f>
        <v>0</v>
      </c>
      <c r="K128" s="259">
        <f>MERC!K129</f>
        <v>0</v>
      </c>
      <c r="L128" s="259"/>
      <c r="M128" s="259"/>
      <c r="N128" s="259"/>
      <c r="O128" s="259"/>
      <c r="P128" s="259"/>
      <c r="Q128" s="258">
        <f>MERC!M129</f>
        <v>0</v>
      </c>
      <c r="R128" s="20">
        <f>MAX(MERC!O129*60,MERC!P129)</f>
        <v>0</v>
      </c>
      <c r="S128" s="268" t="str">
        <f>IF(MERC!N129&lt;&gt;"",MERC!N129,"")</f>
        <v/>
      </c>
      <c r="T128" s="488" t="str">
        <f>IF(SUM(R128:R132)&gt;60,ROUND(SUM(R128:R132)/60,2)&amp;" HORAS",SUM(R128:R132)&amp;" MINUTOS")</f>
        <v>0 MINUTOS</v>
      </c>
      <c r="U128" s="492"/>
      <c r="V128" s="492"/>
      <c r="W128" s="492"/>
      <c r="X128" s="492"/>
    </row>
    <row r="129" spans="1:24" ht="53.25" customHeight="1" thickBot="1">
      <c r="A129" s="479"/>
      <c r="B129" s="479"/>
      <c r="C129" s="479"/>
      <c r="D129" s="479"/>
      <c r="E129" s="482"/>
      <c r="F129" s="473"/>
      <c r="G129" s="476"/>
      <c r="H129" s="476"/>
      <c r="I129" s="473"/>
      <c r="J129" s="260">
        <f>MERC!I130</f>
        <v>0</v>
      </c>
      <c r="K129" s="261">
        <f>MERC!K130</f>
        <v>0</v>
      </c>
      <c r="L129" s="261"/>
      <c r="M129" s="261"/>
      <c r="N129" s="261"/>
      <c r="O129" s="261"/>
      <c r="P129" s="261"/>
      <c r="Q129" s="260">
        <f>MERC!M130</f>
        <v>0</v>
      </c>
      <c r="R129" s="21">
        <f>MAX(MERC!O130*60,MERC!P130)</f>
        <v>0</v>
      </c>
      <c r="S129" s="269" t="str">
        <f>IF(MERC!N130&lt;&gt;"",MERC!N130,"")</f>
        <v/>
      </c>
      <c r="T129" s="489"/>
      <c r="U129" s="493"/>
      <c r="V129" s="493"/>
      <c r="W129" s="493"/>
      <c r="X129" s="493"/>
    </row>
    <row r="130" spans="1:24" ht="53.25" customHeight="1" thickBot="1">
      <c r="A130" s="480"/>
      <c r="B130" s="480"/>
      <c r="C130" s="480"/>
      <c r="D130" s="480"/>
      <c r="E130" s="482"/>
      <c r="F130" s="473"/>
      <c r="G130" s="22"/>
      <c r="H130" s="22"/>
      <c r="I130" s="473"/>
      <c r="J130" s="260">
        <f>MERC!I131</f>
        <v>0</v>
      </c>
      <c r="K130" s="261">
        <f>MERC!K131</f>
        <v>0</v>
      </c>
      <c r="L130" s="261"/>
      <c r="M130" s="261"/>
      <c r="N130" s="261"/>
      <c r="O130" s="261"/>
      <c r="P130" s="261"/>
      <c r="Q130" s="260">
        <f>MERC!M131</f>
        <v>0</v>
      </c>
      <c r="R130" s="23">
        <f>MAX(MERC!O131*60,MERC!P131)</f>
        <v>0</v>
      </c>
      <c r="S130" s="269" t="str">
        <f>IF(MERC!N131&lt;&gt;"",MERC!N131,"")</f>
        <v/>
      </c>
      <c r="T130" s="490"/>
      <c r="U130" s="494"/>
      <c r="V130" s="494"/>
      <c r="W130" s="494"/>
      <c r="X130" s="494"/>
    </row>
    <row r="131" spans="1:24" ht="53.25" customHeight="1" thickBot="1">
      <c r="A131" s="480"/>
      <c r="B131" s="480"/>
      <c r="C131" s="480"/>
      <c r="D131" s="480"/>
      <c r="E131" s="482"/>
      <c r="F131" s="473"/>
      <c r="G131" s="484"/>
      <c r="H131" s="484"/>
      <c r="I131" s="473"/>
      <c r="J131" s="262">
        <f>MERC!I132</f>
        <v>0</v>
      </c>
      <c r="K131" s="263">
        <f>MERC!K132</f>
        <v>0</v>
      </c>
      <c r="L131" s="263"/>
      <c r="M131" s="263"/>
      <c r="N131" s="263"/>
      <c r="O131" s="263"/>
      <c r="P131" s="263"/>
      <c r="Q131" s="264">
        <f>MERC!M132</f>
        <v>0</v>
      </c>
      <c r="R131" s="23">
        <f>MAX(MERC!O132*60,MERC!P132)</f>
        <v>0</v>
      </c>
      <c r="S131" s="269" t="str">
        <f>IF(MERC!N132&lt;&gt;"",MERC!N132,"")</f>
        <v/>
      </c>
      <c r="T131" s="490"/>
      <c r="U131" s="494"/>
      <c r="V131" s="494"/>
      <c r="W131" s="494"/>
      <c r="X131" s="494"/>
    </row>
    <row r="132" spans="1:24" ht="53.25" customHeight="1" thickBot="1">
      <c r="A132" s="481"/>
      <c r="B132" s="481"/>
      <c r="C132" s="481"/>
      <c r="D132" s="481"/>
      <c r="E132" s="483"/>
      <c r="F132" s="474"/>
      <c r="G132" s="476"/>
      <c r="H132" s="476"/>
      <c r="I132" s="474"/>
      <c r="J132" s="265">
        <f>MERC!I133</f>
        <v>0</v>
      </c>
      <c r="K132" s="266">
        <f>MERC!K133</f>
        <v>0</v>
      </c>
      <c r="L132" s="266"/>
      <c r="M132" s="266"/>
      <c r="N132" s="266"/>
      <c r="O132" s="266"/>
      <c r="P132" s="266"/>
      <c r="Q132" s="267">
        <f>MERC!M133</f>
        <v>0</v>
      </c>
      <c r="R132" s="24">
        <f>MAX(MERC!O133*60,MERC!P133)</f>
        <v>0</v>
      </c>
      <c r="S132" s="270" t="str">
        <f>IF(MERC!N133&lt;&gt;"",MERC!N133,"")</f>
        <v/>
      </c>
      <c r="T132" s="491"/>
      <c r="U132" s="495"/>
      <c r="V132" s="495"/>
      <c r="W132" s="495"/>
      <c r="X132" s="495"/>
    </row>
    <row r="133" spans="1:24" ht="53.25" customHeight="1" thickBot="1">
      <c r="A133" s="478">
        <f>MERC!B134</f>
        <v>0</v>
      </c>
      <c r="B133" s="478">
        <f>MERC!D134</f>
        <v>0</v>
      </c>
      <c r="C133" s="478">
        <f>IF(MERC!H134&gt;0,MERC!G134/MERC!H134,0)</f>
        <v>0</v>
      </c>
      <c r="D133" s="478">
        <f>MERC!E134</f>
        <v>0</v>
      </c>
      <c r="E133" s="472"/>
      <c r="F133" s="472"/>
      <c r="G133" s="484"/>
      <c r="H133" s="485"/>
      <c r="I133" s="472"/>
      <c r="J133" s="258">
        <f>MERC!I134</f>
        <v>0</v>
      </c>
      <c r="K133" s="259">
        <f>MERC!K134</f>
        <v>0</v>
      </c>
      <c r="L133" s="259"/>
      <c r="M133" s="259"/>
      <c r="N133" s="259"/>
      <c r="O133" s="259"/>
      <c r="P133" s="259"/>
      <c r="Q133" s="258">
        <f>MERC!M134</f>
        <v>0</v>
      </c>
      <c r="R133" s="20">
        <f>MAX(MERC!O134*60,MERC!P134)</f>
        <v>0</v>
      </c>
      <c r="S133" s="268" t="str">
        <f>IF(MERC!N134&lt;&gt;"",MERC!N134,"")</f>
        <v/>
      </c>
      <c r="T133" s="488" t="str">
        <f>IF(SUM(R133:R137)&gt;60,ROUND(SUM(R133:R137)/60,2)&amp;" HORAS",SUM(R133:R137)&amp;" MINUTOS")</f>
        <v>0 MINUTOS</v>
      </c>
      <c r="U133" s="492"/>
      <c r="V133" s="492"/>
      <c r="W133" s="492"/>
      <c r="X133" s="492"/>
    </row>
    <row r="134" spans="1:24" ht="53.25" customHeight="1" thickBot="1">
      <c r="A134" s="479"/>
      <c r="B134" s="479"/>
      <c r="C134" s="479"/>
      <c r="D134" s="479"/>
      <c r="E134" s="486"/>
      <c r="F134" s="473"/>
      <c r="G134" s="476"/>
      <c r="H134" s="476"/>
      <c r="I134" s="473"/>
      <c r="J134" s="260">
        <f>MERC!I135</f>
        <v>0</v>
      </c>
      <c r="K134" s="261">
        <f>MERC!K135</f>
        <v>0</v>
      </c>
      <c r="L134" s="261"/>
      <c r="M134" s="261"/>
      <c r="N134" s="261"/>
      <c r="O134" s="261"/>
      <c r="P134" s="261"/>
      <c r="Q134" s="260">
        <f>MERC!M135</f>
        <v>0</v>
      </c>
      <c r="R134" s="21">
        <f>MAX(MERC!O135*60,MERC!P135)</f>
        <v>0</v>
      </c>
      <c r="S134" s="269" t="str">
        <f>IF(MERC!N135&lt;&gt;"",MERC!N135,"")</f>
        <v/>
      </c>
      <c r="T134" s="489"/>
      <c r="U134" s="493"/>
      <c r="V134" s="493"/>
      <c r="W134" s="493"/>
      <c r="X134" s="493"/>
    </row>
    <row r="135" spans="1:24" ht="53.25" customHeight="1" thickBot="1">
      <c r="A135" s="480"/>
      <c r="B135" s="480"/>
      <c r="C135" s="480"/>
      <c r="D135" s="480"/>
      <c r="E135" s="486"/>
      <c r="F135" s="473"/>
      <c r="G135" s="22"/>
      <c r="H135" s="22"/>
      <c r="I135" s="473"/>
      <c r="J135" s="260">
        <f>MERC!I136</f>
        <v>0</v>
      </c>
      <c r="K135" s="261">
        <f>MERC!K136</f>
        <v>0</v>
      </c>
      <c r="L135" s="261"/>
      <c r="M135" s="261"/>
      <c r="N135" s="261"/>
      <c r="O135" s="261"/>
      <c r="P135" s="261"/>
      <c r="Q135" s="260">
        <f>MERC!M136</f>
        <v>0</v>
      </c>
      <c r="R135" s="23">
        <f>MAX(MERC!O136*60,MERC!P136)</f>
        <v>0</v>
      </c>
      <c r="S135" s="269" t="str">
        <f>IF(MERC!N136&lt;&gt;"",MERC!N136,"")</f>
        <v/>
      </c>
      <c r="T135" s="490"/>
      <c r="U135" s="494"/>
      <c r="V135" s="494"/>
      <c r="W135" s="494"/>
      <c r="X135" s="494"/>
    </row>
    <row r="136" spans="1:24" ht="53.25" customHeight="1" thickBot="1">
      <c r="A136" s="480"/>
      <c r="B136" s="480"/>
      <c r="C136" s="480"/>
      <c r="D136" s="480"/>
      <c r="E136" s="486"/>
      <c r="F136" s="473"/>
      <c r="G136" s="484"/>
      <c r="H136" s="484"/>
      <c r="I136" s="473"/>
      <c r="J136" s="264">
        <f>MERC!I137</f>
        <v>0</v>
      </c>
      <c r="K136" s="263">
        <f>MERC!K137</f>
        <v>0</v>
      </c>
      <c r="L136" s="263"/>
      <c r="M136" s="263"/>
      <c r="N136" s="263"/>
      <c r="O136" s="263"/>
      <c r="P136" s="263"/>
      <c r="Q136" s="264">
        <f>MERC!M137</f>
        <v>0</v>
      </c>
      <c r="R136" s="23">
        <f>MAX(MERC!O137*60,MERC!P137)</f>
        <v>0</v>
      </c>
      <c r="S136" s="269" t="str">
        <f>IF(MERC!N137&lt;&gt;"",MERC!N137,"")</f>
        <v/>
      </c>
      <c r="T136" s="490"/>
      <c r="U136" s="494"/>
      <c r="V136" s="494"/>
      <c r="W136" s="494"/>
      <c r="X136" s="494"/>
    </row>
    <row r="137" spans="1:24" ht="53.25" customHeight="1" thickBot="1">
      <c r="A137" s="481"/>
      <c r="B137" s="481"/>
      <c r="C137" s="481"/>
      <c r="D137" s="481"/>
      <c r="E137" s="487"/>
      <c r="F137" s="474"/>
      <c r="G137" s="476"/>
      <c r="H137" s="476"/>
      <c r="I137" s="474"/>
      <c r="J137" s="267">
        <f>MERC!I138</f>
        <v>0</v>
      </c>
      <c r="K137" s="266">
        <f>MERC!K138</f>
        <v>0</v>
      </c>
      <c r="L137" s="266"/>
      <c r="M137" s="266"/>
      <c r="N137" s="266"/>
      <c r="O137" s="266"/>
      <c r="P137" s="266"/>
      <c r="Q137" s="267">
        <f>MERC!M138</f>
        <v>0</v>
      </c>
      <c r="R137" s="24">
        <f>MAX(MERC!O138*60,MERC!P138)</f>
        <v>0</v>
      </c>
      <c r="S137" s="270" t="str">
        <f>IF(MERC!N138&lt;&gt;"",MERC!N138,"")</f>
        <v/>
      </c>
      <c r="T137" s="491"/>
      <c r="U137" s="495"/>
      <c r="V137" s="495"/>
      <c r="W137" s="495"/>
      <c r="X137" s="495"/>
    </row>
    <row r="138" spans="1:24" ht="53.25" customHeight="1" thickBot="1">
      <c r="A138" s="478">
        <f>MERC!B139</f>
        <v>0</v>
      </c>
      <c r="B138" s="478">
        <f>MERC!D139</f>
        <v>0</v>
      </c>
      <c r="C138" s="478">
        <f>IF(MERC!H139&gt;0,MERC!G139/MERC!H139,0)</f>
        <v>0</v>
      </c>
      <c r="D138" s="478">
        <f>MERC!E139</f>
        <v>0</v>
      </c>
      <c r="E138" s="472"/>
      <c r="F138" s="472"/>
      <c r="G138" s="484"/>
      <c r="H138" s="485"/>
      <c r="I138" s="472"/>
      <c r="J138" s="258">
        <f>MERC!I139</f>
        <v>0</v>
      </c>
      <c r="K138" s="259">
        <f>MERC!K139</f>
        <v>0</v>
      </c>
      <c r="L138" s="259"/>
      <c r="M138" s="259"/>
      <c r="N138" s="259"/>
      <c r="O138" s="259"/>
      <c r="P138" s="259"/>
      <c r="Q138" s="258">
        <f>MERC!M139</f>
        <v>0</v>
      </c>
      <c r="R138" s="20">
        <f>MAX(MERC!O139*60,MERC!P139)</f>
        <v>0</v>
      </c>
      <c r="S138" s="268" t="str">
        <f>IF(MERC!N139&lt;&gt;"",MERC!N139,"")</f>
        <v/>
      </c>
      <c r="T138" s="488" t="str">
        <f>IF(SUM(R138:R142)&gt;60,ROUND(SUM(R138:R142)/60,2)&amp;" HORAS",SUM(R138:R142)&amp;" MINUTOS")</f>
        <v>0 MINUTOS</v>
      </c>
      <c r="U138" s="492"/>
      <c r="V138" s="492"/>
      <c r="W138" s="492"/>
      <c r="X138" s="492"/>
    </row>
    <row r="139" spans="1:24" ht="53.25" customHeight="1" thickBot="1">
      <c r="A139" s="479"/>
      <c r="B139" s="479"/>
      <c r="C139" s="479"/>
      <c r="D139" s="479"/>
      <c r="E139" s="486"/>
      <c r="F139" s="473"/>
      <c r="G139" s="476"/>
      <c r="H139" s="476"/>
      <c r="I139" s="473"/>
      <c r="J139" s="260">
        <f>MERC!I140</f>
        <v>0</v>
      </c>
      <c r="K139" s="261">
        <f>MERC!K140</f>
        <v>0</v>
      </c>
      <c r="L139" s="261"/>
      <c r="M139" s="261"/>
      <c r="N139" s="261"/>
      <c r="O139" s="261"/>
      <c r="P139" s="261"/>
      <c r="Q139" s="260">
        <f>MERC!M140</f>
        <v>0</v>
      </c>
      <c r="R139" s="21">
        <f>MAX(MERC!O140*60,MERC!P140)</f>
        <v>0</v>
      </c>
      <c r="S139" s="269" t="str">
        <f>IF(MERC!N140&lt;&gt;"",MERC!N140,"")</f>
        <v/>
      </c>
      <c r="T139" s="489"/>
      <c r="U139" s="493"/>
      <c r="V139" s="493"/>
      <c r="W139" s="493"/>
      <c r="X139" s="493"/>
    </row>
    <row r="140" spans="1:24" ht="53.25" customHeight="1" thickBot="1">
      <c r="A140" s="480"/>
      <c r="B140" s="480"/>
      <c r="C140" s="480"/>
      <c r="D140" s="480"/>
      <c r="E140" s="486"/>
      <c r="F140" s="473"/>
      <c r="G140" s="22"/>
      <c r="H140" s="22"/>
      <c r="I140" s="473"/>
      <c r="J140" s="260">
        <f>MERC!I141</f>
        <v>0</v>
      </c>
      <c r="K140" s="261">
        <f>MERC!K141</f>
        <v>0</v>
      </c>
      <c r="L140" s="261"/>
      <c r="M140" s="261"/>
      <c r="N140" s="261"/>
      <c r="O140" s="261"/>
      <c r="P140" s="261"/>
      <c r="Q140" s="260">
        <f>MERC!M141</f>
        <v>0</v>
      </c>
      <c r="R140" s="23">
        <f>MAX(MERC!O141*60,MERC!P141)</f>
        <v>0</v>
      </c>
      <c r="S140" s="269" t="str">
        <f>IF(MERC!N141&lt;&gt;"",MERC!N141,"")</f>
        <v/>
      </c>
      <c r="T140" s="490"/>
      <c r="U140" s="494"/>
      <c r="V140" s="494"/>
      <c r="W140" s="494"/>
      <c r="X140" s="494"/>
    </row>
    <row r="141" spans="1:24" ht="53.25" customHeight="1" thickBot="1">
      <c r="A141" s="480"/>
      <c r="B141" s="480"/>
      <c r="C141" s="480"/>
      <c r="D141" s="480"/>
      <c r="E141" s="486"/>
      <c r="F141" s="473"/>
      <c r="G141" s="484"/>
      <c r="H141" s="484"/>
      <c r="I141" s="473"/>
      <c r="J141" s="264">
        <f>MERC!I142</f>
        <v>0</v>
      </c>
      <c r="K141" s="263">
        <f>MERC!K142</f>
        <v>0</v>
      </c>
      <c r="L141" s="263"/>
      <c r="M141" s="263"/>
      <c r="N141" s="263"/>
      <c r="O141" s="263"/>
      <c r="P141" s="263"/>
      <c r="Q141" s="264">
        <f>MERC!M142</f>
        <v>0</v>
      </c>
      <c r="R141" s="23">
        <f>MAX(MERC!O142*60,MERC!P142)</f>
        <v>0</v>
      </c>
      <c r="S141" s="269" t="str">
        <f>IF(MERC!N142&lt;&gt;"",MERC!N142,"")</f>
        <v/>
      </c>
      <c r="T141" s="490"/>
      <c r="U141" s="494"/>
      <c r="V141" s="494"/>
      <c r="W141" s="494"/>
      <c r="X141" s="494"/>
    </row>
    <row r="142" spans="1:24" ht="53.25" customHeight="1" thickBot="1">
      <c r="A142" s="481"/>
      <c r="B142" s="481"/>
      <c r="C142" s="481"/>
      <c r="D142" s="481"/>
      <c r="E142" s="487"/>
      <c r="F142" s="474"/>
      <c r="G142" s="476"/>
      <c r="H142" s="476"/>
      <c r="I142" s="474"/>
      <c r="J142" s="267">
        <f>MERC!I143</f>
        <v>0</v>
      </c>
      <c r="K142" s="266">
        <f>MERC!K143</f>
        <v>0</v>
      </c>
      <c r="L142" s="266"/>
      <c r="M142" s="266"/>
      <c r="N142" s="266"/>
      <c r="O142" s="266"/>
      <c r="P142" s="266"/>
      <c r="Q142" s="267">
        <f>MERC!M143</f>
        <v>0</v>
      </c>
      <c r="R142" s="24">
        <f>MAX(MERC!O143*60,MERC!P143)</f>
        <v>0</v>
      </c>
      <c r="S142" s="270" t="str">
        <f>IF(MERC!N143&lt;&gt;"",MERC!N143,"")</f>
        <v/>
      </c>
      <c r="T142" s="491"/>
      <c r="U142" s="495"/>
      <c r="V142" s="495"/>
      <c r="W142" s="495"/>
      <c r="X142" s="495"/>
    </row>
    <row r="143" spans="1:24" ht="53.25" customHeight="1" thickBot="1">
      <c r="A143" s="478">
        <f>MERC!B144</f>
        <v>0</v>
      </c>
      <c r="B143" s="478">
        <f>MERC!D144</f>
        <v>0</v>
      </c>
      <c r="C143" s="478">
        <f>IF(MERC!H144&gt;0,MERC!G144/MERC!H144,0)</f>
        <v>0</v>
      </c>
      <c r="D143" s="478">
        <f>MERC!E144</f>
        <v>0</v>
      </c>
      <c r="E143" s="477"/>
      <c r="F143" s="477"/>
      <c r="G143" s="484"/>
      <c r="H143" s="485"/>
      <c r="I143" s="472"/>
      <c r="J143" s="258">
        <f>MERC!I144</f>
        <v>0</v>
      </c>
      <c r="K143" s="259">
        <f>MERC!K144</f>
        <v>0</v>
      </c>
      <c r="L143" s="259"/>
      <c r="M143" s="259"/>
      <c r="N143" s="259"/>
      <c r="O143" s="259"/>
      <c r="P143" s="259"/>
      <c r="Q143" s="258">
        <f>MERC!M144</f>
        <v>0</v>
      </c>
      <c r="R143" s="20">
        <f>MAX(MERC!O144*60,MERC!P144)</f>
        <v>0</v>
      </c>
      <c r="S143" s="268" t="str">
        <f>IF(MERC!N144&lt;&gt;"",MERC!N144,"")</f>
        <v/>
      </c>
      <c r="T143" s="488" t="str">
        <f>IF(SUM(R143:R147)&gt;60,ROUND(SUM(R143:R147)/60,2)&amp;" HORAS",SUM(R143:R147)&amp;" MINUTOS")</f>
        <v>0 MINUTOS</v>
      </c>
      <c r="U143" s="492"/>
      <c r="V143" s="492"/>
      <c r="W143" s="492"/>
      <c r="X143" s="492"/>
    </row>
    <row r="144" spans="1:24" ht="53.25" customHeight="1" thickBot="1">
      <c r="A144" s="479"/>
      <c r="B144" s="479"/>
      <c r="C144" s="479"/>
      <c r="D144" s="479"/>
      <c r="E144" s="482"/>
      <c r="F144" s="473"/>
      <c r="G144" s="476"/>
      <c r="H144" s="476"/>
      <c r="I144" s="473"/>
      <c r="J144" s="260">
        <f>MERC!I145</f>
        <v>0</v>
      </c>
      <c r="K144" s="261">
        <f>MERC!K145</f>
        <v>0</v>
      </c>
      <c r="L144" s="261"/>
      <c r="M144" s="261"/>
      <c r="N144" s="261"/>
      <c r="O144" s="261"/>
      <c r="P144" s="261"/>
      <c r="Q144" s="260">
        <f>MERC!M145</f>
        <v>0</v>
      </c>
      <c r="R144" s="21">
        <f>MAX(MERC!O145*60,MERC!P145)</f>
        <v>0</v>
      </c>
      <c r="S144" s="269" t="str">
        <f>IF(MERC!N145&lt;&gt;"",MERC!N145,"")</f>
        <v/>
      </c>
      <c r="T144" s="489"/>
      <c r="U144" s="493"/>
      <c r="V144" s="493"/>
      <c r="W144" s="493"/>
      <c r="X144" s="493"/>
    </row>
    <row r="145" spans="1:24" ht="53.25" customHeight="1" thickBot="1">
      <c r="A145" s="480"/>
      <c r="B145" s="480"/>
      <c r="C145" s="480"/>
      <c r="D145" s="480"/>
      <c r="E145" s="482"/>
      <c r="F145" s="473"/>
      <c r="G145" s="22"/>
      <c r="H145" s="22"/>
      <c r="I145" s="473"/>
      <c r="J145" s="260">
        <f>MERC!I146</f>
        <v>0</v>
      </c>
      <c r="K145" s="261">
        <f>MERC!K146</f>
        <v>0</v>
      </c>
      <c r="L145" s="261"/>
      <c r="M145" s="261"/>
      <c r="N145" s="261"/>
      <c r="O145" s="261"/>
      <c r="P145" s="261"/>
      <c r="Q145" s="260">
        <f>MERC!M146</f>
        <v>0</v>
      </c>
      <c r="R145" s="23">
        <f>MAX(MERC!O146*60,MERC!P146)</f>
        <v>0</v>
      </c>
      <c r="S145" s="269" t="str">
        <f>IF(MERC!N146&lt;&gt;"",MERC!N146,"")</f>
        <v/>
      </c>
      <c r="T145" s="490"/>
      <c r="U145" s="494"/>
      <c r="V145" s="494"/>
      <c r="W145" s="494"/>
      <c r="X145" s="494"/>
    </row>
    <row r="146" spans="1:24" ht="53.25" customHeight="1" thickBot="1">
      <c r="A146" s="480"/>
      <c r="B146" s="480"/>
      <c r="C146" s="480"/>
      <c r="D146" s="480"/>
      <c r="E146" s="482"/>
      <c r="F146" s="473"/>
      <c r="G146" s="484"/>
      <c r="H146" s="475"/>
      <c r="I146" s="473"/>
      <c r="J146" s="262">
        <f>MERC!I147</f>
        <v>0</v>
      </c>
      <c r="K146" s="263">
        <f>MERC!K147</f>
        <v>0</v>
      </c>
      <c r="L146" s="263"/>
      <c r="M146" s="263"/>
      <c r="N146" s="263"/>
      <c r="O146" s="263"/>
      <c r="P146" s="263"/>
      <c r="Q146" s="264">
        <f>MERC!M147</f>
        <v>0</v>
      </c>
      <c r="R146" s="23">
        <f>MAX(MERC!O147*60,MERC!P147)</f>
        <v>0</v>
      </c>
      <c r="S146" s="269" t="str">
        <f>IF(MERC!N147&lt;&gt;"",MERC!N147,"")</f>
        <v/>
      </c>
      <c r="T146" s="490"/>
      <c r="U146" s="494"/>
      <c r="V146" s="494"/>
      <c r="W146" s="494"/>
      <c r="X146" s="494"/>
    </row>
    <row r="147" spans="1:24" ht="53.25" customHeight="1" thickBot="1">
      <c r="A147" s="481"/>
      <c r="B147" s="481"/>
      <c r="C147" s="481"/>
      <c r="D147" s="481"/>
      <c r="E147" s="483"/>
      <c r="F147" s="474"/>
      <c r="G147" s="476"/>
      <c r="H147" s="476"/>
      <c r="I147" s="474"/>
      <c r="J147" s="265">
        <f>MERC!I148</f>
        <v>0</v>
      </c>
      <c r="K147" s="266">
        <f>MERC!K148</f>
        <v>0</v>
      </c>
      <c r="L147" s="266"/>
      <c r="M147" s="266"/>
      <c r="N147" s="266"/>
      <c r="O147" s="266"/>
      <c r="P147" s="266"/>
      <c r="Q147" s="267">
        <f>MERC!M148</f>
        <v>0</v>
      </c>
      <c r="R147" s="24">
        <f>MAX(MERC!O148*60,MERC!P148)</f>
        <v>0</v>
      </c>
      <c r="S147" s="270" t="str">
        <f>IF(MERC!N148&lt;&gt;"",MERC!N148,"")</f>
        <v/>
      </c>
      <c r="T147" s="491"/>
      <c r="U147" s="495"/>
      <c r="V147" s="495"/>
      <c r="W147" s="495"/>
      <c r="X147" s="495"/>
    </row>
    <row r="148" spans="1:24" ht="53.25" customHeight="1" thickBot="1">
      <c r="A148" s="478">
        <f>MERC!B149</f>
        <v>0</v>
      </c>
      <c r="B148" s="478">
        <f>MERC!D149</f>
        <v>0</v>
      </c>
      <c r="C148" s="478">
        <f>IF(MERC!H149&gt;0,MERC!G149/MERC!H149,0)</f>
        <v>0</v>
      </c>
      <c r="D148" s="478">
        <f>MERC!E149</f>
        <v>0</v>
      </c>
      <c r="E148" s="477"/>
      <c r="F148" s="477"/>
      <c r="G148" s="484"/>
      <c r="H148" s="485"/>
      <c r="I148" s="472"/>
      <c r="J148" s="258">
        <f>MERC!I149</f>
        <v>0</v>
      </c>
      <c r="K148" s="259">
        <f>MERC!K149</f>
        <v>0</v>
      </c>
      <c r="L148" s="259"/>
      <c r="M148" s="259"/>
      <c r="N148" s="259"/>
      <c r="O148" s="259"/>
      <c r="P148" s="259"/>
      <c r="Q148" s="258">
        <f>MERC!M149</f>
        <v>0</v>
      </c>
      <c r="R148" s="20">
        <f>MAX(MERC!O149*60,MERC!P149)</f>
        <v>0</v>
      </c>
      <c r="S148" s="268" t="str">
        <f>IF(MERC!N149&lt;&gt;"",MERC!N149,"")</f>
        <v/>
      </c>
      <c r="T148" s="488" t="str">
        <f>IF(SUM(R148:R152)&gt;60,ROUND(SUM(R148:R152)/60,2)&amp;" HORAS",SUM(R148:R152)&amp;" MINUTOS")</f>
        <v>0 MINUTOS</v>
      </c>
      <c r="U148" s="492"/>
      <c r="V148" s="492"/>
      <c r="W148" s="492"/>
      <c r="X148" s="492"/>
    </row>
    <row r="149" spans="1:24" ht="53.25" customHeight="1" thickBot="1">
      <c r="A149" s="479"/>
      <c r="B149" s="479"/>
      <c r="C149" s="479"/>
      <c r="D149" s="479"/>
      <c r="E149" s="482"/>
      <c r="F149" s="473"/>
      <c r="G149" s="476"/>
      <c r="H149" s="476"/>
      <c r="I149" s="473"/>
      <c r="J149" s="260">
        <f>MERC!I150</f>
        <v>0</v>
      </c>
      <c r="K149" s="261">
        <f>MERC!K150</f>
        <v>0</v>
      </c>
      <c r="L149" s="261"/>
      <c r="M149" s="261"/>
      <c r="N149" s="261"/>
      <c r="O149" s="261"/>
      <c r="P149" s="261"/>
      <c r="Q149" s="260">
        <f>MERC!M150</f>
        <v>0</v>
      </c>
      <c r="R149" s="21">
        <f>MAX(MERC!O150*60,MERC!P150)</f>
        <v>0</v>
      </c>
      <c r="S149" s="269" t="str">
        <f>IF(MERC!N150&lt;&gt;"",MERC!N150,"")</f>
        <v/>
      </c>
      <c r="T149" s="489"/>
      <c r="U149" s="493"/>
      <c r="V149" s="493"/>
      <c r="W149" s="493"/>
      <c r="X149" s="493"/>
    </row>
    <row r="150" spans="1:24" ht="53.25" customHeight="1" thickBot="1">
      <c r="A150" s="480"/>
      <c r="B150" s="480"/>
      <c r="C150" s="480"/>
      <c r="D150" s="480"/>
      <c r="E150" s="482"/>
      <c r="F150" s="473"/>
      <c r="G150" s="22"/>
      <c r="H150" s="22"/>
      <c r="I150" s="473"/>
      <c r="J150" s="260">
        <f>MERC!I151</f>
        <v>0</v>
      </c>
      <c r="K150" s="261">
        <f>MERC!K151</f>
        <v>0</v>
      </c>
      <c r="L150" s="261"/>
      <c r="M150" s="261"/>
      <c r="N150" s="261"/>
      <c r="O150" s="261"/>
      <c r="P150" s="261"/>
      <c r="Q150" s="260">
        <f>MERC!M151</f>
        <v>0</v>
      </c>
      <c r="R150" s="23">
        <f>MAX(MERC!O151*60,MERC!P151)</f>
        <v>0</v>
      </c>
      <c r="S150" s="269" t="str">
        <f>IF(MERC!N151&lt;&gt;"",MERC!N151,"")</f>
        <v/>
      </c>
      <c r="T150" s="490"/>
      <c r="U150" s="494"/>
      <c r="V150" s="494"/>
      <c r="W150" s="494"/>
      <c r="X150" s="494"/>
    </row>
    <row r="151" spans="1:24" ht="53.25" customHeight="1" thickBot="1">
      <c r="A151" s="480"/>
      <c r="B151" s="480"/>
      <c r="C151" s="480"/>
      <c r="D151" s="480"/>
      <c r="E151" s="482"/>
      <c r="F151" s="473"/>
      <c r="G151" s="484"/>
      <c r="H151" s="475"/>
      <c r="I151" s="473"/>
      <c r="J151" s="262">
        <f>MERC!I152</f>
        <v>0</v>
      </c>
      <c r="K151" s="263">
        <f>MERC!K152</f>
        <v>0</v>
      </c>
      <c r="L151" s="263"/>
      <c r="M151" s="263"/>
      <c r="N151" s="263"/>
      <c r="O151" s="263"/>
      <c r="P151" s="263"/>
      <c r="Q151" s="264">
        <f>MERC!M152</f>
        <v>0</v>
      </c>
      <c r="R151" s="23">
        <f>MAX(MERC!O152*60,MERC!P152)</f>
        <v>0</v>
      </c>
      <c r="S151" s="269" t="str">
        <f>IF(MERC!N152&lt;&gt;"",MERC!N152,"")</f>
        <v/>
      </c>
      <c r="T151" s="490"/>
      <c r="U151" s="494"/>
      <c r="V151" s="494"/>
      <c r="W151" s="494"/>
      <c r="X151" s="494"/>
    </row>
    <row r="152" spans="1:24" ht="53.25" customHeight="1" thickBot="1">
      <c r="A152" s="481"/>
      <c r="B152" s="481"/>
      <c r="C152" s="481"/>
      <c r="D152" s="481"/>
      <c r="E152" s="483"/>
      <c r="F152" s="474"/>
      <c r="G152" s="476"/>
      <c r="H152" s="476"/>
      <c r="I152" s="474"/>
      <c r="J152" s="265">
        <f>MERC!I153</f>
        <v>0</v>
      </c>
      <c r="K152" s="266">
        <f>MERC!K153</f>
        <v>0</v>
      </c>
      <c r="L152" s="266"/>
      <c r="M152" s="266"/>
      <c r="N152" s="266"/>
      <c r="O152" s="266"/>
      <c r="P152" s="266"/>
      <c r="Q152" s="267">
        <f>MERC!M153</f>
        <v>0</v>
      </c>
      <c r="R152" s="24">
        <f>MAX(MERC!O153*60,MERC!P153)</f>
        <v>0</v>
      </c>
      <c r="S152" s="270" t="str">
        <f>IF(MERC!N153&lt;&gt;"",MERC!N153,"")</f>
        <v/>
      </c>
      <c r="T152" s="491"/>
      <c r="U152" s="495"/>
      <c r="V152" s="495"/>
      <c r="W152" s="495"/>
      <c r="X152" s="495"/>
    </row>
    <row r="153" spans="1:24" ht="53.25" customHeight="1" thickBot="1">
      <c r="A153" s="478">
        <f>MERC!B154</f>
        <v>0</v>
      </c>
      <c r="B153" s="478">
        <f>MERC!D154</f>
        <v>0</v>
      </c>
      <c r="C153" s="478">
        <f>IF(MERC!H154&gt;0,MERC!G154/MERC!H154,0)</f>
        <v>0</v>
      </c>
      <c r="D153" s="478"/>
      <c r="E153" s="477"/>
      <c r="F153" s="472"/>
      <c r="G153" s="484"/>
      <c r="H153" s="485"/>
      <c r="I153" s="472"/>
      <c r="J153" s="258">
        <f>MERC!I154</f>
        <v>0</v>
      </c>
      <c r="K153" s="259">
        <f>MERC!K154</f>
        <v>0</v>
      </c>
      <c r="L153" s="259"/>
      <c r="M153" s="259"/>
      <c r="N153" s="259"/>
      <c r="O153" s="259"/>
      <c r="P153" s="259"/>
      <c r="Q153" s="258">
        <f>MERC!M154</f>
        <v>0</v>
      </c>
      <c r="R153" s="20">
        <f>MAX(MERC!O154*60,MERC!P154)</f>
        <v>0</v>
      </c>
      <c r="S153" s="268" t="str">
        <f>IF(MERC!N154&lt;&gt;"",MERC!N154,"")</f>
        <v/>
      </c>
      <c r="T153" s="488" t="str">
        <f>IF(SUM(R153:R157)&gt;60,ROUND(SUM(R153:R157)/60,2)&amp;" HORAS",SUM(R153:R157)&amp;" MINUTOS")</f>
        <v>0 MINUTOS</v>
      </c>
      <c r="U153" s="492"/>
      <c r="V153" s="492"/>
      <c r="W153" s="492"/>
      <c r="X153" s="492"/>
    </row>
    <row r="154" spans="1:24" ht="53.25" customHeight="1" thickBot="1">
      <c r="A154" s="479"/>
      <c r="B154" s="479"/>
      <c r="C154" s="479"/>
      <c r="D154" s="479"/>
      <c r="E154" s="482"/>
      <c r="F154" s="473"/>
      <c r="G154" s="476"/>
      <c r="H154" s="476"/>
      <c r="I154" s="473"/>
      <c r="J154" s="260">
        <f>MERC!I155</f>
        <v>0</v>
      </c>
      <c r="K154" s="261">
        <f>MERC!K155</f>
        <v>0</v>
      </c>
      <c r="L154" s="261"/>
      <c r="M154" s="261"/>
      <c r="N154" s="261"/>
      <c r="O154" s="261"/>
      <c r="P154" s="261"/>
      <c r="Q154" s="260">
        <f>MERC!M155</f>
        <v>0</v>
      </c>
      <c r="R154" s="21">
        <f>MAX(MERC!O155*60,MERC!P155)</f>
        <v>0</v>
      </c>
      <c r="S154" s="269" t="str">
        <f>IF(MERC!N155&lt;&gt;"",MERC!N155,"")</f>
        <v/>
      </c>
      <c r="T154" s="489"/>
      <c r="U154" s="493"/>
      <c r="V154" s="493"/>
      <c r="W154" s="493"/>
      <c r="X154" s="493"/>
    </row>
    <row r="155" spans="1:24" ht="53.25" customHeight="1" thickBot="1">
      <c r="A155" s="480"/>
      <c r="B155" s="480"/>
      <c r="C155" s="480"/>
      <c r="D155" s="480"/>
      <c r="E155" s="482"/>
      <c r="F155" s="473"/>
      <c r="G155" s="22"/>
      <c r="H155" s="22"/>
      <c r="I155" s="473"/>
      <c r="J155" s="260">
        <f>MERC!I156</f>
        <v>0</v>
      </c>
      <c r="K155" s="261">
        <f>MERC!K156</f>
        <v>0</v>
      </c>
      <c r="L155" s="261"/>
      <c r="M155" s="261"/>
      <c r="N155" s="261"/>
      <c r="O155" s="261"/>
      <c r="P155" s="261"/>
      <c r="Q155" s="260">
        <f>MERC!M156</f>
        <v>0</v>
      </c>
      <c r="R155" s="23">
        <f>MAX(MERC!O156*60,MERC!P156)</f>
        <v>0</v>
      </c>
      <c r="S155" s="269" t="str">
        <f>IF(MERC!N156&lt;&gt;"",MERC!N156,"")</f>
        <v/>
      </c>
      <c r="T155" s="490"/>
      <c r="U155" s="494"/>
      <c r="V155" s="494"/>
      <c r="W155" s="494"/>
      <c r="X155" s="494"/>
    </row>
    <row r="156" spans="1:24" ht="53.25" customHeight="1" thickBot="1">
      <c r="A156" s="480"/>
      <c r="B156" s="480"/>
      <c r="C156" s="480"/>
      <c r="D156" s="480"/>
      <c r="E156" s="482"/>
      <c r="F156" s="473"/>
      <c r="G156" s="484"/>
      <c r="H156" s="484"/>
      <c r="I156" s="473"/>
      <c r="J156" s="262">
        <f>MERC!I157</f>
        <v>0</v>
      </c>
      <c r="K156" s="263">
        <f>MERC!K157</f>
        <v>0</v>
      </c>
      <c r="L156" s="263"/>
      <c r="M156" s="263"/>
      <c r="N156" s="263"/>
      <c r="O156" s="263"/>
      <c r="P156" s="263"/>
      <c r="Q156" s="264">
        <f>MERC!M157</f>
        <v>0</v>
      </c>
      <c r="R156" s="23">
        <f>MAX(MERC!O157*60,MERC!P157)</f>
        <v>0</v>
      </c>
      <c r="S156" s="269" t="str">
        <f>IF(MERC!N157&lt;&gt;"",MERC!N157,"")</f>
        <v/>
      </c>
      <c r="T156" s="490"/>
      <c r="U156" s="494"/>
      <c r="V156" s="494"/>
      <c r="W156" s="494"/>
      <c r="X156" s="494"/>
    </row>
    <row r="157" spans="1:24" ht="53.25" customHeight="1" thickBot="1">
      <c r="A157" s="481"/>
      <c r="B157" s="481"/>
      <c r="C157" s="481"/>
      <c r="D157" s="481"/>
      <c r="E157" s="483"/>
      <c r="F157" s="474"/>
      <c r="G157" s="476"/>
      <c r="H157" s="476"/>
      <c r="I157" s="474"/>
      <c r="J157" s="265">
        <f>MERC!I158</f>
        <v>0</v>
      </c>
      <c r="K157" s="266">
        <f>MERC!K158</f>
        <v>0</v>
      </c>
      <c r="L157" s="266"/>
      <c r="M157" s="266"/>
      <c r="N157" s="266"/>
      <c r="O157" s="266"/>
      <c r="P157" s="266"/>
      <c r="Q157" s="267">
        <f>MERC!M158</f>
        <v>0</v>
      </c>
      <c r="R157" s="24">
        <f>MAX(MERC!O158*60,MERC!P158)</f>
        <v>0</v>
      </c>
      <c r="S157" s="270" t="str">
        <f>IF(MERC!N158&lt;&gt;"",MERC!N158,"")</f>
        <v/>
      </c>
      <c r="T157" s="491"/>
      <c r="U157" s="495"/>
      <c r="V157" s="495"/>
      <c r="W157" s="495"/>
      <c r="X157" s="495"/>
    </row>
    <row r="158" spans="1:24" ht="53.25" customHeight="1" thickBot="1">
      <c r="A158" s="478">
        <f>MERC!B159</f>
        <v>0</v>
      </c>
      <c r="B158" s="478">
        <f>MERC!D159</f>
        <v>0</v>
      </c>
      <c r="C158" s="478">
        <f>IF(MERC!H159&gt;0,MERC!G159/MERC!H159,0)</f>
        <v>0</v>
      </c>
      <c r="D158" s="478">
        <f>MERC!E159</f>
        <v>0</v>
      </c>
      <c r="E158" s="472"/>
      <c r="F158" s="472"/>
      <c r="G158" s="484"/>
      <c r="H158" s="485"/>
      <c r="I158" s="472"/>
      <c r="J158" s="258">
        <f>MERC!I159</f>
        <v>0</v>
      </c>
      <c r="K158" s="259">
        <f>MERC!K159</f>
        <v>0</v>
      </c>
      <c r="L158" s="259"/>
      <c r="M158" s="259"/>
      <c r="N158" s="259"/>
      <c r="O158" s="259"/>
      <c r="P158" s="259"/>
      <c r="Q158" s="258">
        <f>MERC!M159</f>
        <v>0</v>
      </c>
      <c r="R158" s="20">
        <f>MAX(MERC!O159*60,MERC!P159)</f>
        <v>0</v>
      </c>
      <c r="S158" s="268" t="str">
        <f>IF(MERC!N159&lt;&gt;"",MERC!N159,"")</f>
        <v/>
      </c>
      <c r="T158" s="488" t="str">
        <f>IF(SUM(R158:R162)&gt;60,ROUND(SUM(R158:R162)/60,2)&amp;" HORAS",SUM(R158:R162)&amp;" MINUTOS")</f>
        <v>0 MINUTOS</v>
      </c>
      <c r="U158" s="492"/>
      <c r="V158" s="492"/>
      <c r="W158" s="492"/>
      <c r="X158" s="492"/>
    </row>
    <row r="159" spans="1:24" ht="53.25" customHeight="1" thickBot="1">
      <c r="A159" s="479"/>
      <c r="B159" s="479"/>
      <c r="C159" s="479"/>
      <c r="D159" s="479"/>
      <c r="E159" s="486"/>
      <c r="F159" s="473"/>
      <c r="G159" s="476"/>
      <c r="H159" s="476"/>
      <c r="I159" s="473"/>
      <c r="J159" s="260">
        <f>MERC!I160</f>
        <v>0</v>
      </c>
      <c r="K159" s="261">
        <f>MERC!K160</f>
        <v>0</v>
      </c>
      <c r="L159" s="261"/>
      <c r="M159" s="261"/>
      <c r="N159" s="261"/>
      <c r="O159" s="261"/>
      <c r="P159" s="261"/>
      <c r="Q159" s="260">
        <f>MERC!M160</f>
        <v>0</v>
      </c>
      <c r="R159" s="21">
        <f>MAX(MERC!O160*60,MERC!P160)</f>
        <v>0</v>
      </c>
      <c r="S159" s="269" t="str">
        <f>IF(MERC!N160&lt;&gt;"",MERC!N160,"")</f>
        <v/>
      </c>
      <c r="T159" s="489"/>
      <c r="U159" s="493"/>
      <c r="V159" s="493"/>
      <c r="W159" s="493"/>
      <c r="X159" s="493"/>
    </row>
    <row r="160" spans="1:24" ht="53.25" customHeight="1" thickBot="1">
      <c r="A160" s="480"/>
      <c r="B160" s="480"/>
      <c r="C160" s="480"/>
      <c r="D160" s="480"/>
      <c r="E160" s="486"/>
      <c r="F160" s="473"/>
      <c r="G160" s="22"/>
      <c r="H160" s="22"/>
      <c r="I160" s="473"/>
      <c r="J160" s="260">
        <f>MERC!I161</f>
        <v>0</v>
      </c>
      <c r="K160" s="261">
        <f>MERC!K161</f>
        <v>0</v>
      </c>
      <c r="L160" s="261"/>
      <c r="M160" s="261"/>
      <c r="N160" s="261"/>
      <c r="O160" s="261"/>
      <c r="P160" s="261"/>
      <c r="Q160" s="260">
        <f>MERC!M161</f>
        <v>0</v>
      </c>
      <c r="R160" s="23">
        <f>MAX(MERC!O161*60,MERC!P161)</f>
        <v>0</v>
      </c>
      <c r="S160" s="269" t="str">
        <f>IF(MERC!N161&lt;&gt;"",MERC!N161,"")</f>
        <v/>
      </c>
      <c r="T160" s="490"/>
      <c r="U160" s="494"/>
      <c r="V160" s="494"/>
      <c r="W160" s="494"/>
      <c r="X160" s="494"/>
    </row>
    <row r="161" spans="1:24" ht="53.25" customHeight="1" thickBot="1">
      <c r="A161" s="480"/>
      <c r="B161" s="480"/>
      <c r="C161" s="480"/>
      <c r="D161" s="480"/>
      <c r="E161" s="486"/>
      <c r="F161" s="473"/>
      <c r="G161" s="484"/>
      <c r="H161" s="484"/>
      <c r="I161" s="473"/>
      <c r="J161" s="264">
        <f>MERC!I162</f>
        <v>0</v>
      </c>
      <c r="K161" s="263">
        <f>MERC!K162</f>
        <v>0</v>
      </c>
      <c r="L161" s="263"/>
      <c r="M161" s="263"/>
      <c r="N161" s="263"/>
      <c r="O161" s="263"/>
      <c r="P161" s="263"/>
      <c r="Q161" s="264">
        <f>MERC!M162</f>
        <v>0</v>
      </c>
      <c r="R161" s="23">
        <f>MAX(MERC!O162*60,MERC!P162)</f>
        <v>0</v>
      </c>
      <c r="S161" s="269" t="str">
        <f>IF(MERC!N162&lt;&gt;"",MERC!N162,"")</f>
        <v/>
      </c>
      <c r="T161" s="490"/>
      <c r="U161" s="494"/>
      <c r="V161" s="494"/>
      <c r="W161" s="494"/>
      <c r="X161" s="494"/>
    </row>
    <row r="162" spans="1:24" ht="53.25" customHeight="1" thickBot="1">
      <c r="A162" s="481"/>
      <c r="B162" s="481"/>
      <c r="C162" s="481"/>
      <c r="D162" s="481"/>
      <c r="E162" s="487"/>
      <c r="F162" s="474"/>
      <c r="G162" s="476"/>
      <c r="H162" s="476"/>
      <c r="I162" s="474"/>
      <c r="J162" s="267">
        <f>MERC!I163</f>
        <v>0</v>
      </c>
      <c r="K162" s="266">
        <f>MERC!K163</f>
        <v>0</v>
      </c>
      <c r="L162" s="266"/>
      <c r="M162" s="266"/>
      <c r="N162" s="266"/>
      <c r="O162" s="266"/>
      <c r="P162" s="266"/>
      <c r="Q162" s="267">
        <f>MERC!M163</f>
        <v>0</v>
      </c>
      <c r="R162" s="24">
        <f>MAX(MERC!O163*60,MERC!P163)</f>
        <v>0</v>
      </c>
      <c r="S162" s="270" t="str">
        <f>IF(MERC!N163&lt;&gt;"",MERC!N163,"")</f>
        <v/>
      </c>
      <c r="T162" s="491"/>
      <c r="U162" s="495"/>
      <c r="V162" s="495"/>
      <c r="W162" s="495"/>
      <c r="X162" s="495"/>
    </row>
    <row r="163" spans="1:24" ht="53.25" customHeight="1" thickBot="1">
      <c r="A163" s="478">
        <f>MERC!B164</f>
        <v>0</v>
      </c>
      <c r="B163" s="478">
        <f>MERC!D164</f>
        <v>0</v>
      </c>
      <c r="C163" s="478">
        <f>IF(MERC!H164&gt;0,MERC!G164/MERC!H164,0)</f>
        <v>0</v>
      </c>
      <c r="D163" s="478">
        <f>MERC!E164</f>
        <v>0</v>
      </c>
      <c r="E163" s="472"/>
      <c r="F163" s="472"/>
      <c r="G163" s="484"/>
      <c r="H163" s="485"/>
      <c r="I163" s="472"/>
      <c r="J163" s="258">
        <f>MERC!I164</f>
        <v>0</v>
      </c>
      <c r="K163" s="259">
        <f>MERC!K164</f>
        <v>0</v>
      </c>
      <c r="L163" s="259"/>
      <c r="M163" s="259"/>
      <c r="N163" s="259"/>
      <c r="O163" s="259"/>
      <c r="P163" s="259"/>
      <c r="Q163" s="258">
        <f>MERC!M164</f>
        <v>0</v>
      </c>
      <c r="R163" s="20">
        <f>MAX(MERC!O164*60,MERC!P164)</f>
        <v>0</v>
      </c>
      <c r="S163" s="268" t="str">
        <f>IF(MERC!N164&lt;&gt;"",MERC!N164,"")</f>
        <v/>
      </c>
      <c r="T163" s="488" t="str">
        <f>IF(SUM(R163:R167)&gt;60,ROUND(SUM(R163:R167)/60,2)&amp;" HORAS",SUM(R163:R167)&amp;" MINUTOS")</f>
        <v>0 MINUTOS</v>
      </c>
      <c r="U163" s="492"/>
      <c r="V163" s="492"/>
      <c r="W163" s="492"/>
      <c r="X163" s="492"/>
    </row>
    <row r="164" spans="1:24" ht="53.25" customHeight="1" thickBot="1">
      <c r="A164" s="479"/>
      <c r="B164" s="479"/>
      <c r="C164" s="479"/>
      <c r="D164" s="479"/>
      <c r="E164" s="486"/>
      <c r="F164" s="473"/>
      <c r="G164" s="476"/>
      <c r="H164" s="476"/>
      <c r="I164" s="473"/>
      <c r="J164" s="260">
        <f>MERC!I165</f>
        <v>0</v>
      </c>
      <c r="K164" s="261">
        <f>MERC!K165</f>
        <v>0</v>
      </c>
      <c r="L164" s="261"/>
      <c r="M164" s="261"/>
      <c r="N164" s="261"/>
      <c r="O164" s="261"/>
      <c r="P164" s="261"/>
      <c r="Q164" s="260">
        <f>MERC!M165</f>
        <v>0</v>
      </c>
      <c r="R164" s="21">
        <f>MAX(MERC!O165*60,MERC!P165)</f>
        <v>0</v>
      </c>
      <c r="S164" s="269" t="str">
        <f>IF(MERC!N165&lt;&gt;"",MERC!N165,"")</f>
        <v/>
      </c>
      <c r="T164" s="489"/>
      <c r="U164" s="493"/>
      <c r="V164" s="493"/>
      <c r="W164" s="493"/>
      <c r="X164" s="493"/>
    </row>
    <row r="165" spans="1:24" ht="53.25" customHeight="1" thickBot="1">
      <c r="A165" s="480"/>
      <c r="B165" s="480"/>
      <c r="C165" s="480"/>
      <c r="D165" s="480"/>
      <c r="E165" s="486"/>
      <c r="F165" s="473"/>
      <c r="G165" s="22"/>
      <c r="H165" s="22"/>
      <c r="I165" s="473"/>
      <c r="J165" s="260">
        <f>MERC!I166</f>
        <v>0</v>
      </c>
      <c r="K165" s="261">
        <f>MERC!K166</f>
        <v>0</v>
      </c>
      <c r="L165" s="261"/>
      <c r="M165" s="261"/>
      <c r="N165" s="261"/>
      <c r="O165" s="261"/>
      <c r="P165" s="261"/>
      <c r="Q165" s="260">
        <f>MERC!M166</f>
        <v>0</v>
      </c>
      <c r="R165" s="23">
        <f>MAX(MERC!O166*60,MERC!P166)</f>
        <v>0</v>
      </c>
      <c r="S165" s="269" t="str">
        <f>IF(MERC!N166&lt;&gt;"",MERC!N166,"")</f>
        <v/>
      </c>
      <c r="T165" s="490"/>
      <c r="U165" s="494"/>
      <c r="V165" s="494"/>
      <c r="W165" s="494"/>
      <c r="X165" s="494"/>
    </row>
    <row r="166" spans="1:24" ht="53.25" customHeight="1" thickBot="1">
      <c r="A166" s="480"/>
      <c r="B166" s="480"/>
      <c r="C166" s="480"/>
      <c r="D166" s="480"/>
      <c r="E166" s="486"/>
      <c r="F166" s="473"/>
      <c r="G166" s="484"/>
      <c r="H166" s="484"/>
      <c r="I166" s="473"/>
      <c r="J166" s="264">
        <f>MERC!I167</f>
        <v>0</v>
      </c>
      <c r="K166" s="263">
        <f>MERC!K167</f>
        <v>0</v>
      </c>
      <c r="L166" s="263"/>
      <c r="M166" s="263"/>
      <c r="N166" s="263"/>
      <c r="O166" s="263"/>
      <c r="P166" s="263"/>
      <c r="Q166" s="264">
        <f>MERC!M167</f>
        <v>0</v>
      </c>
      <c r="R166" s="23">
        <f>MAX(MERC!O167*60,MERC!P167)</f>
        <v>0</v>
      </c>
      <c r="S166" s="269" t="str">
        <f>IF(MERC!N167&lt;&gt;"",MERC!N167,"")</f>
        <v/>
      </c>
      <c r="T166" s="490"/>
      <c r="U166" s="494"/>
      <c r="V166" s="494"/>
      <c r="W166" s="494"/>
      <c r="X166" s="494"/>
    </row>
    <row r="167" spans="1:24" ht="53.25" customHeight="1" thickBot="1">
      <c r="A167" s="481"/>
      <c r="B167" s="481"/>
      <c r="C167" s="481"/>
      <c r="D167" s="481"/>
      <c r="E167" s="487"/>
      <c r="F167" s="474"/>
      <c r="G167" s="476"/>
      <c r="H167" s="476"/>
      <c r="I167" s="474"/>
      <c r="J167" s="267">
        <f>MERC!I168</f>
        <v>0</v>
      </c>
      <c r="K167" s="266">
        <f>MERC!K168</f>
        <v>0</v>
      </c>
      <c r="L167" s="266"/>
      <c r="M167" s="266"/>
      <c r="N167" s="266"/>
      <c r="O167" s="266"/>
      <c r="P167" s="266"/>
      <c r="Q167" s="267">
        <f>MERC!M168</f>
        <v>0</v>
      </c>
      <c r="R167" s="24">
        <f>MAX(MERC!O168*60,MERC!P168)</f>
        <v>0</v>
      </c>
      <c r="S167" s="270" t="str">
        <f>IF(MERC!N168&lt;&gt;"",MERC!N168,"")</f>
        <v/>
      </c>
      <c r="T167" s="491"/>
      <c r="U167" s="495"/>
      <c r="V167" s="495"/>
      <c r="W167" s="495"/>
      <c r="X167" s="495"/>
    </row>
    <row r="168" spans="1:24" ht="53.25" customHeight="1" thickBot="1">
      <c r="A168" s="478">
        <f>MERC!B169</f>
        <v>0</v>
      </c>
      <c r="B168" s="478">
        <f>MERC!D169</f>
        <v>0</v>
      </c>
      <c r="C168" s="478">
        <f>IF(MERC!H169&gt;0,MERC!G169/MERC!H169,0)</f>
        <v>0</v>
      </c>
      <c r="D168" s="478">
        <f>MERC!E169</f>
        <v>0</v>
      </c>
      <c r="E168" s="477"/>
      <c r="F168" s="477"/>
      <c r="G168" s="484"/>
      <c r="H168" s="485"/>
      <c r="I168" s="472"/>
      <c r="J168" s="258">
        <f>MERC!I169</f>
        <v>0</v>
      </c>
      <c r="K168" s="259">
        <f>MERC!K169</f>
        <v>0</v>
      </c>
      <c r="L168" s="259"/>
      <c r="M168" s="259"/>
      <c r="N168" s="259"/>
      <c r="O168" s="259"/>
      <c r="P168" s="259"/>
      <c r="Q168" s="258">
        <f>MERC!M169</f>
        <v>0</v>
      </c>
      <c r="R168" s="20">
        <f>MAX(MERC!O169*60,MERC!P169)</f>
        <v>0</v>
      </c>
      <c r="S168" s="268" t="str">
        <f>IF(MERC!N169&lt;&gt;"",MERC!N169,"")</f>
        <v/>
      </c>
      <c r="T168" s="488" t="str">
        <f>IF(SUM(R168:R172)&gt;60,ROUND(SUM(R168:R172)/60,2)&amp;" HORAS",SUM(R168:R172)&amp;" MINUTOS")</f>
        <v>0 MINUTOS</v>
      </c>
      <c r="U168" s="492"/>
      <c r="V168" s="492"/>
      <c r="W168" s="492"/>
      <c r="X168" s="492"/>
    </row>
    <row r="169" spans="1:24" ht="53.25" customHeight="1" thickBot="1">
      <c r="A169" s="479"/>
      <c r="B169" s="479"/>
      <c r="C169" s="479"/>
      <c r="D169" s="479"/>
      <c r="E169" s="482"/>
      <c r="F169" s="473"/>
      <c r="G169" s="476"/>
      <c r="H169" s="476"/>
      <c r="I169" s="473"/>
      <c r="J169" s="260">
        <f>MERC!I170</f>
        <v>0</v>
      </c>
      <c r="K169" s="261">
        <f>MERC!K170</f>
        <v>0</v>
      </c>
      <c r="L169" s="261"/>
      <c r="M169" s="261"/>
      <c r="N169" s="261"/>
      <c r="O169" s="261"/>
      <c r="P169" s="261"/>
      <c r="Q169" s="260">
        <f>MERC!M170</f>
        <v>0</v>
      </c>
      <c r="R169" s="21">
        <f>MAX(MERC!O170*60,MERC!P170)</f>
        <v>0</v>
      </c>
      <c r="S169" s="269" t="str">
        <f>IF(MERC!N170&lt;&gt;"",MERC!N170,"")</f>
        <v/>
      </c>
      <c r="T169" s="489"/>
      <c r="U169" s="493"/>
      <c r="V169" s="493"/>
      <c r="W169" s="493"/>
      <c r="X169" s="493"/>
    </row>
    <row r="170" spans="1:24" ht="53.25" customHeight="1" thickBot="1">
      <c r="A170" s="480"/>
      <c r="B170" s="480"/>
      <c r="C170" s="480"/>
      <c r="D170" s="480"/>
      <c r="E170" s="482"/>
      <c r="F170" s="473"/>
      <c r="G170" s="22"/>
      <c r="H170" s="22"/>
      <c r="I170" s="473"/>
      <c r="J170" s="260">
        <f>MERC!I171</f>
        <v>0</v>
      </c>
      <c r="K170" s="261">
        <f>MERC!K171</f>
        <v>0</v>
      </c>
      <c r="L170" s="261"/>
      <c r="M170" s="261"/>
      <c r="N170" s="261"/>
      <c r="O170" s="261"/>
      <c r="P170" s="261"/>
      <c r="Q170" s="260">
        <f>MERC!M171</f>
        <v>0</v>
      </c>
      <c r="R170" s="23">
        <f>MAX(MERC!O171*60,MERC!P171)</f>
        <v>0</v>
      </c>
      <c r="S170" s="269" t="str">
        <f>IF(MERC!N171&lt;&gt;"",MERC!N171,"")</f>
        <v/>
      </c>
      <c r="T170" s="490"/>
      <c r="U170" s="494"/>
      <c r="V170" s="494"/>
      <c r="W170" s="494"/>
      <c r="X170" s="494"/>
    </row>
    <row r="171" spans="1:24" ht="53.25" customHeight="1" thickBot="1">
      <c r="A171" s="480"/>
      <c r="B171" s="480"/>
      <c r="C171" s="480"/>
      <c r="D171" s="480"/>
      <c r="E171" s="482"/>
      <c r="F171" s="473"/>
      <c r="G171" s="484"/>
      <c r="H171" s="475"/>
      <c r="I171" s="473"/>
      <c r="J171" s="262">
        <f>MERC!I172</f>
        <v>0</v>
      </c>
      <c r="K171" s="263">
        <f>MERC!K172</f>
        <v>0</v>
      </c>
      <c r="L171" s="263"/>
      <c r="M171" s="263"/>
      <c r="N171" s="263"/>
      <c r="O171" s="263"/>
      <c r="P171" s="263"/>
      <c r="Q171" s="264">
        <f>MERC!M172</f>
        <v>0</v>
      </c>
      <c r="R171" s="23">
        <f>MAX(MERC!O172*60,MERC!P172)</f>
        <v>0</v>
      </c>
      <c r="S171" s="269" t="str">
        <f>IF(MERC!N172&lt;&gt;"",MERC!N172,"")</f>
        <v/>
      </c>
      <c r="T171" s="490"/>
      <c r="U171" s="494"/>
      <c r="V171" s="494"/>
      <c r="W171" s="494"/>
      <c r="X171" s="494"/>
    </row>
    <row r="172" spans="1:24" ht="53.25" customHeight="1" thickBot="1">
      <c r="A172" s="481"/>
      <c r="B172" s="481"/>
      <c r="C172" s="481"/>
      <c r="D172" s="481"/>
      <c r="E172" s="483"/>
      <c r="F172" s="474"/>
      <c r="G172" s="476"/>
      <c r="H172" s="476"/>
      <c r="I172" s="474"/>
      <c r="J172" s="265">
        <f>MERC!I173</f>
        <v>0</v>
      </c>
      <c r="K172" s="266">
        <f>MERC!K173</f>
        <v>0</v>
      </c>
      <c r="L172" s="266"/>
      <c r="M172" s="266"/>
      <c r="N172" s="266"/>
      <c r="O172" s="266"/>
      <c r="P172" s="266"/>
      <c r="Q172" s="267">
        <f>MERC!M173</f>
        <v>0</v>
      </c>
      <c r="R172" s="24">
        <f>MAX(MERC!O173*60,MERC!P173)</f>
        <v>0</v>
      </c>
      <c r="S172" s="270" t="str">
        <f>IF(MERC!N173&lt;&gt;"",MERC!N173,"")</f>
        <v/>
      </c>
      <c r="T172" s="491"/>
      <c r="U172" s="495"/>
      <c r="V172" s="495"/>
      <c r="W172" s="495"/>
      <c r="X172" s="495"/>
    </row>
    <row r="173" spans="1:24" ht="53.25" customHeight="1" thickBot="1">
      <c r="A173" s="478">
        <f>MERC!B174</f>
        <v>0</v>
      </c>
      <c r="B173" s="478">
        <f>MERC!D174</f>
        <v>0</v>
      </c>
      <c r="C173" s="478">
        <f>IF(MERC!H174&gt;0,MERC!G174/MERC!H174,0)</f>
        <v>0</v>
      </c>
      <c r="D173" s="478">
        <f>MERC!E174</f>
        <v>0</v>
      </c>
      <c r="E173" s="477"/>
      <c r="F173" s="477"/>
      <c r="G173" s="484"/>
      <c r="H173" s="485"/>
      <c r="I173" s="472"/>
      <c r="J173" s="258">
        <f>MERC!I174</f>
        <v>0</v>
      </c>
      <c r="K173" s="259">
        <f>MERC!K174</f>
        <v>0</v>
      </c>
      <c r="L173" s="259"/>
      <c r="M173" s="259"/>
      <c r="N173" s="259"/>
      <c r="O173" s="259"/>
      <c r="P173" s="259"/>
      <c r="Q173" s="258">
        <f>MERC!M174</f>
        <v>0</v>
      </c>
      <c r="R173" s="20">
        <f>MAX(MERC!O174*60,MERC!P174)</f>
        <v>0</v>
      </c>
      <c r="S173" s="268" t="str">
        <f>IF(MERC!N174&lt;&gt;"",MERC!N174,"")</f>
        <v/>
      </c>
      <c r="T173" s="488" t="str">
        <f>IF(SUM(R173:R177)&gt;60,ROUND(SUM(R173:R177)/60,2)&amp;" HORAS",SUM(R173:R177)&amp;" MINUTOS")</f>
        <v>0 MINUTOS</v>
      </c>
      <c r="U173" s="492"/>
      <c r="V173" s="492"/>
      <c r="W173" s="492"/>
      <c r="X173" s="492"/>
    </row>
    <row r="174" spans="1:24" ht="53.25" customHeight="1" thickBot="1">
      <c r="A174" s="479"/>
      <c r="B174" s="479"/>
      <c r="C174" s="479"/>
      <c r="D174" s="479"/>
      <c r="E174" s="482"/>
      <c r="F174" s="473"/>
      <c r="G174" s="476"/>
      <c r="H174" s="476"/>
      <c r="I174" s="473"/>
      <c r="J174" s="260">
        <f>MERC!I175</f>
        <v>0</v>
      </c>
      <c r="K174" s="261">
        <f>MERC!K175</f>
        <v>0</v>
      </c>
      <c r="L174" s="261"/>
      <c r="M174" s="261"/>
      <c r="N174" s="261"/>
      <c r="O174" s="261"/>
      <c r="P174" s="261"/>
      <c r="Q174" s="260">
        <f>MERC!M175</f>
        <v>0</v>
      </c>
      <c r="R174" s="21">
        <f>MAX(MERC!O175*60,MERC!P175)</f>
        <v>0</v>
      </c>
      <c r="S174" s="269" t="str">
        <f>IF(MERC!N175&lt;&gt;"",MERC!N175,"")</f>
        <v/>
      </c>
      <c r="T174" s="489"/>
      <c r="U174" s="493"/>
      <c r="V174" s="493"/>
      <c r="W174" s="493"/>
      <c r="X174" s="493"/>
    </row>
    <row r="175" spans="1:24" ht="53.25" customHeight="1" thickBot="1">
      <c r="A175" s="480"/>
      <c r="B175" s="480"/>
      <c r="C175" s="480"/>
      <c r="D175" s="480"/>
      <c r="E175" s="482"/>
      <c r="F175" s="473"/>
      <c r="G175" s="22"/>
      <c r="H175" s="22"/>
      <c r="I175" s="473"/>
      <c r="J175" s="260">
        <f>MERC!I176</f>
        <v>0</v>
      </c>
      <c r="K175" s="261">
        <f>MERC!K176</f>
        <v>0</v>
      </c>
      <c r="L175" s="261"/>
      <c r="M175" s="261"/>
      <c r="N175" s="261"/>
      <c r="O175" s="261"/>
      <c r="P175" s="261"/>
      <c r="Q175" s="260">
        <f>MERC!M176</f>
        <v>0</v>
      </c>
      <c r="R175" s="23">
        <f>MAX(MERC!O176*60,MERC!P176)</f>
        <v>0</v>
      </c>
      <c r="S175" s="269" t="str">
        <f>IF(MERC!N176&lt;&gt;"",MERC!N176,"")</f>
        <v/>
      </c>
      <c r="T175" s="490"/>
      <c r="U175" s="494"/>
      <c r="V175" s="494"/>
      <c r="W175" s="494"/>
      <c r="X175" s="494"/>
    </row>
    <row r="176" spans="1:24" ht="53.25" customHeight="1" thickBot="1">
      <c r="A176" s="480"/>
      <c r="B176" s="480"/>
      <c r="C176" s="480"/>
      <c r="D176" s="480"/>
      <c r="E176" s="482"/>
      <c r="F176" s="473"/>
      <c r="G176" s="484"/>
      <c r="H176" s="475"/>
      <c r="I176" s="473"/>
      <c r="J176" s="262">
        <f>MERC!I177</f>
        <v>0</v>
      </c>
      <c r="K176" s="263">
        <f>MERC!K177</f>
        <v>0</v>
      </c>
      <c r="L176" s="263"/>
      <c r="M176" s="263"/>
      <c r="N176" s="263"/>
      <c r="O176" s="263"/>
      <c r="P176" s="263"/>
      <c r="Q176" s="264">
        <f>MERC!M177</f>
        <v>0</v>
      </c>
      <c r="R176" s="23">
        <f>MAX(MERC!O177*60,MERC!P177)</f>
        <v>0</v>
      </c>
      <c r="S176" s="269" t="str">
        <f>IF(MERC!N177&lt;&gt;"",MERC!N177,"")</f>
        <v/>
      </c>
      <c r="T176" s="490"/>
      <c r="U176" s="494"/>
      <c r="V176" s="494"/>
      <c r="W176" s="494"/>
      <c r="X176" s="494"/>
    </row>
    <row r="177" spans="1:24" ht="53.25" customHeight="1" thickBot="1">
      <c r="A177" s="481"/>
      <c r="B177" s="481"/>
      <c r="C177" s="481"/>
      <c r="D177" s="481"/>
      <c r="E177" s="483"/>
      <c r="F177" s="474"/>
      <c r="G177" s="476"/>
      <c r="H177" s="476"/>
      <c r="I177" s="474"/>
      <c r="J177" s="265">
        <f>MERC!I178</f>
        <v>0</v>
      </c>
      <c r="K177" s="266">
        <f>MERC!K178</f>
        <v>0</v>
      </c>
      <c r="L177" s="266"/>
      <c r="M177" s="266"/>
      <c r="N177" s="266"/>
      <c r="O177" s="266"/>
      <c r="P177" s="266"/>
      <c r="Q177" s="267">
        <f>MERC!M178</f>
        <v>0</v>
      </c>
      <c r="R177" s="24">
        <f>MAX(MERC!O178*60,MERC!P178)</f>
        <v>0</v>
      </c>
      <c r="S177" s="270" t="str">
        <f>IF(MERC!N178&lt;&gt;"",MERC!N178,"")</f>
        <v/>
      </c>
      <c r="T177" s="491"/>
      <c r="U177" s="495"/>
      <c r="V177" s="495"/>
      <c r="W177" s="495"/>
      <c r="X177" s="495"/>
    </row>
    <row r="178" spans="1:24" ht="53.25" customHeight="1" thickBot="1">
      <c r="A178" s="478">
        <f>MERC!B179</f>
        <v>0</v>
      </c>
      <c r="B178" s="478">
        <f>MERC!D179</f>
        <v>0</v>
      </c>
      <c r="C178" s="478">
        <f>IF(MERC!H179&gt;0,MERC!G179/MERC!H179,0)</f>
        <v>0</v>
      </c>
      <c r="D178" s="478">
        <f>MERC!E179</f>
        <v>0</v>
      </c>
      <c r="E178" s="477"/>
      <c r="F178" s="472"/>
      <c r="G178" s="484"/>
      <c r="H178" s="485"/>
      <c r="I178" s="472"/>
      <c r="J178" s="258">
        <f>MERC!I179</f>
        <v>0</v>
      </c>
      <c r="K178" s="259">
        <f>MERC!K179</f>
        <v>0</v>
      </c>
      <c r="L178" s="259"/>
      <c r="M178" s="259"/>
      <c r="N178" s="259"/>
      <c r="O178" s="259"/>
      <c r="P178" s="259"/>
      <c r="Q178" s="258">
        <f>MERC!M179</f>
        <v>0</v>
      </c>
      <c r="R178" s="20">
        <f>MAX(MERC!O179*60,MERC!P179)</f>
        <v>0</v>
      </c>
      <c r="S178" s="268" t="str">
        <f>IF(MERC!N179&lt;&gt;"",MERC!N179,"")</f>
        <v/>
      </c>
      <c r="T178" s="488" t="str">
        <f>IF(SUM(R178:R182)&gt;60,ROUND(SUM(R178:R182)/60,2)&amp;" HORAS",SUM(R178:R182)&amp;" MINUTOS")</f>
        <v>0 MINUTOS</v>
      </c>
      <c r="U178" s="492"/>
      <c r="V178" s="492"/>
      <c r="W178" s="492"/>
      <c r="X178" s="492"/>
    </row>
    <row r="179" spans="1:24" ht="53.25" customHeight="1" thickBot="1">
      <c r="A179" s="479"/>
      <c r="B179" s="479"/>
      <c r="C179" s="479"/>
      <c r="D179" s="479"/>
      <c r="E179" s="482"/>
      <c r="F179" s="473"/>
      <c r="G179" s="476"/>
      <c r="H179" s="476"/>
      <c r="I179" s="473"/>
      <c r="J179" s="260">
        <f>MERC!I180</f>
        <v>0</v>
      </c>
      <c r="K179" s="261">
        <f>MERC!K180</f>
        <v>0</v>
      </c>
      <c r="L179" s="261"/>
      <c r="M179" s="261"/>
      <c r="N179" s="261"/>
      <c r="O179" s="261"/>
      <c r="P179" s="261"/>
      <c r="Q179" s="260">
        <f>MERC!M180</f>
        <v>0</v>
      </c>
      <c r="R179" s="21">
        <f>MAX(MERC!O180*60,MERC!P180)</f>
        <v>0</v>
      </c>
      <c r="S179" s="269" t="str">
        <f>IF(MERC!N180&lt;&gt;"",MERC!N180,"")</f>
        <v/>
      </c>
      <c r="T179" s="489"/>
      <c r="U179" s="493"/>
      <c r="V179" s="493"/>
      <c r="W179" s="493"/>
      <c r="X179" s="493"/>
    </row>
    <row r="180" spans="1:24" ht="53.25" customHeight="1" thickBot="1">
      <c r="A180" s="480"/>
      <c r="B180" s="480"/>
      <c r="C180" s="480"/>
      <c r="D180" s="480"/>
      <c r="E180" s="482"/>
      <c r="F180" s="473"/>
      <c r="G180" s="22"/>
      <c r="H180" s="22"/>
      <c r="I180" s="473"/>
      <c r="J180" s="260">
        <f>MERC!I181</f>
        <v>0</v>
      </c>
      <c r="K180" s="261">
        <f>MERC!K181</f>
        <v>0</v>
      </c>
      <c r="L180" s="261"/>
      <c r="M180" s="261"/>
      <c r="N180" s="261"/>
      <c r="O180" s="261"/>
      <c r="P180" s="261"/>
      <c r="Q180" s="260">
        <f>MERC!M181</f>
        <v>0</v>
      </c>
      <c r="R180" s="23">
        <f>MAX(MERC!O181*60,MERC!P181)</f>
        <v>0</v>
      </c>
      <c r="S180" s="269" t="str">
        <f>IF(MERC!N181&lt;&gt;"",MERC!N181,"")</f>
        <v/>
      </c>
      <c r="T180" s="490"/>
      <c r="U180" s="494"/>
      <c r="V180" s="494"/>
      <c r="W180" s="494"/>
      <c r="X180" s="494"/>
    </row>
    <row r="181" spans="1:24" ht="53.25" customHeight="1" thickBot="1">
      <c r="A181" s="480"/>
      <c r="B181" s="480"/>
      <c r="C181" s="480"/>
      <c r="D181" s="480"/>
      <c r="E181" s="482"/>
      <c r="F181" s="473"/>
      <c r="G181" s="484"/>
      <c r="H181" s="484"/>
      <c r="I181" s="473"/>
      <c r="J181" s="262">
        <f>MERC!I182</f>
        <v>0</v>
      </c>
      <c r="K181" s="263">
        <f>MERC!K182</f>
        <v>0</v>
      </c>
      <c r="L181" s="263"/>
      <c r="M181" s="263"/>
      <c r="N181" s="263"/>
      <c r="O181" s="263"/>
      <c r="P181" s="263"/>
      <c r="Q181" s="264">
        <f>MERC!M182</f>
        <v>0</v>
      </c>
      <c r="R181" s="23">
        <f>MAX(MERC!O182*60,MERC!P182)</f>
        <v>0</v>
      </c>
      <c r="S181" s="269" t="str">
        <f>IF(MERC!N182&lt;&gt;"",MERC!N182,"")</f>
        <v/>
      </c>
      <c r="T181" s="490"/>
      <c r="U181" s="494"/>
      <c r="V181" s="494"/>
      <c r="W181" s="494"/>
      <c r="X181" s="494"/>
    </row>
    <row r="182" spans="1:24" ht="53.25" customHeight="1" thickBot="1">
      <c r="A182" s="481"/>
      <c r="B182" s="481"/>
      <c r="C182" s="481"/>
      <c r="D182" s="481"/>
      <c r="E182" s="483"/>
      <c r="F182" s="474"/>
      <c r="G182" s="476"/>
      <c r="H182" s="476"/>
      <c r="I182" s="474"/>
      <c r="J182" s="265">
        <f>MERC!I183</f>
        <v>0</v>
      </c>
      <c r="K182" s="266">
        <f>MERC!K183</f>
        <v>0</v>
      </c>
      <c r="L182" s="266"/>
      <c r="M182" s="266"/>
      <c r="N182" s="266"/>
      <c r="O182" s="266"/>
      <c r="P182" s="266"/>
      <c r="Q182" s="267">
        <f>MERC!M183</f>
        <v>0</v>
      </c>
      <c r="R182" s="24">
        <f>MAX(MERC!O183*60,MERC!P183)</f>
        <v>0</v>
      </c>
      <c r="S182" s="270" t="str">
        <f>IF(MERC!N183&lt;&gt;"",MERC!N183,"")</f>
        <v/>
      </c>
      <c r="T182" s="491"/>
      <c r="U182" s="495"/>
      <c r="V182" s="495"/>
      <c r="W182" s="495"/>
      <c r="X182" s="495"/>
    </row>
    <row r="183" spans="1:24" ht="53.25" customHeight="1" thickBot="1">
      <c r="A183" s="478">
        <f>MERC!B184</f>
        <v>0</v>
      </c>
      <c r="B183" s="478">
        <f>MERC!D184</f>
        <v>0</v>
      </c>
      <c r="C183" s="478">
        <f>IF(MERC!H184&gt;0,MERC!G184/MERC!H184,0)</f>
        <v>0</v>
      </c>
      <c r="D183" s="478"/>
      <c r="E183" s="472"/>
      <c r="F183" s="472"/>
      <c r="G183" s="484"/>
      <c r="H183" s="485"/>
      <c r="I183" s="472"/>
      <c r="J183" s="258">
        <f>MERC!I184</f>
        <v>0</v>
      </c>
      <c r="K183" s="259">
        <f>MERC!K184</f>
        <v>0</v>
      </c>
      <c r="L183" s="259"/>
      <c r="M183" s="259"/>
      <c r="N183" s="259"/>
      <c r="O183" s="259"/>
      <c r="P183" s="259"/>
      <c r="Q183" s="258">
        <f>MERC!M184</f>
        <v>0</v>
      </c>
      <c r="R183" s="20">
        <f>MAX(MERC!O184*60,MERC!P184)</f>
        <v>0</v>
      </c>
      <c r="S183" s="268" t="str">
        <f>IF(MERC!N184&lt;&gt;"",MERC!N184,"")</f>
        <v/>
      </c>
      <c r="T183" s="488" t="str">
        <f>IF(SUM(R183:R187)&gt;60,ROUND(SUM(R183:R187)/60,2)&amp;" HORAS",SUM(R183:R187)&amp;" MINUTOS")</f>
        <v>0 MINUTOS</v>
      </c>
      <c r="U183" s="492"/>
      <c r="V183" s="492"/>
      <c r="W183" s="492"/>
      <c r="X183" s="492"/>
    </row>
    <row r="184" spans="1:24" ht="53.25" customHeight="1" thickBot="1">
      <c r="A184" s="479"/>
      <c r="B184" s="479"/>
      <c r="C184" s="479"/>
      <c r="D184" s="479"/>
      <c r="E184" s="486"/>
      <c r="F184" s="473"/>
      <c r="G184" s="476"/>
      <c r="H184" s="476"/>
      <c r="I184" s="473"/>
      <c r="J184" s="260">
        <f>MERC!I185</f>
        <v>0</v>
      </c>
      <c r="K184" s="261">
        <f>MERC!K185</f>
        <v>0</v>
      </c>
      <c r="L184" s="261"/>
      <c r="M184" s="261"/>
      <c r="N184" s="261"/>
      <c r="O184" s="261"/>
      <c r="P184" s="261"/>
      <c r="Q184" s="260">
        <f>MERC!M185</f>
        <v>0</v>
      </c>
      <c r="R184" s="21">
        <f>MAX(MERC!O185*60,MERC!P185)</f>
        <v>0</v>
      </c>
      <c r="S184" s="269" t="str">
        <f>IF(MERC!N185&lt;&gt;"",MERC!N185,"")</f>
        <v/>
      </c>
      <c r="T184" s="489"/>
      <c r="U184" s="493"/>
      <c r="V184" s="493"/>
      <c r="W184" s="493"/>
      <c r="X184" s="493"/>
    </row>
    <row r="185" spans="1:24" ht="53.25" customHeight="1" thickBot="1">
      <c r="A185" s="480"/>
      <c r="B185" s="480"/>
      <c r="C185" s="480"/>
      <c r="D185" s="480"/>
      <c r="E185" s="486"/>
      <c r="F185" s="473"/>
      <c r="G185" s="22"/>
      <c r="H185" s="22"/>
      <c r="I185" s="473"/>
      <c r="J185" s="260">
        <f>MERC!I186</f>
        <v>0</v>
      </c>
      <c r="K185" s="261">
        <f>MERC!K186</f>
        <v>0</v>
      </c>
      <c r="L185" s="261"/>
      <c r="M185" s="261"/>
      <c r="N185" s="261"/>
      <c r="O185" s="261"/>
      <c r="P185" s="261"/>
      <c r="Q185" s="260">
        <f>MERC!M186</f>
        <v>0</v>
      </c>
      <c r="R185" s="23">
        <f>MAX(MERC!O186*60,MERC!P186)</f>
        <v>0</v>
      </c>
      <c r="S185" s="269" t="str">
        <f>IF(MERC!N186&lt;&gt;"",MERC!N186,"")</f>
        <v/>
      </c>
      <c r="T185" s="490"/>
      <c r="U185" s="494"/>
      <c r="V185" s="494"/>
      <c r="W185" s="494"/>
      <c r="X185" s="494"/>
    </row>
    <row r="186" spans="1:24" ht="53.25" customHeight="1" thickBot="1">
      <c r="A186" s="480"/>
      <c r="B186" s="480"/>
      <c r="C186" s="480"/>
      <c r="D186" s="480"/>
      <c r="E186" s="486"/>
      <c r="F186" s="473"/>
      <c r="G186" s="484"/>
      <c r="H186" s="484"/>
      <c r="I186" s="473"/>
      <c r="J186" s="264">
        <f>MERC!I187</f>
        <v>0</v>
      </c>
      <c r="K186" s="263">
        <f>MERC!K187</f>
        <v>0</v>
      </c>
      <c r="L186" s="263"/>
      <c r="M186" s="263"/>
      <c r="N186" s="263"/>
      <c r="O186" s="263"/>
      <c r="P186" s="263"/>
      <c r="Q186" s="264">
        <f>MERC!M187</f>
        <v>0</v>
      </c>
      <c r="R186" s="23">
        <f>MAX(MERC!O187*60,MERC!P187)</f>
        <v>0</v>
      </c>
      <c r="S186" s="269" t="str">
        <f>IF(MERC!N187&lt;&gt;"",MERC!N187,"")</f>
        <v/>
      </c>
      <c r="T186" s="490"/>
      <c r="U186" s="494"/>
      <c r="V186" s="494"/>
      <c r="W186" s="494"/>
      <c r="X186" s="494"/>
    </row>
    <row r="187" spans="1:24" ht="53.25" customHeight="1" thickBot="1">
      <c r="A187" s="481"/>
      <c r="B187" s="481"/>
      <c r="C187" s="481"/>
      <c r="D187" s="481"/>
      <c r="E187" s="487"/>
      <c r="F187" s="474"/>
      <c r="G187" s="476"/>
      <c r="H187" s="476"/>
      <c r="I187" s="474"/>
      <c r="J187" s="267">
        <f>MERC!I188</f>
        <v>0</v>
      </c>
      <c r="K187" s="266">
        <f>MERC!K188</f>
        <v>0</v>
      </c>
      <c r="L187" s="266"/>
      <c r="M187" s="266"/>
      <c r="N187" s="266"/>
      <c r="O187" s="266"/>
      <c r="P187" s="266"/>
      <c r="Q187" s="267">
        <f>MERC!M188</f>
        <v>0</v>
      </c>
      <c r="R187" s="24">
        <f>MAX(MERC!O188*60,MERC!P188)</f>
        <v>0</v>
      </c>
      <c r="S187" s="270" t="str">
        <f>IF(MERC!N188&lt;&gt;"",MERC!N188,"")</f>
        <v/>
      </c>
      <c r="T187" s="491"/>
      <c r="U187" s="495"/>
      <c r="V187" s="495"/>
      <c r="W187" s="495"/>
      <c r="X187" s="495"/>
    </row>
    <row r="188" spans="1:24" ht="53.25" customHeight="1" thickBot="1">
      <c r="A188" s="478">
        <f>MERC!B189</f>
        <v>0</v>
      </c>
      <c r="B188" s="478">
        <f>MERC!D189</f>
        <v>0</v>
      </c>
      <c r="C188" s="478">
        <f>IF(MERC!H189&gt;0,MERC!G189/MERC!H189,0)</f>
        <v>0</v>
      </c>
      <c r="D188" s="478">
        <f>MERC!E189</f>
        <v>0</v>
      </c>
      <c r="E188" s="472"/>
      <c r="F188" s="472"/>
      <c r="G188" s="484"/>
      <c r="H188" s="485"/>
      <c r="I188" s="472"/>
      <c r="J188" s="258">
        <f>MERC!I189</f>
        <v>0</v>
      </c>
      <c r="K188" s="259">
        <f>MERC!K189</f>
        <v>0</v>
      </c>
      <c r="L188" s="259"/>
      <c r="M188" s="259"/>
      <c r="N188" s="259"/>
      <c r="O188" s="259"/>
      <c r="P188" s="259"/>
      <c r="Q188" s="258">
        <f>MERC!M189</f>
        <v>0</v>
      </c>
      <c r="R188" s="20">
        <f>MAX(MERC!O189*60,MERC!P189)</f>
        <v>0</v>
      </c>
      <c r="S188" s="268" t="str">
        <f>IF(MERC!N189&lt;&gt;"",MERC!N189,"")</f>
        <v/>
      </c>
      <c r="T188" s="488" t="str">
        <f>IF(SUM(R188:R192)&gt;60,ROUND(SUM(R188:R192)/60,2)&amp;" HORAS",SUM(R188:R192)&amp;" MINUTOS")</f>
        <v>0 MINUTOS</v>
      </c>
      <c r="U188" s="492"/>
      <c r="V188" s="492"/>
      <c r="W188" s="492"/>
      <c r="X188" s="492"/>
    </row>
    <row r="189" spans="1:24" ht="53.25" customHeight="1" thickBot="1">
      <c r="A189" s="479"/>
      <c r="B189" s="479"/>
      <c r="C189" s="479"/>
      <c r="D189" s="479"/>
      <c r="E189" s="486"/>
      <c r="F189" s="473"/>
      <c r="G189" s="476"/>
      <c r="H189" s="476"/>
      <c r="I189" s="473"/>
      <c r="J189" s="260">
        <f>MERC!I190</f>
        <v>0</v>
      </c>
      <c r="K189" s="261">
        <f>MERC!K190</f>
        <v>0</v>
      </c>
      <c r="L189" s="261"/>
      <c r="M189" s="261"/>
      <c r="N189" s="261"/>
      <c r="O189" s="261"/>
      <c r="P189" s="261"/>
      <c r="Q189" s="260">
        <f>MERC!M190</f>
        <v>0</v>
      </c>
      <c r="R189" s="21">
        <f>MAX(MERC!O190*60,MERC!P190)</f>
        <v>0</v>
      </c>
      <c r="S189" s="269" t="str">
        <f>IF(MERC!N190&lt;&gt;"",MERC!N190,"")</f>
        <v/>
      </c>
      <c r="T189" s="489"/>
      <c r="U189" s="493"/>
      <c r="V189" s="493"/>
      <c r="W189" s="493"/>
      <c r="X189" s="493"/>
    </row>
    <row r="190" spans="1:24" ht="53.25" customHeight="1" thickBot="1">
      <c r="A190" s="480"/>
      <c r="B190" s="480"/>
      <c r="C190" s="480"/>
      <c r="D190" s="480"/>
      <c r="E190" s="486"/>
      <c r="F190" s="473"/>
      <c r="G190" s="22"/>
      <c r="H190" s="22"/>
      <c r="I190" s="473"/>
      <c r="J190" s="260">
        <f>MERC!I191</f>
        <v>0</v>
      </c>
      <c r="K190" s="261">
        <f>MERC!K191</f>
        <v>0</v>
      </c>
      <c r="L190" s="261"/>
      <c r="M190" s="261"/>
      <c r="N190" s="261"/>
      <c r="O190" s="261"/>
      <c r="P190" s="261"/>
      <c r="Q190" s="260">
        <f>MERC!M191</f>
        <v>0</v>
      </c>
      <c r="R190" s="23">
        <f>MAX(MERC!O191*60,MERC!P191)</f>
        <v>0</v>
      </c>
      <c r="S190" s="269" t="str">
        <f>IF(MERC!N191&lt;&gt;"",MERC!N191,"")</f>
        <v/>
      </c>
      <c r="T190" s="490"/>
      <c r="U190" s="494"/>
      <c r="V190" s="494"/>
      <c r="W190" s="494"/>
      <c r="X190" s="494"/>
    </row>
    <row r="191" spans="1:24" ht="53.25" customHeight="1" thickBot="1">
      <c r="A191" s="480"/>
      <c r="B191" s="480"/>
      <c r="C191" s="480"/>
      <c r="D191" s="480"/>
      <c r="E191" s="486"/>
      <c r="F191" s="473"/>
      <c r="G191" s="484"/>
      <c r="H191" s="484"/>
      <c r="I191" s="473"/>
      <c r="J191" s="264">
        <f>MERC!I192</f>
        <v>0</v>
      </c>
      <c r="K191" s="263">
        <f>MERC!K192</f>
        <v>0</v>
      </c>
      <c r="L191" s="263"/>
      <c r="M191" s="263"/>
      <c r="N191" s="263"/>
      <c r="O191" s="263"/>
      <c r="P191" s="263"/>
      <c r="Q191" s="264">
        <f>MERC!M192</f>
        <v>0</v>
      </c>
      <c r="R191" s="23">
        <f>MAX(MERC!O192*60,MERC!P192)</f>
        <v>0</v>
      </c>
      <c r="S191" s="269" t="str">
        <f>IF(MERC!N192&lt;&gt;"",MERC!N192,"")</f>
        <v/>
      </c>
      <c r="T191" s="490"/>
      <c r="U191" s="494"/>
      <c r="V191" s="494"/>
      <c r="W191" s="494"/>
      <c r="X191" s="494"/>
    </row>
    <row r="192" spans="1:24" ht="53.25" customHeight="1" thickBot="1">
      <c r="A192" s="481"/>
      <c r="B192" s="481"/>
      <c r="C192" s="481"/>
      <c r="D192" s="481"/>
      <c r="E192" s="487"/>
      <c r="F192" s="474"/>
      <c r="G192" s="476"/>
      <c r="H192" s="476"/>
      <c r="I192" s="474"/>
      <c r="J192" s="267">
        <f>MERC!I193</f>
        <v>0</v>
      </c>
      <c r="K192" s="266">
        <f>MERC!K193</f>
        <v>0</v>
      </c>
      <c r="L192" s="266"/>
      <c r="M192" s="266"/>
      <c r="N192" s="266"/>
      <c r="O192" s="266"/>
      <c r="P192" s="266"/>
      <c r="Q192" s="267">
        <f>MERC!M193</f>
        <v>0</v>
      </c>
      <c r="R192" s="24">
        <f>MAX(MERC!O193*60,MERC!P193)</f>
        <v>0</v>
      </c>
      <c r="S192" s="270" t="str">
        <f>IF(MERC!N193&lt;&gt;"",MERC!N193,"")</f>
        <v/>
      </c>
      <c r="T192" s="491"/>
      <c r="U192" s="495"/>
      <c r="V192" s="495"/>
      <c r="W192" s="495"/>
      <c r="X192" s="495"/>
    </row>
    <row r="193" spans="1:24" ht="53.25" customHeight="1" thickBot="1">
      <c r="A193" s="478">
        <f>MERC!B194</f>
        <v>0</v>
      </c>
      <c r="B193" s="478">
        <f>MERC!D194</f>
        <v>0</v>
      </c>
      <c r="C193" s="478">
        <f>IF(MERC!H194&gt;0,MERC!G194/MERC!H194,0)</f>
        <v>0</v>
      </c>
      <c r="D193" s="478">
        <f>MERC!E194</f>
        <v>0</v>
      </c>
      <c r="E193" s="477"/>
      <c r="F193" s="477"/>
      <c r="G193" s="484"/>
      <c r="H193" s="485"/>
      <c r="I193" s="472"/>
      <c r="J193" s="258">
        <f>MERC!I194</f>
        <v>0</v>
      </c>
      <c r="K193" s="259">
        <f>MERC!K194</f>
        <v>0</v>
      </c>
      <c r="L193" s="259"/>
      <c r="M193" s="259"/>
      <c r="N193" s="259"/>
      <c r="O193" s="259"/>
      <c r="P193" s="259"/>
      <c r="Q193" s="258">
        <f>MERC!M194</f>
        <v>0</v>
      </c>
      <c r="R193" s="20">
        <f>MAX(MERC!O194*60,MERC!P194)</f>
        <v>0</v>
      </c>
      <c r="S193" s="268" t="str">
        <f>IF(MERC!N194&lt;&gt;"",MERC!N194,"")</f>
        <v/>
      </c>
      <c r="T193" s="488" t="str">
        <f>IF(SUM(R193:R197)&gt;60,ROUND(SUM(R193:R197)/60,2)&amp;" HORAS",SUM(R193:R197)&amp;" MINUTOS")</f>
        <v>0 MINUTOS</v>
      </c>
      <c r="U193" s="492"/>
      <c r="V193" s="492"/>
      <c r="W193" s="492"/>
      <c r="X193" s="492"/>
    </row>
    <row r="194" spans="1:24" ht="53.25" customHeight="1" thickBot="1">
      <c r="A194" s="479"/>
      <c r="B194" s="479"/>
      <c r="C194" s="479"/>
      <c r="D194" s="479"/>
      <c r="E194" s="482"/>
      <c r="F194" s="473"/>
      <c r="G194" s="476"/>
      <c r="H194" s="476"/>
      <c r="I194" s="473"/>
      <c r="J194" s="260">
        <f>MERC!I195</f>
        <v>0</v>
      </c>
      <c r="K194" s="261">
        <f>MERC!K195</f>
        <v>0</v>
      </c>
      <c r="L194" s="261"/>
      <c r="M194" s="261"/>
      <c r="N194" s="261"/>
      <c r="O194" s="261"/>
      <c r="P194" s="261"/>
      <c r="Q194" s="260">
        <f>MERC!M195</f>
        <v>0</v>
      </c>
      <c r="R194" s="21">
        <f>MAX(MERC!O195*60,MERC!P195)</f>
        <v>0</v>
      </c>
      <c r="S194" s="269" t="str">
        <f>IF(MERC!N195&lt;&gt;"",MERC!N195,"")</f>
        <v/>
      </c>
      <c r="T194" s="489"/>
      <c r="U194" s="493"/>
      <c r="V194" s="493"/>
      <c r="W194" s="493"/>
      <c r="X194" s="493"/>
    </row>
    <row r="195" spans="1:24" ht="53.25" customHeight="1" thickBot="1">
      <c r="A195" s="480"/>
      <c r="B195" s="480"/>
      <c r="C195" s="480"/>
      <c r="D195" s="480"/>
      <c r="E195" s="482"/>
      <c r="F195" s="473"/>
      <c r="G195" s="22"/>
      <c r="H195" s="22"/>
      <c r="I195" s="473"/>
      <c r="J195" s="260">
        <f>MERC!I196</f>
        <v>0</v>
      </c>
      <c r="K195" s="261">
        <f>MERC!K196</f>
        <v>0</v>
      </c>
      <c r="L195" s="261"/>
      <c r="M195" s="261"/>
      <c r="N195" s="261"/>
      <c r="O195" s="261"/>
      <c r="P195" s="261"/>
      <c r="Q195" s="260">
        <f>MERC!M196</f>
        <v>0</v>
      </c>
      <c r="R195" s="23">
        <f>MAX(MERC!O196*60,MERC!P196)</f>
        <v>0</v>
      </c>
      <c r="S195" s="269" t="str">
        <f>IF(MERC!N196&lt;&gt;"",MERC!N196,"")</f>
        <v/>
      </c>
      <c r="T195" s="490"/>
      <c r="U195" s="494"/>
      <c r="V195" s="494"/>
      <c r="W195" s="494"/>
      <c r="X195" s="494"/>
    </row>
    <row r="196" spans="1:24" ht="53.25" customHeight="1" thickBot="1">
      <c r="A196" s="480"/>
      <c r="B196" s="480"/>
      <c r="C196" s="480"/>
      <c r="D196" s="480"/>
      <c r="E196" s="482"/>
      <c r="F196" s="473"/>
      <c r="G196" s="484"/>
      <c r="H196" s="475"/>
      <c r="I196" s="473"/>
      <c r="J196" s="262">
        <f>MERC!I197</f>
        <v>0</v>
      </c>
      <c r="K196" s="263">
        <f>MERC!K197</f>
        <v>0</v>
      </c>
      <c r="L196" s="263"/>
      <c r="M196" s="263"/>
      <c r="N196" s="263"/>
      <c r="O196" s="263"/>
      <c r="P196" s="263"/>
      <c r="Q196" s="264">
        <f>MERC!M197</f>
        <v>0</v>
      </c>
      <c r="R196" s="23">
        <f>MAX(MERC!O197*60,MERC!P197)</f>
        <v>0</v>
      </c>
      <c r="S196" s="269" t="str">
        <f>IF(MERC!N197&lt;&gt;"",MERC!N197,"")</f>
        <v/>
      </c>
      <c r="T196" s="490"/>
      <c r="U196" s="494"/>
      <c r="V196" s="494"/>
      <c r="W196" s="494"/>
      <c r="X196" s="494"/>
    </row>
    <row r="197" spans="1:24" ht="53.25" customHeight="1" thickBot="1">
      <c r="A197" s="481"/>
      <c r="B197" s="481"/>
      <c r="C197" s="481"/>
      <c r="D197" s="481"/>
      <c r="E197" s="483"/>
      <c r="F197" s="474"/>
      <c r="G197" s="476"/>
      <c r="H197" s="476"/>
      <c r="I197" s="474"/>
      <c r="J197" s="265">
        <f>MERC!I198</f>
        <v>0</v>
      </c>
      <c r="K197" s="266">
        <f>MERC!K198</f>
        <v>0</v>
      </c>
      <c r="L197" s="266"/>
      <c r="M197" s="266"/>
      <c r="N197" s="266"/>
      <c r="O197" s="266"/>
      <c r="P197" s="266"/>
      <c r="Q197" s="267">
        <f>MERC!M198</f>
        <v>0</v>
      </c>
      <c r="R197" s="24">
        <f>MAX(MERC!O198*60,MERC!P198)</f>
        <v>0</v>
      </c>
      <c r="S197" s="270" t="str">
        <f>IF(MERC!N198&lt;&gt;"",MERC!N198,"")</f>
        <v/>
      </c>
      <c r="T197" s="491"/>
      <c r="U197" s="495"/>
      <c r="V197" s="495"/>
      <c r="W197" s="495"/>
      <c r="X197" s="495"/>
    </row>
    <row r="198" spans="1:24" ht="53.25" customHeight="1" thickBot="1">
      <c r="A198" s="478">
        <f>MERC!B199</f>
        <v>0</v>
      </c>
      <c r="B198" s="478">
        <f>MERC!D199</f>
        <v>0</v>
      </c>
      <c r="C198" s="478">
        <f>IF(MERC!H199&gt;0,MERC!G199/MERC!H199,0)</f>
        <v>0</v>
      </c>
      <c r="D198" s="478">
        <f>MERC!E199</f>
        <v>0</v>
      </c>
      <c r="E198" s="477"/>
      <c r="F198" s="477"/>
      <c r="G198" s="484"/>
      <c r="H198" s="485"/>
      <c r="I198" s="472"/>
      <c r="J198" s="258">
        <f>MERC!I199</f>
        <v>0</v>
      </c>
      <c r="K198" s="259">
        <f>MERC!K199</f>
        <v>0</v>
      </c>
      <c r="L198" s="259"/>
      <c r="M198" s="259"/>
      <c r="N198" s="259"/>
      <c r="O198" s="259"/>
      <c r="P198" s="259"/>
      <c r="Q198" s="258">
        <f>MERC!M199</f>
        <v>0</v>
      </c>
      <c r="R198" s="20">
        <f>MAX(MERC!O199*60,MERC!P199)</f>
        <v>0</v>
      </c>
      <c r="S198" s="268" t="str">
        <f>IF(MERC!N199&lt;&gt;"",MERC!N199,"")</f>
        <v/>
      </c>
      <c r="T198" s="488" t="str">
        <f>IF(SUM(R198:R202)&gt;60,ROUND(SUM(R198:R202)/60,2)&amp;" HORAS",SUM(R198:R202)&amp;" MINUTOS")</f>
        <v>0 MINUTOS</v>
      </c>
      <c r="U198" s="492"/>
      <c r="V198" s="492"/>
      <c r="W198" s="492"/>
      <c r="X198" s="492"/>
    </row>
    <row r="199" spans="1:24" ht="53.25" customHeight="1" thickBot="1">
      <c r="A199" s="479"/>
      <c r="B199" s="479"/>
      <c r="C199" s="479"/>
      <c r="D199" s="479"/>
      <c r="E199" s="482"/>
      <c r="F199" s="473"/>
      <c r="G199" s="476"/>
      <c r="H199" s="476"/>
      <c r="I199" s="473"/>
      <c r="J199" s="260">
        <f>MERC!I200</f>
        <v>0</v>
      </c>
      <c r="K199" s="261">
        <f>MERC!K200</f>
        <v>0</v>
      </c>
      <c r="L199" s="261"/>
      <c r="M199" s="261"/>
      <c r="N199" s="261"/>
      <c r="O199" s="261"/>
      <c r="P199" s="261"/>
      <c r="Q199" s="260">
        <f>MERC!M200</f>
        <v>0</v>
      </c>
      <c r="R199" s="21">
        <f>MAX(MERC!O200*60,MERC!P200)</f>
        <v>0</v>
      </c>
      <c r="S199" s="269" t="str">
        <f>IF(MERC!N200&lt;&gt;"",MERC!N200,"")</f>
        <v/>
      </c>
      <c r="T199" s="489"/>
      <c r="U199" s="493"/>
      <c r="V199" s="493"/>
      <c r="W199" s="493"/>
      <c r="X199" s="493"/>
    </row>
    <row r="200" spans="1:24" ht="53.25" customHeight="1" thickBot="1">
      <c r="A200" s="480"/>
      <c r="B200" s="480"/>
      <c r="C200" s="480"/>
      <c r="D200" s="480"/>
      <c r="E200" s="482"/>
      <c r="F200" s="473"/>
      <c r="G200" s="22"/>
      <c r="H200" s="22"/>
      <c r="I200" s="473"/>
      <c r="J200" s="260">
        <f>MERC!I201</f>
        <v>0</v>
      </c>
      <c r="K200" s="261">
        <f>MERC!K201</f>
        <v>0</v>
      </c>
      <c r="L200" s="261"/>
      <c r="M200" s="261"/>
      <c r="N200" s="261"/>
      <c r="O200" s="261"/>
      <c r="P200" s="261"/>
      <c r="Q200" s="260">
        <f>MERC!M201</f>
        <v>0</v>
      </c>
      <c r="R200" s="23">
        <f>MAX(MERC!O201*60,MERC!P201)</f>
        <v>0</v>
      </c>
      <c r="S200" s="269" t="str">
        <f>IF(MERC!N201&lt;&gt;"",MERC!N201,"")</f>
        <v/>
      </c>
      <c r="T200" s="490"/>
      <c r="U200" s="494"/>
      <c r="V200" s="494"/>
      <c r="W200" s="494"/>
      <c r="X200" s="494"/>
    </row>
    <row r="201" spans="1:24" ht="53.25" customHeight="1" thickBot="1">
      <c r="A201" s="480"/>
      <c r="B201" s="480"/>
      <c r="C201" s="480"/>
      <c r="D201" s="480"/>
      <c r="E201" s="482"/>
      <c r="F201" s="473"/>
      <c r="G201" s="484"/>
      <c r="H201" s="475"/>
      <c r="I201" s="473"/>
      <c r="J201" s="262">
        <f>MERC!I202</f>
        <v>0</v>
      </c>
      <c r="K201" s="263">
        <f>MERC!K202</f>
        <v>0</v>
      </c>
      <c r="L201" s="263"/>
      <c r="M201" s="263"/>
      <c r="N201" s="263"/>
      <c r="O201" s="263"/>
      <c r="P201" s="263"/>
      <c r="Q201" s="264">
        <f>MERC!M202</f>
        <v>0</v>
      </c>
      <c r="R201" s="23">
        <f>MAX(MERC!O202*60,MERC!P202)</f>
        <v>0</v>
      </c>
      <c r="S201" s="269" t="str">
        <f>IF(MERC!N202&lt;&gt;"",MERC!N202,"")</f>
        <v/>
      </c>
      <c r="T201" s="490"/>
      <c r="U201" s="494"/>
      <c r="V201" s="494"/>
      <c r="W201" s="494"/>
      <c r="X201" s="494"/>
    </row>
    <row r="202" spans="1:24" ht="53.25" customHeight="1" thickBot="1">
      <c r="A202" s="481"/>
      <c r="B202" s="481"/>
      <c r="C202" s="481"/>
      <c r="D202" s="481"/>
      <c r="E202" s="483"/>
      <c r="F202" s="474"/>
      <c r="G202" s="476"/>
      <c r="H202" s="476"/>
      <c r="I202" s="474"/>
      <c r="J202" s="265">
        <f>MERC!I203</f>
        <v>0</v>
      </c>
      <c r="K202" s="266">
        <f>MERC!K203</f>
        <v>0</v>
      </c>
      <c r="L202" s="266"/>
      <c r="M202" s="266"/>
      <c r="N202" s="266"/>
      <c r="O202" s="266"/>
      <c r="P202" s="266"/>
      <c r="Q202" s="267">
        <f>MERC!M203</f>
        <v>0</v>
      </c>
      <c r="R202" s="24">
        <f>MAX(MERC!O203*60,MERC!P203)</f>
        <v>0</v>
      </c>
      <c r="S202" s="270" t="str">
        <f>IF(MERC!N203&lt;&gt;"",MERC!N203,"")</f>
        <v/>
      </c>
      <c r="T202" s="491"/>
      <c r="U202" s="495"/>
      <c r="V202" s="495"/>
      <c r="W202" s="495"/>
      <c r="X202" s="495"/>
    </row>
    <row r="203" spans="1:24" ht="53.25" customHeight="1" thickBot="1">
      <c r="A203" s="478">
        <f>MERC!B204</f>
        <v>0</v>
      </c>
      <c r="B203" s="478">
        <f>MERC!D204</f>
        <v>0</v>
      </c>
      <c r="C203" s="478">
        <f>IF(MERC!H204&gt;0,MERC!G204/MERC!H204,0)</f>
        <v>0</v>
      </c>
      <c r="D203" s="478">
        <f>MERC!E204</f>
        <v>0</v>
      </c>
      <c r="E203" s="477"/>
      <c r="F203" s="472"/>
      <c r="G203" s="484"/>
      <c r="H203" s="485"/>
      <c r="I203" s="472"/>
      <c r="J203" s="258">
        <f>MERC!I204</f>
        <v>0</v>
      </c>
      <c r="K203" s="259">
        <f>MERC!K204</f>
        <v>0</v>
      </c>
      <c r="L203" s="259"/>
      <c r="M203" s="259"/>
      <c r="N203" s="259"/>
      <c r="O203" s="259"/>
      <c r="P203" s="259"/>
      <c r="Q203" s="258">
        <f>MERC!M204</f>
        <v>0</v>
      </c>
      <c r="R203" s="20">
        <f>MAX(MERC!O204*60,MERC!P204)</f>
        <v>0</v>
      </c>
      <c r="S203" s="268" t="str">
        <f>IF(MERC!N204&lt;&gt;"",MERC!N204,"")</f>
        <v/>
      </c>
      <c r="T203" s="488" t="str">
        <f>IF(SUM(R203:R207)&gt;60,ROUND(SUM(R203:R207)/60,2)&amp;" HORAS",SUM(R203:R207)&amp;" MINUTOS")</f>
        <v>0 MINUTOS</v>
      </c>
      <c r="U203" s="492"/>
      <c r="V203" s="492"/>
      <c r="W203" s="492"/>
      <c r="X203" s="492"/>
    </row>
    <row r="204" spans="1:24" ht="53.25" customHeight="1" thickBot="1">
      <c r="A204" s="479"/>
      <c r="B204" s="479"/>
      <c r="C204" s="479"/>
      <c r="D204" s="479"/>
      <c r="E204" s="482"/>
      <c r="F204" s="473"/>
      <c r="G204" s="476"/>
      <c r="H204" s="476"/>
      <c r="I204" s="473"/>
      <c r="J204" s="260">
        <f>MERC!I205</f>
        <v>0</v>
      </c>
      <c r="K204" s="261">
        <f>MERC!K205</f>
        <v>0</v>
      </c>
      <c r="L204" s="261"/>
      <c r="M204" s="261"/>
      <c r="N204" s="261"/>
      <c r="O204" s="261"/>
      <c r="P204" s="261"/>
      <c r="Q204" s="260">
        <f>MERC!M205</f>
        <v>0</v>
      </c>
      <c r="R204" s="21">
        <f>MAX(MERC!O205*60,MERC!P205)</f>
        <v>0</v>
      </c>
      <c r="S204" s="269" t="str">
        <f>IF(MERC!N205&lt;&gt;"",MERC!N205,"")</f>
        <v/>
      </c>
      <c r="T204" s="489"/>
      <c r="U204" s="493"/>
      <c r="V204" s="493"/>
      <c r="W204" s="493"/>
      <c r="X204" s="493"/>
    </row>
    <row r="205" spans="1:24" ht="53.25" customHeight="1" thickBot="1">
      <c r="A205" s="480"/>
      <c r="B205" s="480"/>
      <c r="C205" s="480"/>
      <c r="D205" s="480"/>
      <c r="E205" s="482"/>
      <c r="F205" s="473"/>
      <c r="G205" s="22"/>
      <c r="H205" s="22"/>
      <c r="I205" s="473"/>
      <c r="J205" s="260">
        <f>MERC!I206</f>
        <v>0</v>
      </c>
      <c r="K205" s="261">
        <f>MERC!K206</f>
        <v>0</v>
      </c>
      <c r="L205" s="261"/>
      <c r="M205" s="261"/>
      <c r="N205" s="261"/>
      <c r="O205" s="261"/>
      <c r="P205" s="261"/>
      <c r="Q205" s="260">
        <f>MERC!M206</f>
        <v>0</v>
      </c>
      <c r="R205" s="23">
        <f>MAX(MERC!O206*60,MERC!P206)</f>
        <v>0</v>
      </c>
      <c r="S205" s="269" t="str">
        <f>IF(MERC!N206&lt;&gt;"",MERC!N206,"")</f>
        <v/>
      </c>
      <c r="T205" s="490"/>
      <c r="U205" s="494"/>
      <c r="V205" s="494"/>
      <c r="W205" s="494"/>
      <c r="X205" s="494"/>
    </row>
    <row r="206" spans="1:24" ht="53.25" customHeight="1" thickBot="1">
      <c r="A206" s="480"/>
      <c r="B206" s="480"/>
      <c r="C206" s="480"/>
      <c r="D206" s="480"/>
      <c r="E206" s="482"/>
      <c r="F206" s="473"/>
      <c r="G206" s="484"/>
      <c r="H206" s="484"/>
      <c r="I206" s="473"/>
      <c r="J206" s="262">
        <f>MERC!I207</f>
        <v>0</v>
      </c>
      <c r="K206" s="263">
        <f>MERC!K207</f>
        <v>0</v>
      </c>
      <c r="L206" s="263"/>
      <c r="M206" s="263"/>
      <c r="N206" s="263"/>
      <c r="O206" s="263"/>
      <c r="P206" s="263"/>
      <c r="Q206" s="264">
        <f>MERC!M207</f>
        <v>0</v>
      </c>
      <c r="R206" s="23">
        <f>MAX(MERC!O207*60,MERC!P207)</f>
        <v>0</v>
      </c>
      <c r="S206" s="269" t="str">
        <f>IF(MERC!N207&lt;&gt;"",MERC!N207,"")</f>
        <v/>
      </c>
      <c r="T206" s="490"/>
      <c r="U206" s="494"/>
      <c r="V206" s="494"/>
      <c r="W206" s="494"/>
      <c r="X206" s="494"/>
    </row>
    <row r="207" spans="1:24" ht="53.25" customHeight="1" thickBot="1">
      <c r="A207" s="481"/>
      <c r="B207" s="481"/>
      <c r="C207" s="481"/>
      <c r="D207" s="481"/>
      <c r="E207" s="483"/>
      <c r="F207" s="474"/>
      <c r="G207" s="476"/>
      <c r="H207" s="476"/>
      <c r="I207" s="474"/>
      <c r="J207" s="265">
        <f>MERC!I208</f>
        <v>0</v>
      </c>
      <c r="K207" s="266">
        <f>MERC!K208</f>
        <v>0</v>
      </c>
      <c r="L207" s="266"/>
      <c r="M207" s="266"/>
      <c r="N207" s="266"/>
      <c r="O207" s="266"/>
      <c r="P207" s="266"/>
      <c r="Q207" s="267">
        <f>MERC!M208</f>
        <v>0</v>
      </c>
      <c r="R207" s="24">
        <f>MAX(MERC!O208*60,MERC!P208)</f>
        <v>0</v>
      </c>
      <c r="S207" s="270" t="str">
        <f>IF(MERC!N208&lt;&gt;"",MERC!N208,"")</f>
        <v/>
      </c>
      <c r="T207" s="491"/>
      <c r="U207" s="495"/>
      <c r="V207" s="495"/>
      <c r="W207" s="495"/>
      <c r="X207" s="495"/>
    </row>
    <row r="208" spans="1:24" ht="53.25" customHeight="1" thickBot="1">
      <c r="A208" s="478">
        <f>MERC!B209</f>
        <v>0</v>
      </c>
      <c r="B208" s="478">
        <f>MERC!D209</f>
        <v>0</v>
      </c>
      <c r="C208" s="478">
        <f>IF(MERC!H209&gt;0,MERC!G209/MERC!H209,0)</f>
        <v>0</v>
      </c>
      <c r="D208" s="478">
        <f>MERC!E209</f>
        <v>0</v>
      </c>
      <c r="E208" s="472"/>
      <c r="F208" s="472"/>
      <c r="G208" s="484"/>
      <c r="H208" s="485"/>
      <c r="I208" s="472"/>
      <c r="J208" s="258">
        <f>MERC!I209</f>
        <v>0</v>
      </c>
      <c r="K208" s="259">
        <f>MERC!K209</f>
        <v>0</v>
      </c>
      <c r="L208" s="259"/>
      <c r="M208" s="259"/>
      <c r="N208" s="259"/>
      <c r="O208" s="259"/>
      <c r="P208" s="259"/>
      <c r="Q208" s="258">
        <f>MERC!M209</f>
        <v>0</v>
      </c>
      <c r="R208" s="20">
        <f>MAX(MERC!O209*60,MERC!P209)</f>
        <v>0</v>
      </c>
      <c r="S208" s="268" t="str">
        <f>IF(MERC!N209&lt;&gt;"",MERC!N209,"")</f>
        <v/>
      </c>
      <c r="T208" s="488" t="str">
        <f>IF(SUM(R208:R212)&gt;60,ROUND(SUM(R208:R212)/60,2)&amp;" HORAS",SUM(R208:R212)&amp;" MINUTOS")</f>
        <v>0 MINUTOS</v>
      </c>
      <c r="U208" s="492"/>
      <c r="V208" s="492"/>
      <c r="W208" s="492"/>
      <c r="X208" s="492"/>
    </row>
    <row r="209" spans="1:24" ht="53.25" customHeight="1" thickBot="1">
      <c r="A209" s="479"/>
      <c r="B209" s="479"/>
      <c r="C209" s="479"/>
      <c r="D209" s="479"/>
      <c r="E209" s="486"/>
      <c r="F209" s="473"/>
      <c r="G209" s="476"/>
      <c r="H209" s="476"/>
      <c r="I209" s="473"/>
      <c r="J209" s="260">
        <f>MERC!I210</f>
        <v>0</v>
      </c>
      <c r="K209" s="261">
        <f>MERC!K210</f>
        <v>0</v>
      </c>
      <c r="L209" s="261"/>
      <c r="M209" s="261"/>
      <c r="N209" s="261"/>
      <c r="O209" s="261"/>
      <c r="P209" s="261"/>
      <c r="Q209" s="260">
        <f>MERC!M210</f>
        <v>0</v>
      </c>
      <c r="R209" s="21">
        <f>MAX(MERC!O210*60,MERC!P210)</f>
        <v>0</v>
      </c>
      <c r="S209" s="269" t="str">
        <f>IF(MERC!N210&lt;&gt;"",MERC!N210,"")</f>
        <v/>
      </c>
      <c r="T209" s="489"/>
      <c r="U209" s="493"/>
      <c r="V209" s="493"/>
      <c r="W209" s="493"/>
      <c r="X209" s="493"/>
    </row>
    <row r="210" spans="1:24" ht="53.25" customHeight="1" thickBot="1">
      <c r="A210" s="480"/>
      <c r="B210" s="480"/>
      <c r="C210" s="480"/>
      <c r="D210" s="480"/>
      <c r="E210" s="486"/>
      <c r="F210" s="473"/>
      <c r="G210" s="22"/>
      <c r="H210" s="22"/>
      <c r="I210" s="473"/>
      <c r="J210" s="260">
        <f>MERC!I211</f>
        <v>0</v>
      </c>
      <c r="K210" s="261">
        <f>MERC!K211</f>
        <v>0</v>
      </c>
      <c r="L210" s="261"/>
      <c r="M210" s="261"/>
      <c r="N210" s="261"/>
      <c r="O210" s="261"/>
      <c r="P210" s="261"/>
      <c r="Q210" s="260">
        <f>MERC!M211</f>
        <v>0</v>
      </c>
      <c r="R210" s="23">
        <f>MAX(MERC!O211*60,MERC!P211)</f>
        <v>0</v>
      </c>
      <c r="S210" s="269" t="str">
        <f>IF(MERC!N211&lt;&gt;"",MERC!N211,"")</f>
        <v/>
      </c>
      <c r="T210" s="490"/>
      <c r="U210" s="494"/>
      <c r="V210" s="494"/>
      <c r="W210" s="494"/>
      <c r="X210" s="494"/>
    </row>
    <row r="211" spans="1:24" ht="53.25" customHeight="1" thickBot="1">
      <c r="A211" s="480"/>
      <c r="B211" s="480"/>
      <c r="C211" s="480"/>
      <c r="D211" s="480"/>
      <c r="E211" s="486"/>
      <c r="F211" s="473"/>
      <c r="G211" s="484"/>
      <c r="H211" s="484"/>
      <c r="I211" s="473"/>
      <c r="J211" s="264">
        <f>MERC!I212</f>
        <v>0</v>
      </c>
      <c r="K211" s="263">
        <f>MERC!K212</f>
        <v>0</v>
      </c>
      <c r="L211" s="263"/>
      <c r="M211" s="263"/>
      <c r="N211" s="263"/>
      <c r="O211" s="263"/>
      <c r="P211" s="263"/>
      <c r="Q211" s="264">
        <f>MERC!M212</f>
        <v>0</v>
      </c>
      <c r="R211" s="23">
        <f>MAX(MERC!O212*60,MERC!P212)</f>
        <v>0</v>
      </c>
      <c r="S211" s="269" t="str">
        <f>IF(MERC!N212&lt;&gt;"",MERC!N212,"")</f>
        <v/>
      </c>
      <c r="T211" s="490"/>
      <c r="U211" s="494"/>
      <c r="V211" s="494"/>
      <c r="W211" s="494"/>
      <c r="X211" s="494"/>
    </row>
    <row r="212" spans="1:24" ht="53.25" customHeight="1" thickBot="1">
      <c r="A212" s="481"/>
      <c r="B212" s="481"/>
      <c r="C212" s="481"/>
      <c r="D212" s="481"/>
      <c r="E212" s="487"/>
      <c r="F212" s="474"/>
      <c r="G212" s="476"/>
      <c r="H212" s="476"/>
      <c r="I212" s="474"/>
      <c r="J212" s="267">
        <f>MERC!I213</f>
        <v>0</v>
      </c>
      <c r="K212" s="266">
        <f>MERC!K213</f>
        <v>0</v>
      </c>
      <c r="L212" s="266"/>
      <c r="M212" s="266"/>
      <c r="N212" s="266"/>
      <c r="O212" s="266"/>
      <c r="P212" s="266"/>
      <c r="Q212" s="267">
        <f>MERC!M213</f>
        <v>0</v>
      </c>
      <c r="R212" s="24">
        <f>MAX(MERC!O213*60,MERC!P213)</f>
        <v>0</v>
      </c>
      <c r="S212" s="270" t="str">
        <f>IF(MERC!N213&lt;&gt;"",MERC!N213,"")</f>
        <v/>
      </c>
      <c r="T212" s="491"/>
      <c r="U212" s="495"/>
      <c r="V212" s="495"/>
      <c r="W212" s="495"/>
      <c r="X212" s="495"/>
    </row>
    <row r="213" spans="1:24" ht="53.25" customHeight="1" thickBot="1">
      <c r="A213" s="478">
        <f>MERC!B214</f>
        <v>0</v>
      </c>
      <c r="B213" s="478">
        <f>MERC!D214</f>
        <v>0</v>
      </c>
      <c r="C213" s="478">
        <f>IF(MERC!H214&gt;0,MERC!G214/MERC!H214,0)</f>
        <v>0</v>
      </c>
      <c r="D213" s="478"/>
      <c r="E213" s="472"/>
      <c r="F213" s="472"/>
      <c r="G213" s="484"/>
      <c r="H213" s="485"/>
      <c r="I213" s="472"/>
      <c r="J213" s="258">
        <f>MERC!I214</f>
        <v>0</v>
      </c>
      <c r="K213" s="259">
        <f>MERC!K214</f>
        <v>0</v>
      </c>
      <c r="L213" s="259"/>
      <c r="M213" s="259"/>
      <c r="N213" s="259"/>
      <c r="O213" s="259"/>
      <c r="P213" s="259"/>
      <c r="Q213" s="258">
        <f>MERC!M214</f>
        <v>0</v>
      </c>
      <c r="R213" s="20">
        <f>MAX(MERC!O214*60,MERC!P214)</f>
        <v>0</v>
      </c>
      <c r="S213" s="268" t="str">
        <f>IF(MERC!N214&lt;&gt;"",MERC!N214,"")</f>
        <v/>
      </c>
      <c r="T213" s="488" t="str">
        <f>IF(SUM(R213:R217)&gt;60,ROUND(SUM(R213:R217)/60,2)&amp;" HORAS",SUM(R213:R217)&amp;" MINUTOS")</f>
        <v>0 MINUTOS</v>
      </c>
      <c r="U213" s="492"/>
      <c r="V213" s="492"/>
      <c r="W213" s="492"/>
      <c r="X213" s="492"/>
    </row>
    <row r="214" spans="1:24" ht="53.25" customHeight="1" thickBot="1">
      <c r="A214" s="479"/>
      <c r="B214" s="479"/>
      <c r="C214" s="479"/>
      <c r="D214" s="479"/>
      <c r="E214" s="486"/>
      <c r="F214" s="473"/>
      <c r="G214" s="476"/>
      <c r="H214" s="476"/>
      <c r="I214" s="473"/>
      <c r="J214" s="260">
        <f>MERC!I215</f>
        <v>0</v>
      </c>
      <c r="K214" s="261">
        <f>MERC!K215</f>
        <v>0</v>
      </c>
      <c r="L214" s="261"/>
      <c r="M214" s="261"/>
      <c r="N214" s="261"/>
      <c r="O214" s="261"/>
      <c r="P214" s="261"/>
      <c r="Q214" s="260">
        <f>MERC!M215</f>
        <v>0</v>
      </c>
      <c r="R214" s="21">
        <f>MAX(MERC!O215*60,MERC!P215)</f>
        <v>0</v>
      </c>
      <c r="S214" s="269" t="str">
        <f>IF(MERC!N215&lt;&gt;"",MERC!N215,"")</f>
        <v/>
      </c>
      <c r="T214" s="489"/>
      <c r="U214" s="493"/>
      <c r="V214" s="493"/>
      <c r="W214" s="493"/>
      <c r="X214" s="493"/>
    </row>
    <row r="215" spans="1:24" ht="53.25" customHeight="1" thickBot="1">
      <c r="A215" s="480"/>
      <c r="B215" s="480"/>
      <c r="C215" s="480"/>
      <c r="D215" s="480"/>
      <c r="E215" s="486"/>
      <c r="F215" s="473"/>
      <c r="G215" s="22"/>
      <c r="H215" s="22"/>
      <c r="I215" s="473"/>
      <c r="J215" s="260">
        <f>MERC!I216</f>
        <v>0</v>
      </c>
      <c r="K215" s="261">
        <f>MERC!K216</f>
        <v>0</v>
      </c>
      <c r="L215" s="261"/>
      <c r="M215" s="261"/>
      <c r="N215" s="261"/>
      <c r="O215" s="261"/>
      <c r="P215" s="261"/>
      <c r="Q215" s="260">
        <f>MERC!M216</f>
        <v>0</v>
      </c>
      <c r="R215" s="23">
        <f>MAX(MERC!O216*60,MERC!P216)</f>
        <v>0</v>
      </c>
      <c r="S215" s="269" t="str">
        <f>IF(MERC!N216&lt;&gt;"",MERC!N216,"")</f>
        <v/>
      </c>
      <c r="T215" s="490"/>
      <c r="U215" s="494"/>
      <c r="V215" s="494"/>
      <c r="W215" s="494"/>
      <c r="X215" s="494"/>
    </row>
    <row r="216" spans="1:24" ht="53.25" customHeight="1" thickBot="1">
      <c r="A216" s="480"/>
      <c r="B216" s="480"/>
      <c r="C216" s="480"/>
      <c r="D216" s="480"/>
      <c r="E216" s="486"/>
      <c r="F216" s="473"/>
      <c r="G216" s="484"/>
      <c r="H216" s="484"/>
      <c r="I216" s="473"/>
      <c r="J216" s="264">
        <f>MERC!I217</f>
        <v>0</v>
      </c>
      <c r="K216" s="263">
        <f>MERC!K217</f>
        <v>0</v>
      </c>
      <c r="L216" s="263"/>
      <c r="M216" s="263"/>
      <c r="N216" s="263"/>
      <c r="O216" s="263"/>
      <c r="P216" s="263"/>
      <c r="Q216" s="264">
        <f>MERC!M217</f>
        <v>0</v>
      </c>
      <c r="R216" s="23">
        <f>MAX(MERC!O217*60,MERC!P217)</f>
        <v>0</v>
      </c>
      <c r="S216" s="269" t="str">
        <f>IF(MERC!N217&lt;&gt;"",MERC!N217,"")</f>
        <v/>
      </c>
      <c r="T216" s="490"/>
      <c r="U216" s="494"/>
      <c r="V216" s="494"/>
      <c r="W216" s="494"/>
      <c r="X216" s="494"/>
    </row>
    <row r="217" spans="1:24" ht="53.25" customHeight="1" thickBot="1">
      <c r="A217" s="481"/>
      <c r="B217" s="481"/>
      <c r="C217" s="481"/>
      <c r="D217" s="481"/>
      <c r="E217" s="487"/>
      <c r="F217" s="474"/>
      <c r="G217" s="476"/>
      <c r="H217" s="476"/>
      <c r="I217" s="474"/>
      <c r="J217" s="267">
        <f>MERC!I218</f>
        <v>0</v>
      </c>
      <c r="K217" s="266">
        <f>MERC!K218</f>
        <v>0</v>
      </c>
      <c r="L217" s="266"/>
      <c r="M217" s="266"/>
      <c r="N217" s="266"/>
      <c r="O217" s="266"/>
      <c r="P217" s="266"/>
      <c r="Q217" s="267">
        <f>MERC!M218</f>
        <v>0</v>
      </c>
      <c r="R217" s="24">
        <f>MAX(MERC!O218*60,MERC!P218)</f>
        <v>0</v>
      </c>
      <c r="S217" s="270" t="str">
        <f>IF(MERC!N218&lt;&gt;"",MERC!N218,"")</f>
        <v/>
      </c>
      <c r="T217" s="491"/>
      <c r="U217" s="495"/>
      <c r="V217" s="495"/>
      <c r="W217" s="495"/>
      <c r="X217" s="495"/>
    </row>
    <row r="218" spans="1:24" ht="53.25" customHeight="1" thickBot="1">
      <c r="A218" s="478">
        <f>MERC!B219</f>
        <v>0</v>
      </c>
      <c r="B218" s="478">
        <f>MERC!D219</f>
        <v>0</v>
      </c>
      <c r="C218" s="478">
        <f>IF(MERC!H219&gt;0,MERC!G219/MERC!H219,0)</f>
        <v>0</v>
      </c>
      <c r="D218" s="478">
        <f>MERC!E219</f>
        <v>0</v>
      </c>
      <c r="E218" s="477"/>
      <c r="F218" s="477"/>
      <c r="G218" s="484"/>
      <c r="H218" s="485"/>
      <c r="I218" s="472"/>
      <c r="J218" s="258">
        <f>MERC!I219</f>
        <v>0</v>
      </c>
      <c r="K218" s="259">
        <f>MERC!K219</f>
        <v>0</v>
      </c>
      <c r="L218" s="259"/>
      <c r="M218" s="259"/>
      <c r="N218" s="259"/>
      <c r="O218" s="259"/>
      <c r="P218" s="259"/>
      <c r="Q218" s="258">
        <f>MERC!M219</f>
        <v>0</v>
      </c>
      <c r="R218" s="20">
        <f>MAX(MERC!O219*60,MERC!P219)</f>
        <v>0</v>
      </c>
      <c r="S218" s="268" t="str">
        <f>IF(MERC!N219&lt;&gt;"",MERC!N219,"")</f>
        <v/>
      </c>
      <c r="T218" s="488" t="str">
        <f>IF(SUM(R218:R222)&gt;60,ROUND(SUM(R218:R222)/60,2)&amp;" HORAS",SUM(R218:R222)&amp;" MINUTOS")</f>
        <v>0 MINUTOS</v>
      </c>
      <c r="U218" s="492"/>
      <c r="V218" s="492"/>
      <c r="W218" s="492"/>
      <c r="X218" s="492"/>
    </row>
    <row r="219" spans="1:24" ht="53.25" customHeight="1" thickBot="1">
      <c r="A219" s="479"/>
      <c r="B219" s="479"/>
      <c r="C219" s="479"/>
      <c r="D219" s="479"/>
      <c r="E219" s="482"/>
      <c r="F219" s="473"/>
      <c r="G219" s="476"/>
      <c r="H219" s="476"/>
      <c r="I219" s="473"/>
      <c r="J219" s="260">
        <f>MERC!I220</f>
        <v>0</v>
      </c>
      <c r="K219" s="261">
        <f>MERC!K220</f>
        <v>0</v>
      </c>
      <c r="L219" s="261"/>
      <c r="M219" s="261"/>
      <c r="N219" s="261"/>
      <c r="O219" s="261"/>
      <c r="P219" s="261"/>
      <c r="Q219" s="260">
        <f>MERC!M220</f>
        <v>0</v>
      </c>
      <c r="R219" s="21">
        <f>MAX(MERC!O220*60,MERC!P220)</f>
        <v>0</v>
      </c>
      <c r="S219" s="269" t="str">
        <f>IF(MERC!N220&lt;&gt;"",MERC!N220,"")</f>
        <v/>
      </c>
      <c r="T219" s="489"/>
      <c r="U219" s="493"/>
      <c r="V219" s="493"/>
      <c r="W219" s="493"/>
      <c r="X219" s="493"/>
    </row>
    <row r="220" spans="1:24" ht="53.25" customHeight="1" thickBot="1">
      <c r="A220" s="480"/>
      <c r="B220" s="480"/>
      <c r="C220" s="480"/>
      <c r="D220" s="480"/>
      <c r="E220" s="482"/>
      <c r="F220" s="473"/>
      <c r="G220" s="22"/>
      <c r="H220" s="22"/>
      <c r="I220" s="473"/>
      <c r="J220" s="260">
        <f>MERC!I221</f>
        <v>0</v>
      </c>
      <c r="K220" s="261">
        <f>MERC!K221</f>
        <v>0</v>
      </c>
      <c r="L220" s="261"/>
      <c r="M220" s="261"/>
      <c r="N220" s="261"/>
      <c r="O220" s="261"/>
      <c r="P220" s="261"/>
      <c r="Q220" s="260">
        <f>MERC!M221</f>
        <v>0</v>
      </c>
      <c r="R220" s="23">
        <f>MAX(MERC!O221*60,MERC!P221)</f>
        <v>0</v>
      </c>
      <c r="S220" s="269" t="str">
        <f>IF(MERC!N221&lt;&gt;"",MERC!N221,"")</f>
        <v/>
      </c>
      <c r="T220" s="490"/>
      <c r="U220" s="494"/>
      <c r="V220" s="494"/>
      <c r="W220" s="494"/>
      <c r="X220" s="494"/>
    </row>
    <row r="221" spans="1:24" ht="53.25" customHeight="1" thickBot="1">
      <c r="A221" s="480"/>
      <c r="B221" s="480"/>
      <c r="C221" s="480"/>
      <c r="D221" s="480"/>
      <c r="E221" s="482"/>
      <c r="F221" s="473"/>
      <c r="G221" s="484"/>
      <c r="H221" s="475"/>
      <c r="I221" s="473"/>
      <c r="J221" s="262">
        <f>MERC!I222</f>
        <v>0</v>
      </c>
      <c r="K221" s="263">
        <f>MERC!K222</f>
        <v>0</v>
      </c>
      <c r="L221" s="263"/>
      <c r="M221" s="263"/>
      <c r="N221" s="263"/>
      <c r="O221" s="263"/>
      <c r="P221" s="263"/>
      <c r="Q221" s="264">
        <f>MERC!M222</f>
        <v>0</v>
      </c>
      <c r="R221" s="23">
        <f>MAX(MERC!O222*60,MERC!P222)</f>
        <v>0</v>
      </c>
      <c r="S221" s="269" t="str">
        <f>IF(MERC!N222&lt;&gt;"",MERC!N222,"")</f>
        <v/>
      </c>
      <c r="T221" s="490"/>
      <c r="U221" s="494"/>
      <c r="V221" s="494"/>
      <c r="W221" s="494"/>
      <c r="X221" s="494"/>
    </row>
    <row r="222" spans="1:24" ht="53.25" customHeight="1" thickBot="1">
      <c r="A222" s="481"/>
      <c r="B222" s="481"/>
      <c r="C222" s="481"/>
      <c r="D222" s="481"/>
      <c r="E222" s="483"/>
      <c r="F222" s="474"/>
      <c r="G222" s="476"/>
      <c r="H222" s="476"/>
      <c r="I222" s="474"/>
      <c r="J222" s="265">
        <f>MERC!I223</f>
        <v>0</v>
      </c>
      <c r="K222" s="266">
        <f>MERC!K223</f>
        <v>0</v>
      </c>
      <c r="L222" s="266"/>
      <c r="M222" s="266"/>
      <c r="N222" s="266"/>
      <c r="O222" s="266"/>
      <c r="P222" s="266"/>
      <c r="Q222" s="267">
        <f>MERC!M223</f>
        <v>0</v>
      </c>
      <c r="R222" s="24">
        <f>MAX(MERC!O223*60,MERC!P223)</f>
        <v>0</v>
      </c>
      <c r="S222" s="270" t="str">
        <f>IF(MERC!N223&lt;&gt;"",MERC!N223,"")</f>
        <v/>
      </c>
      <c r="T222" s="491"/>
      <c r="U222" s="495"/>
      <c r="V222" s="495"/>
      <c r="W222" s="495"/>
      <c r="X222" s="495"/>
    </row>
    <row r="223" spans="1:24" ht="53.25" customHeight="1" thickBot="1">
      <c r="A223" s="478">
        <f>MERC!B224</f>
        <v>0</v>
      </c>
      <c r="B223" s="478">
        <f>MERC!D224</f>
        <v>0</v>
      </c>
      <c r="C223" s="478">
        <f>IF(MERC!H224&gt;0,MERC!G224/MERC!H224,0)</f>
        <v>0</v>
      </c>
      <c r="D223" s="478">
        <f>MERC!E224</f>
        <v>0</v>
      </c>
      <c r="E223" s="477"/>
      <c r="F223" s="477"/>
      <c r="G223" s="484"/>
      <c r="H223" s="485"/>
      <c r="I223" s="472"/>
      <c r="J223" s="258">
        <f>MERC!I224</f>
        <v>0</v>
      </c>
      <c r="K223" s="259">
        <f>MERC!K224</f>
        <v>0</v>
      </c>
      <c r="L223" s="259"/>
      <c r="M223" s="259"/>
      <c r="N223" s="259"/>
      <c r="O223" s="259"/>
      <c r="P223" s="259"/>
      <c r="Q223" s="258">
        <f>MERC!M224</f>
        <v>0</v>
      </c>
      <c r="R223" s="20">
        <f>MAX(MERC!O224*60,MERC!P224)</f>
        <v>0</v>
      </c>
      <c r="S223" s="268" t="str">
        <f>IF(MERC!N224&lt;&gt;"",MERC!N224,"")</f>
        <v/>
      </c>
      <c r="T223" s="488" t="str">
        <f>IF(SUM(R223:R227)&gt;60,ROUND(SUM(R223:R227)/60,2)&amp;" HORAS",SUM(R223:R227)&amp;" MINUTOS")</f>
        <v>0 MINUTOS</v>
      </c>
      <c r="U223" s="492"/>
      <c r="V223" s="492"/>
      <c r="W223" s="492"/>
      <c r="X223" s="492"/>
    </row>
    <row r="224" spans="1:24" ht="53.25" customHeight="1" thickBot="1">
      <c r="A224" s="479"/>
      <c r="B224" s="479"/>
      <c r="C224" s="479"/>
      <c r="D224" s="479"/>
      <c r="E224" s="482"/>
      <c r="F224" s="473"/>
      <c r="G224" s="476"/>
      <c r="H224" s="476"/>
      <c r="I224" s="473"/>
      <c r="J224" s="260">
        <f>MERC!I225</f>
        <v>0</v>
      </c>
      <c r="K224" s="261">
        <f>MERC!K225</f>
        <v>0</v>
      </c>
      <c r="L224" s="261"/>
      <c r="M224" s="261"/>
      <c r="N224" s="261"/>
      <c r="O224" s="261"/>
      <c r="P224" s="261"/>
      <c r="Q224" s="260">
        <f>MERC!M225</f>
        <v>0</v>
      </c>
      <c r="R224" s="21">
        <f>MAX(MERC!O225*60,MERC!P225)</f>
        <v>0</v>
      </c>
      <c r="S224" s="269" t="str">
        <f>IF(MERC!N225&lt;&gt;"",MERC!N225,"")</f>
        <v/>
      </c>
      <c r="T224" s="489"/>
      <c r="U224" s="493"/>
      <c r="V224" s="493"/>
      <c r="W224" s="493"/>
      <c r="X224" s="493"/>
    </row>
    <row r="225" spans="1:24" ht="53.25" customHeight="1" thickBot="1">
      <c r="A225" s="480"/>
      <c r="B225" s="480"/>
      <c r="C225" s="480"/>
      <c r="D225" s="480"/>
      <c r="E225" s="482"/>
      <c r="F225" s="473"/>
      <c r="G225" s="22"/>
      <c r="H225" s="22"/>
      <c r="I225" s="473"/>
      <c r="J225" s="260">
        <f>MERC!I226</f>
        <v>0</v>
      </c>
      <c r="K225" s="261">
        <f>MERC!K226</f>
        <v>0</v>
      </c>
      <c r="L225" s="261"/>
      <c r="M225" s="261"/>
      <c r="N225" s="261"/>
      <c r="O225" s="261"/>
      <c r="P225" s="261"/>
      <c r="Q225" s="260">
        <f>MERC!M226</f>
        <v>0</v>
      </c>
      <c r="R225" s="23">
        <f>MAX(MERC!O226*60,MERC!P226)</f>
        <v>0</v>
      </c>
      <c r="S225" s="269" t="str">
        <f>IF(MERC!N226&lt;&gt;"",MERC!N226,"")</f>
        <v/>
      </c>
      <c r="T225" s="490"/>
      <c r="U225" s="494"/>
      <c r="V225" s="494"/>
      <c r="W225" s="494"/>
      <c r="X225" s="494"/>
    </row>
    <row r="226" spans="1:24" ht="53.25" customHeight="1" thickBot="1">
      <c r="A226" s="480"/>
      <c r="B226" s="480"/>
      <c r="C226" s="480"/>
      <c r="D226" s="480"/>
      <c r="E226" s="482"/>
      <c r="F226" s="473"/>
      <c r="G226" s="484"/>
      <c r="H226" s="475"/>
      <c r="I226" s="473"/>
      <c r="J226" s="262">
        <f>MERC!I227</f>
        <v>0</v>
      </c>
      <c r="K226" s="263">
        <f>MERC!K227</f>
        <v>0</v>
      </c>
      <c r="L226" s="263"/>
      <c r="M226" s="263"/>
      <c r="N226" s="263"/>
      <c r="O226" s="263"/>
      <c r="P226" s="263"/>
      <c r="Q226" s="264">
        <f>MERC!M227</f>
        <v>0</v>
      </c>
      <c r="R226" s="23">
        <f>MAX(MERC!O227*60,MERC!P227)</f>
        <v>0</v>
      </c>
      <c r="S226" s="269" t="str">
        <f>IF(MERC!N227&lt;&gt;"",MERC!N227,"")</f>
        <v/>
      </c>
      <c r="T226" s="490"/>
      <c r="U226" s="494"/>
      <c r="V226" s="494"/>
      <c r="W226" s="494"/>
      <c r="X226" s="494"/>
    </row>
    <row r="227" spans="1:24" ht="53.25" customHeight="1" thickBot="1">
      <c r="A227" s="481"/>
      <c r="B227" s="481"/>
      <c r="C227" s="481"/>
      <c r="D227" s="481"/>
      <c r="E227" s="483"/>
      <c r="F227" s="474"/>
      <c r="G227" s="476"/>
      <c r="H227" s="476"/>
      <c r="I227" s="474"/>
      <c r="J227" s="265">
        <f>MERC!I228</f>
        <v>0</v>
      </c>
      <c r="K227" s="266">
        <f>MERC!K228</f>
        <v>0</v>
      </c>
      <c r="L227" s="266"/>
      <c r="M227" s="266"/>
      <c r="N227" s="266"/>
      <c r="O227" s="266"/>
      <c r="P227" s="266"/>
      <c r="Q227" s="267">
        <f>MERC!M228</f>
        <v>0</v>
      </c>
      <c r="R227" s="24">
        <f>MAX(MERC!O228*60,MERC!P228)</f>
        <v>0</v>
      </c>
      <c r="S227" s="270" t="str">
        <f>IF(MERC!N228&lt;&gt;"",MERC!N228,"")</f>
        <v/>
      </c>
      <c r="T227" s="491"/>
      <c r="U227" s="495"/>
      <c r="V227" s="495"/>
      <c r="W227" s="495"/>
      <c r="X227" s="495"/>
    </row>
    <row r="228" spans="1:24" ht="53.25" customHeight="1" thickBot="1">
      <c r="A228" s="478">
        <f>MERC!B229</f>
        <v>0</v>
      </c>
      <c r="B228" s="478">
        <f>MERC!D229</f>
        <v>0</v>
      </c>
      <c r="C228" s="478">
        <f>IF(MERC!H229&gt;0,MERC!G229/MERC!H229,0)</f>
        <v>0</v>
      </c>
      <c r="D228" s="478">
        <f>MERC!E229</f>
        <v>0</v>
      </c>
      <c r="E228" s="477"/>
      <c r="F228" s="472"/>
      <c r="G228" s="484"/>
      <c r="H228" s="485"/>
      <c r="I228" s="472"/>
      <c r="J228" s="258">
        <f>MERC!I229</f>
        <v>0</v>
      </c>
      <c r="K228" s="259">
        <f>MERC!K229</f>
        <v>0</v>
      </c>
      <c r="L228" s="259"/>
      <c r="M228" s="259"/>
      <c r="N228" s="259"/>
      <c r="O228" s="259"/>
      <c r="P228" s="259"/>
      <c r="Q228" s="258">
        <f>MERC!M229</f>
        <v>0</v>
      </c>
      <c r="R228" s="20">
        <f>MAX(MERC!O229*60,MERC!P229)</f>
        <v>0</v>
      </c>
      <c r="S228" s="268" t="str">
        <f>IF(MERC!N229&lt;&gt;"",MERC!N229,"")</f>
        <v/>
      </c>
      <c r="T228" s="488" t="str">
        <f>IF(SUM(R228:R232)&gt;60,ROUND(SUM(R228:R232)/60,2)&amp;" HORAS",SUM(R228:R232)&amp;" MINUTOS")</f>
        <v>0 MINUTOS</v>
      </c>
      <c r="U228" s="492"/>
      <c r="V228" s="492"/>
      <c r="W228" s="492"/>
      <c r="X228" s="492"/>
    </row>
    <row r="229" spans="1:24" ht="53.25" customHeight="1" thickBot="1">
      <c r="A229" s="479"/>
      <c r="B229" s="479"/>
      <c r="C229" s="479"/>
      <c r="D229" s="479"/>
      <c r="E229" s="482"/>
      <c r="F229" s="473"/>
      <c r="G229" s="476"/>
      <c r="H229" s="476"/>
      <c r="I229" s="473"/>
      <c r="J229" s="260">
        <f>MERC!I230</f>
        <v>0</v>
      </c>
      <c r="K229" s="261">
        <f>MERC!K230</f>
        <v>0</v>
      </c>
      <c r="L229" s="261"/>
      <c r="M229" s="261"/>
      <c r="N229" s="261"/>
      <c r="O229" s="261"/>
      <c r="P229" s="261"/>
      <c r="Q229" s="260">
        <f>MERC!M230</f>
        <v>0</v>
      </c>
      <c r="R229" s="21">
        <f>MAX(MERC!O230*60,MERC!P230)</f>
        <v>0</v>
      </c>
      <c r="S229" s="269" t="str">
        <f>IF(MERC!N230&lt;&gt;"",MERC!N230,"")</f>
        <v/>
      </c>
      <c r="T229" s="489"/>
      <c r="U229" s="493"/>
      <c r="V229" s="493"/>
      <c r="W229" s="493"/>
      <c r="X229" s="493"/>
    </row>
    <row r="230" spans="1:24" ht="53.25" customHeight="1" thickBot="1">
      <c r="A230" s="480"/>
      <c r="B230" s="480"/>
      <c r="C230" s="480"/>
      <c r="D230" s="480"/>
      <c r="E230" s="482"/>
      <c r="F230" s="473"/>
      <c r="G230" s="22"/>
      <c r="H230" s="22"/>
      <c r="I230" s="473"/>
      <c r="J230" s="260">
        <f>MERC!I231</f>
        <v>0</v>
      </c>
      <c r="K230" s="261">
        <f>MERC!K231</f>
        <v>0</v>
      </c>
      <c r="L230" s="261"/>
      <c r="M230" s="261"/>
      <c r="N230" s="261"/>
      <c r="O230" s="261"/>
      <c r="P230" s="261"/>
      <c r="Q230" s="260">
        <f>MERC!M231</f>
        <v>0</v>
      </c>
      <c r="R230" s="23">
        <f>MAX(MERC!O231*60,MERC!P231)</f>
        <v>0</v>
      </c>
      <c r="S230" s="269" t="str">
        <f>IF(MERC!N231&lt;&gt;"",MERC!N231,"")</f>
        <v/>
      </c>
      <c r="T230" s="490"/>
      <c r="U230" s="494"/>
      <c r="V230" s="494"/>
      <c r="W230" s="494"/>
      <c r="X230" s="494"/>
    </row>
    <row r="231" spans="1:24" ht="53.25" customHeight="1" thickBot="1">
      <c r="A231" s="480"/>
      <c r="B231" s="480"/>
      <c r="C231" s="480"/>
      <c r="D231" s="480"/>
      <c r="E231" s="482"/>
      <c r="F231" s="473"/>
      <c r="G231" s="484"/>
      <c r="H231" s="484"/>
      <c r="I231" s="473"/>
      <c r="J231" s="262">
        <f>MERC!I232</f>
        <v>0</v>
      </c>
      <c r="K231" s="263">
        <f>MERC!K232</f>
        <v>0</v>
      </c>
      <c r="L231" s="263"/>
      <c r="M231" s="263"/>
      <c r="N231" s="263"/>
      <c r="O231" s="263"/>
      <c r="P231" s="263"/>
      <c r="Q231" s="264">
        <f>MERC!M232</f>
        <v>0</v>
      </c>
      <c r="R231" s="23">
        <f>MAX(MERC!O232*60,MERC!P232)</f>
        <v>0</v>
      </c>
      <c r="S231" s="269" t="str">
        <f>IF(MERC!N232&lt;&gt;"",MERC!N232,"")</f>
        <v/>
      </c>
      <c r="T231" s="490"/>
      <c r="U231" s="494"/>
      <c r="V231" s="494"/>
      <c r="W231" s="494"/>
      <c r="X231" s="494"/>
    </row>
    <row r="232" spans="1:24" ht="53.25" customHeight="1" thickBot="1">
      <c r="A232" s="481"/>
      <c r="B232" s="481"/>
      <c r="C232" s="481"/>
      <c r="D232" s="481"/>
      <c r="E232" s="483"/>
      <c r="F232" s="474"/>
      <c r="G232" s="476"/>
      <c r="H232" s="476"/>
      <c r="I232" s="474"/>
      <c r="J232" s="265">
        <f>MERC!I233</f>
        <v>0</v>
      </c>
      <c r="K232" s="266">
        <f>MERC!K233</f>
        <v>0</v>
      </c>
      <c r="L232" s="266"/>
      <c r="M232" s="266"/>
      <c r="N232" s="266"/>
      <c r="O232" s="266"/>
      <c r="P232" s="266"/>
      <c r="Q232" s="267">
        <f>MERC!M233</f>
        <v>0</v>
      </c>
      <c r="R232" s="24">
        <f>MAX(MERC!O233*60,MERC!P233)</f>
        <v>0</v>
      </c>
      <c r="S232" s="270" t="str">
        <f>IF(MERC!N233&lt;&gt;"",MERC!N233,"")</f>
        <v/>
      </c>
      <c r="T232" s="491"/>
      <c r="U232" s="495"/>
      <c r="V232" s="495"/>
      <c r="W232" s="495"/>
      <c r="X232" s="495"/>
    </row>
    <row r="233" spans="1:24" ht="53.25" customHeight="1" thickBot="1">
      <c r="A233" s="478">
        <f>MERC!B234</f>
        <v>0</v>
      </c>
      <c r="B233" s="478">
        <f>MERC!D234</f>
        <v>0</v>
      </c>
      <c r="C233" s="478">
        <f>IF(MERC!H234&gt;0,MERC!G234/MERC!H234,0)</f>
        <v>0</v>
      </c>
      <c r="D233" s="478">
        <f>MERC!E234</f>
        <v>0</v>
      </c>
      <c r="E233" s="472"/>
      <c r="F233" s="472"/>
      <c r="G233" s="484"/>
      <c r="H233" s="485"/>
      <c r="I233" s="472"/>
      <c r="J233" s="258">
        <f>MERC!I234</f>
        <v>0</v>
      </c>
      <c r="K233" s="259">
        <f>MERC!K234</f>
        <v>0</v>
      </c>
      <c r="L233" s="259"/>
      <c r="M233" s="259"/>
      <c r="N233" s="259"/>
      <c r="O233" s="259"/>
      <c r="P233" s="259"/>
      <c r="Q233" s="258">
        <f>MERC!M234</f>
        <v>0</v>
      </c>
      <c r="R233" s="20">
        <f>MAX(MERC!O234*60,MERC!P234)</f>
        <v>0</v>
      </c>
      <c r="S233" s="268" t="str">
        <f>IF(MERC!N234&lt;&gt;"",MERC!N234,"")</f>
        <v/>
      </c>
      <c r="T233" s="488" t="str">
        <f>IF(SUM(R233:R237)&gt;60,ROUND(SUM(R233:R237)/60,2)&amp;" HORAS",SUM(R233:R237)&amp;" MINUTOS")</f>
        <v>0 MINUTOS</v>
      </c>
      <c r="U233" s="492"/>
      <c r="V233" s="492"/>
      <c r="W233" s="492"/>
      <c r="X233" s="492"/>
    </row>
    <row r="234" spans="1:24" ht="53.25" customHeight="1" thickBot="1">
      <c r="A234" s="479"/>
      <c r="B234" s="479"/>
      <c r="C234" s="479"/>
      <c r="D234" s="479"/>
      <c r="E234" s="486"/>
      <c r="F234" s="473"/>
      <c r="G234" s="476"/>
      <c r="H234" s="476"/>
      <c r="I234" s="473"/>
      <c r="J234" s="260">
        <f>MERC!I235</f>
        <v>0</v>
      </c>
      <c r="K234" s="261">
        <f>MERC!K235</f>
        <v>0</v>
      </c>
      <c r="L234" s="261"/>
      <c r="M234" s="261"/>
      <c r="N234" s="261"/>
      <c r="O234" s="261"/>
      <c r="P234" s="261"/>
      <c r="Q234" s="260">
        <f>MERC!M235</f>
        <v>0</v>
      </c>
      <c r="R234" s="21">
        <f>MAX(MERC!O235*60,MERC!P235)</f>
        <v>0</v>
      </c>
      <c r="S234" s="269" t="str">
        <f>IF(MERC!N235&lt;&gt;"",MERC!N235,"")</f>
        <v/>
      </c>
      <c r="T234" s="489"/>
      <c r="U234" s="493"/>
      <c r="V234" s="493"/>
      <c r="W234" s="493"/>
      <c r="X234" s="493"/>
    </row>
    <row r="235" spans="1:24" ht="53.25" customHeight="1" thickBot="1">
      <c r="A235" s="480"/>
      <c r="B235" s="480"/>
      <c r="C235" s="480"/>
      <c r="D235" s="480"/>
      <c r="E235" s="486"/>
      <c r="F235" s="473"/>
      <c r="G235" s="22"/>
      <c r="H235" s="22"/>
      <c r="I235" s="473"/>
      <c r="J235" s="260">
        <f>MERC!I236</f>
        <v>0</v>
      </c>
      <c r="K235" s="261">
        <f>MERC!K236</f>
        <v>0</v>
      </c>
      <c r="L235" s="261"/>
      <c r="M235" s="261"/>
      <c r="N235" s="261"/>
      <c r="O235" s="261"/>
      <c r="P235" s="261"/>
      <c r="Q235" s="260">
        <f>MERC!M236</f>
        <v>0</v>
      </c>
      <c r="R235" s="23">
        <f>MAX(MERC!O236*60,MERC!P236)</f>
        <v>0</v>
      </c>
      <c r="S235" s="269" t="str">
        <f>IF(MERC!N236&lt;&gt;"",MERC!N236,"")</f>
        <v/>
      </c>
      <c r="T235" s="490"/>
      <c r="U235" s="494"/>
      <c r="V235" s="494"/>
      <c r="W235" s="494"/>
      <c r="X235" s="494"/>
    </row>
    <row r="236" spans="1:24" ht="53.25" customHeight="1" thickBot="1">
      <c r="A236" s="480"/>
      <c r="B236" s="480"/>
      <c r="C236" s="480"/>
      <c r="D236" s="480"/>
      <c r="E236" s="486"/>
      <c r="F236" s="473"/>
      <c r="G236" s="484"/>
      <c r="H236" s="484"/>
      <c r="I236" s="473"/>
      <c r="J236" s="264">
        <f>MERC!I237</f>
        <v>0</v>
      </c>
      <c r="K236" s="263">
        <f>MERC!K237</f>
        <v>0</v>
      </c>
      <c r="L236" s="263"/>
      <c r="M236" s="263"/>
      <c r="N236" s="263"/>
      <c r="O236" s="263"/>
      <c r="P236" s="263"/>
      <c r="Q236" s="264">
        <f>MERC!M237</f>
        <v>0</v>
      </c>
      <c r="R236" s="23">
        <f>MAX(MERC!O237*60,MERC!P237)</f>
        <v>0</v>
      </c>
      <c r="S236" s="269" t="str">
        <f>IF(MERC!N237&lt;&gt;"",MERC!N237,"")</f>
        <v/>
      </c>
      <c r="T236" s="490"/>
      <c r="U236" s="494"/>
      <c r="V236" s="494"/>
      <c r="W236" s="494"/>
      <c r="X236" s="494"/>
    </row>
    <row r="237" spans="1:24" ht="53.25" customHeight="1" thickBot="1">
      <c r="A237" s="481"/>
      <c r="B237" s="481"/>
      <c r="C237" s="481"/>
      <c r="D237" s="481"/>
      <c r="E237" s="487"/>
      <c r="F237" s="474"/>
      <c r="G237" s="476"/>
      <c r="H237" s="476"/>
      <c r="I237" s="474"/>
      <c r="J237" s="267">
        <f>MERC!I238</f>
        <v>0</v>
      </c>
      <c r="K237" s="266">
        <f>MERC!K238</f>
        <v>0</v>
      </c>
      <c r="L237" s="266"/>
      <c r="M237" s="266"/>
      <c r="N237" s="266"/>
      <c r="O237" s="266"/>
      <c r="P237" s="266"/>
      <c r="Q237" s="267">
        <f>MERC!M238</f>
        <v>0</v>
      </c>
      <c r="R237" s="24">
        <f>MAX(MERC!O238*60,MERC!P238)</f>
        <v>0</v>
      </c>
      <c r="S237" s="270" t="str">
        <f>IF(MERC!N238&lt;&gt;"",MERC!N238,"")</f>
        <v/>
      </c>
      <c r="T237" s="491"/>
      <c r="U237" s="495"/>
      <c r="V237" s="495"/>
      <c r="W237" s="495"/>
      <c r="X237" s="495"/>
    </row>
    <row r="238" spans="1:24" ht="53.25" customHeight="1" thickBot="1">
      <c r="A238" s="478">
        <f>MERC!B239</f>
        <v>0</v>
      </c>
      <c r="B238" s="478">
        <f>MERC!D239</f>
        <v>0</v>
      </c>
      <c r="C238" s="478">
        <f>IF(MERC!H239&gt;0,MERC!G239/MERC!H239,0)</f>
        <v>0</v>
      </c>
      <c r="D238" s="478">
        <f>MERC!E239</f>
        <v>0</v>
      </c>
      <c r="E238" s="472"/>
      <c r="F238" s="472"/>
      <c r="G238" s="484"/>
      <c r="H238" s="485"/>
      <c r="I238" s="472"/>
      <c r="J238" s="258">
        <f>MERC!I239</f>
        <v>0</v>
      </c>
      <c r="K238" s="259">
        <f>MERC!K239</f>
        <v>0</v>
      </c>
      <c r="L238" s="259"/>
      <c r="M238" s="259"/>
      <c r="N238" s="259"/>
      <c r="O238" s="259"/>
      <c r="P238" s="259"/>
      <c r="Q238" s="258">
        <f>MERC!M239</f>
        <v>0</v>
      </c>
      <c r="R238" s="20">
        <f>MAX(MERC!O239*60,MERC!P239)</f>
        <v>0</v>
      </c>
      <c r="S238" s="268" t="str">
        <f>IF(MERC!N239&lt;&gt;"",MERC!N239,"")</f>
        <v/>
      </c>
      <c r="T238" s="488" t="str">
        <f>IF(SUM(R238:R242)&gt;60,ROUND(SUM(R238:R242)/60,2)&amp;" HORAS",SUM(R238:R242)&amp;" MINUTOS")</f>
        <v>0 MINUTOS</v>
      </c>
      <c r="U238" s="492"/>
      <c r="V238" s="492"/>
      <c r="W238" s="492"/>
      <c r="X238" s="492"/>
    </row>
    <row r="239" spans="1:24" ht="53.25" customHeight="1" thickBot="1">
      <c r="A239" s="479"/>
      <c r="B239" s="479"/>
      <c r="C239" s="479"/>
      <c r="D239" s="479"/>
      <c r="E239" s="486"/>
      <c r="F239" s="473"/>
      <c r="G239" s="476"/>
      <c r="H239" s="476"/>
      <c r="I239" s="473"/>
      <c r="J239" s="260">
        <f>MERC!I240</f>
        <v>0</v>
      </c>
      <c r="K239" s="261">
        <f>MERC!K240</f>
        <v>0</v>
      </c>
      <c r="L239" s="261"/>
      <c r="M239" s="261"/>
      <c r="N239" s="261"/>
      <c r="O239" s="261"/>
      <c r="P239" s="261"/>
      <c r="Q239" s="260">
        <f>MERC!M240</f>
        <v>0</v>
      </c>
      <c r="R239" s="21">
        <f>MAX(MERC!O240*60,MERC!P240)</f>
        <v>0</v>
      </c>
      <c r="S239" s="269" t="str">
        <f>IF(MERC!N240&lt;&gt;"",MERC!N240,"")</f>
        <v/>
      </c>
      <c r="T239" s="489"/>
      <c r="U239" s="493"/>
      <c r="V239" s="493"/>
      <c r="W239" s="493"/>
      <c r="X239" s="493"/>
    </row>
    <row r="240" spans="1:24" ht="53.25" customHeight="1" thickBot="1">
      <c r="A240" s="480"/>
      <c r="B240" s="480"/>
      <c r="C240" s="480"/>
      <c r="D240" s="480"/>
      <c r="E240" s="486"/>
      <c r="F240" s="473"/>
      <c r="G240" s="22"/>
      <c r="H240" s="22"/>
      <c r="I240" s="473"/>
      <c r="J240" s="260">
        <f>MERC!I241</f>
        <v>0</v>
      </c>
      <c r="K240" s="261">
        <f>MERC!K241</f>
        <v>0</v>
      </c>
      <c r="L240" s="261"/>
      <c r="M240" s="261"/>
      <c r="N240" s="261"/>
      <c r="O240" s="261"/>
      <c r="P240" s="261"/>
      <c r="Q240" s="260">
        <f>MERC!M241</f>
        <v>0</v>
      </c>
      <c r="R240" s="23">
        <f>MAX(MERC!O241*60,MERC!P241)</f>
        <v>0</v>
      </c>
      <c r="S240" s="269" t="str">
        <f>IF(MERC!N241&lt;&gt;"",MERC!N241,"")</f>
        <v/>
      </c>
      <c r="T240" s="490"/>
      <c r="U240" s="494"/>
      <c r="V240" s="494"/>
      <c r="W240" s="494"/>
      <c r="X240" s="494"/>
    </row>
    <row r="241" spans="1:24" ht="53.25" customHeight="1" thickBot="1">
      <c r="A241" s="480"/>
      <c r="B241" s="480"/>
      <c r="C241" s="480"/>
      <c r="D241" s="480"/>
      <c r="E241" s="486"/>
      <c r="F241" s="473"/>
      <c r="G241" s="484"/>
      <c r="H241" s="484"/>
      <c r="I241" s="473"/>
      <c r="J241" s="264">
        <f>MERC!I242</f>
        <v>0</v>
      </c>
      <c r="K241" s="263">
        <f>MERC!K242</f>
        <v>0</v>
      </c>
      <c r="L241" s="263"/>
      <c r="M241" s="263"/>
      <c r="N241" s="263"/>
      <c r="O241" s="263"/>
      <c r="P241" s="263"/>
      <c r="Q241" s="264">
        <f>MERC!M242</f>
        <v>0</v>
      </c>
      <c r="R241" s="23">
        <f>MAX(MERC!O242*60,MERC!P242)</f>
        <v>0</v>
      </c>
      <c r="S241" s="269" t="str">
        <f>IF(MERC!N242&lt;&gt;"",MERC!N242,"")</f>
        <v/>
      </c>
      <c r="T241" s="490"/>
      <c r="U241" s="494"/>
      <c r="V241" s="494"/>
      <c r="W241" s="494"/>
      <c r="X241" s="494"/>
    </row>
    <row r="242" spans="1:24" ht="53.25" customHeight="1" thickBot="1">
      <c r="A242" s="481"/>
      <c r="B242" s="481"/>
      <c r="C242" s="481"/>
      <c r="D242" s="481"/>
      <c r="E242" s="487"/>
      <c r="F242" s="474"/>
      <c r="G242" s="476"/>
      <c r="H242" s="476"/>
      <c r="I242" s="474"/>
      <c r="J242" s="267">
        <f>MERC!I243</f>
        <v>0</v>
      </c>
      <c r="K242" s="266">
        <f>MERC!K243</f>
        <v>0</v>
      </c>
      <c r="L242" s="266"/>
      <c r="M242" s="266"/>
      <c r="N242" s="266"/>
      <c r="O242" s="266"/>
      <c r="P242" s="266"/>
      <c r="Q242" s="267">
        <f>MERC!M243</f>
        <v>0</v>
      </c>
      <c r="R242" s="24">
        <f>MAX(MERC!O243*60,MERC!P243)</f>
        <v>0</v>
      </c>
      <c r="S242" s="270" t="str">
        <f>IF(MERC!N243&lt;&gt;"",MERC!N243,"")</f>
        <v/>
      </c>
      <c r="T242" s="491"/>
      <c r="U242" s="495"/>
      <c r="V242" s="495"/>
      <c r="W242" s="495"/>
      <c r="X242" s="495"/>
    </row>
    <row r="243" spans="1:24" ht="53.25" customHeight="1" thickBot="1">
      <c r="A243" s="478">
        <f>MERC!B244</f>
        <v>0</v>
      </c>
      <c r="B243" s="478">
        <f>MERC!D244</f>
        <v>0</v>
      </c>
      <c r="C243" s="478">
        <f>IF(MERC!H244&gt;0,MERC!G244/MERC!H244,0)</f>
        <v>0</v>
      </c>
      <c r="D243" s="478"/>
      <c r="E243" s="477"/>
      <c r="F243" s="477"/>
      <c r="G243" s="484"/>
      <c r="H243" s="485"/>
      <c r="I243" s="472"/>
      <c r="J243" s="258">
        <f>MERC!I244</f>
        <v>0</v>
      </c>
      <c r="K243" s="259">
        <f>MERC!K244</f>
        <v>0</v>
      </c>
      <c r="L243" s="259"/>
      <c r="M243" s="259"/>
      <c r="N243" s="259"/>
      <c r="O243" s="259"/>
      <c r="P243" s="259"/>
      <c r="Q243" s="258">
        <f>MERC!M244</f>
        <v>0</v>
      </c>
      <c r="R243" s="20">
        <f>MAX(MERC!O244*60,MERC!P244)</f>
        <v>0</v>
      </c>
      <c r="S243" s="268" t="str">
        <f>IF(MERC!N244&lt;&gt;"",MERC!N244,"")</f>
        <v/>
      </c>
      <c r="T243" s="488" t="str">
        <f>IF(SUM(R243:R247)&gt;60,ROUND(SUM(R243:R247)/60,2)&amp;" HORAS",SUM(R243:R247)&amp;" MINUTOS")</f>
        <v>0 MINUTOS</v>
      </c>
      <c r="U243" s="492"/>
      <c r="V243" s="492"/>
      <c r="W243" s="492"/>
      <c r="X243" s="492"/>
    </row>
    <row r="244" spans="1:24" ht="53.25" customHeight="1" thickBot="1">
      <c r="A244" s="479"/>
      <c r="B244" s="479"/>
      <c r="C244" s="479"/>
      <c r="D244" s="479"/>
      <c r="E244" s="482"/>
      <c r="F244" s="473"/>
      <c r="G244" s="476"/>
      <c r="H244" s="476"/>
      <c r="I244" s="473"/>
      <c r="J244" s="260">
        <f>MERC!I245</f>
        <v>0</v>
      </c>
      <c r="K244" s="261">
        <f>MERC!K245</f>
        <v>0</v>
      </c>
      <c r="L244" s="261"/>
      <c r="M244" s="261"/>
      <c r="N244" s="261"/>
      <c r="O244" s="261"/>
      <c r="P244" s="261"/>
      <c r="Q244" s="260">
        <f>MERC!M245</f>
        <v>0</v>
      </c>
      <c r="R244" s="21">
        <f>MAX(MERC!O245*60,MERC!P245)</f>
        <v>0</v>
      </c>
      <c r="S244" s="269" t="str">
        <f>IF(MERC!N245&lt;&gt;"",MERC!N245,"")</f>
        <v/>
      </c>
      <c r="T244" s="489"/>
      <c r="U244" s="493"/>
      <c r="V244" s="493"/>
      <c r="W244" s="493"/>
      <c r="X244" s="493"/>
    </row>
    <row r="245" spans="1:24" ht="53.25" customHeight="1" thickBot="1">
      <c r="A245" s="480"/>
      <c r="B245" s="480"/>
      <c r="C245" s="480"/>
      <c r="D245" s="480"/>
      <c r="E245" s="482"/>
      <c r="F245" s="473"/>
      <c r="G245" s="22"/>
      <c r="H245" s="22"/>
      <c r="I245" s="473"/>
      <c r="J245" s="260">
        <f>MERC!I246</f>
        <v>0</v>
      </c>
      <c r="K245" s="261">
        <f>MERC!K246</f>
        <v>0</v>
      </c>
      <c r="L245" s="261"/>
      <c r="M245" s="261"/>
      <c r="N245" s="261"/>
      <c r="O245" s="261"/>
      <c r="P245" s="261"/>
      <c r="Q245" s="260">
        <f>MERC!M246</f>
        <v>0</v>
      </c>
      <c r="R245" s="23">
        <f>MAX(MERC!O246*60,MERC!P246)</f>
        <v>0</v>
      </c>
      <c r="S245" s="269" t="str">
        <f>IF(MERC!N246&lt;&gt;"",MERC!N246,"")</f>
        <v/>
      </c>
      <c r="T245" s="490"/>
      <c r="U245" s="494"/>
      <c r="V245" s="494"/>
      <c r="W245" s="494"/>
      <c r="X245" s="494"/>
    </row>
    <row r="246" spans="1:24" ht="53.25" customHeight="1" thickBot="1">
      <c r="A246" s="480"/>
      <c r="B246" s="480"/>
      <c r="C246" s="480"/>
      <c r="D246" s="480"/>
      <c r="E246" s="482"/>
      <c r="F246" s="473"/>
      <c r="G246" s="484"/>
      <c r="H246" s="475"/>
      <c r="I246" s="473"/>
      <c r="J246" s="262">
        <f>MERC!I247</f>
        <v>0</v>
      </c>
      <c r="K246" s="263">
        <f>MERC!K247</f>
        <v>0</v>
      </c>
      <c r="L246" s="263"/>
      <c r="M246" s="263"/>
      <c r="N246" s="263"/>
      <c r="O246" s="263"/>
      <c r="P246" s="263"/>
      <c r="Q246" s="264">
        <f>MERC!M247</f>
        <v>0</v>
      </c>
      <c r="R246" s="23">
        <f>MAX(MERC!O247*60,MERC!P247)</f>
        <v>0</v>
      </c>
      <c r="S246" s="269" t="str">
        <f>IF(MERC!N247&lt;&gt;"",MERC!N247,"")</f>
        <v/>
      </c>
      <c r="T246" s="490"/>
      <c r="U246" s="494"/>
      <c r="V246" s="494"/>
      <c r="W246" s="494"/>
      <c r="X246" s="494"/>
    </row>
    <row r="247" spans="1:24" ht="53.25" customHeight="1" thickBot="1">
      <c r="A247" s="481"/>
      <c r="B247" s="481"/>
      <c r="C247" s="481"/>
      <c r="D247" s="481"/>
      <c r="E247" s="483"/>
      <c r="F247" s="474"/>
      <c r="G247" s="476"/>
      <c r="H247" s="476"/>
      <c r="I247" s="474"/>
      <c r="J247" s="265">
        <f>MERC!I248</f>
        <v>0</v>
      </c>
      <c r="K247" s="266">
        <f>MERC!K248</f>
        <v>0</v>
      </c>
      <c r="L247" s="266"/>
      <c r="M247" s="266"/>
      <c r="N247" s="266"/>
      <c r="O247" s="266"/>
      <c r="P247" s="266"/>
      <c r="Q247" s="267">
        <f>MERC!M248</f>
        <v>0</v>
      </c>
      <c r="R247" s="24">
        <f>MAX(MERC!O248*60,MERC!P248)</f>
        <v>0</v>
      </c>
      <c r="S247" s="270" t="str">
        <f>IF(MERC!N248&lt;&gt;"",MERC!N248,"")</f>
        <v/>
      </c>
      <c r="T247" s="491"/>
      <c r="U247" s="495"/>
      <c r="V247" s="495"/>
      <c r="W247" s="495"/>
      <c r="X247" s="495"/>
    </row>
    <row r="248" spans="1:24" ht="53.25" customHeight="1" thickBot="1">
      <c r="A248" s="478">
        <f>MERC!B249</f>
        <v>0</v>
      </c>
      <c r="B248" s="478">
        <f>MERC!D249</f>
        <v>0</v>
      </c>
      <c r="C248" s="478">
        <f>IF(MERC!H249&gt;0,MERC!G249/MERC!H249,0)</f>
        <v>0</v>
      </c>
      <c r="D248" s="478">
        <f>MERC!E249</f>
        <v>0</v>
      </c>
      <c r="E248" s="477"/>
      <c r="F248" s="477"/>
      <c r="G248" s="484"/>
      <c r="H248" s="485"/>
      <c r="I248" s="472"/>
      <c r="J248" s="258">
        <f>MERC!I249</f>
        <v>0</v>
      </c>
      <c r="K248" s="259">
        <f>MERC!K249</f>
        <v>0</v>
      </c>
      <c r="L248" s="259"/>
      <c r="M248" s="259"/>
      <c r="N248" s="259"/>
      <c r="O248" s="259"/>
      <c r="P248" s="259"/>
      <c r="Q248" s="258">
        <f>MERC!M249</f>
        <v>0</v>
      </c>
      <c r="R248" s="20">
        <f>MAX(MERC!O249*60,MERC!P249)</f>
        <v>0</v>
      </c>
      <c r="S248" s="268" t="str">
        <f>IF(MERC!N249&lt;&gt;"",MERC!N249,"")</f>
        <v/>
      </c>
      <c r="T248" s="488" t="str">
        <f>IF(SUM(R248:R252)&gt;60,ROUND(SUM(R248:R252)/60,2)&amp;" HORAS",SUM(R248:R252)&amp;" MINUTOS")</f>
        <v>0 MINUTOS</v>
      </c>
      <c r="U248" s="492"/>
      <c r="V248" s="492"/>
      <c r="W248" s="492"/>
      <c r="X248" s="492"/>
    </row>
    <row r="249" spans="1:24" ht="53.25" customHeight="1" thickBot="1">
      <c r="A249" s="479"/>
      <c r="B249" s="479"/>
      <c r="C249" s="479"/>
      <c r="D249" s="479"/>
      <c r="E249" s="482"/>
      <c r="F249" s="473"/>
      <c r="G249" s="476"/>
      <c r="H249" s="476"/>
      <c r="I249" s="473"/>
      <c r="J249" s="260">
        <f>MERC!I250</f>
        <v>0</v>
      </c>
      <c r="K249" s="261">
        <f>MERC!K250</f>
        <v>0</v>
      </c>
      <c r="L249" s="261"/>
      <c r="M249" s="261"/>
      <c r="N249" s="261"/>
      <c r="O249" s="261"/>
      <c r="P249" s="261"/>
      <c r="Q249" s="260">
        <f>MERC!M250</f>
        <v>0</v>
      </c>
      <c r="R249" s="21">
        <f>MAX(MERC!O250*60,MERC!P250)</f>
        <v>0</v>
      </c>
      <c r="S249" s="269" t="str">
        <f>IF(MERC!N250&lt;&gt;"",MERC!N250,"")</f>
        <v/>
      </c>
      <c r="T249" s="489"/>
      <c r="U249" s="493"/>
      <c r="V249" s="493"/>
      <c r="W249" s="493"/>
      <c r="X249" s="493"/>
    </row>
    <row r="250" spans="1:24" ht="53.25" customHeight="1" thickBot="1">
      <c r="A250" s="480"/>
      <c r="B250" s="480"/>
      <c r="C250" s="480"/>
      <c r="D250" s="480"/>
      <c r="E250" s="482"/>
      <c r="F250" s="473"/>
      <c r="G250" s="22"/>
      <c r="H250" s="22"/>
      <c r="I250" s="473"/>
      <c r="J250" s="260">
        <f>MERC!I251</f>
        <v>0</v>
      </c>
      <c r="K250" s="261">
        <f>MERC!K251</f>
        <v>0</v>
      </c>
      <c r="L250" s="261"/>
      <c r="M250" s="261"/>
      <c r="N250" s="261"/>
      <c r="O250" s="261"/>
      <c r="P250" s="261"/>
      <c r="Q250" s="260">
        <f>MERC!M251</f>
        <v>0</v>
      </c>
      <c r="R250" s="23">
        <f>MAX(MERC!O251*60,MERC!P251)</f>
        <v>0</v>
      </c>
      <c r="S250" s="269" t="str">
        <f>IF(MERC!N251&lt;&gt;"",MERC!N251,"")</f>
        <v/>
      </c>
      <c r="T250" s="490"/>
      <c r="U250" s="494"/>
      <c r="V250" s="494"/>
      <c r="W250" s="494"/>
      <c r="X250" s="494"/>
    </row>
    <row r="251" spans="1:24" ht="53.25" customHeight="1" thickBot="1">
      <c r="A251" s="480"/>
      <c r="B251" s="480"/>
      <c r="C251" s="480"/>
      <c r="D251" s="480"/>
      <c r="E251" s="482"/>
      <c r="F251" s="473"/>
      <c r="G251" s="484"/>
      <c r="H251" s="475"/>
      <c r="I251" s="473"/>
      <c r="J251" s="262">
        <f>MERC!I252</f>
        <v>0</v>
      </c>
      <c r="K251" s="263">
        <f>MERC!K252</f>
        <v>0</v>
      </c>
      <c r="L251" s="263"/>
      <c r="M251" s="263"/>
      <c r="N251" s="263"/>
      <c r="O251" s="263"/>
      <c r="P251" s="263"/>
      <c r="Q251" s="264">
        <f>MERC!M252</f>
        <v>0</v>
      </c>
      <c r="R251" s="23">
        <f>MAX(MERC!O252*60,MERC!P252)</f>
        <v>0</v>
      </c>
      <c r="S251" s="269" t="str">
        <f>IF(MERC!N252&lt;&gt;"",MERC!N252,"")</f>
        <v/>
      </c>
      <c r="T251" s="490"/>
      <c r="U251" s="494"/>
      <c r="V251" s="494"/>
      <c r="W251" s="494"/>
      <c r="X251" s="494"/>
    </row>
    <row r="252" spans="1:24" ht="53.25" customHeight="1" thickBot="1">
      <c r="A252" s="481"/>
      <c r="B252" s="481"/>
      <c r="C252" s="481"/>
      <c r="D252" s="481"/>
      <c r="E252" s="483"/>
      <c r="F252" s="474"/>
      <c r="G252" s="476"/>
      <c r="H252" s="476"/>
      <c r="I252" s="474"/>
      <c r="J252" s="265">
        <f>MERC!I253</f>
        <v>0</v>
      </c>
      <c r="K252" s="266">
        <f>MERC!K253</f>
        <v>0</v>
      </c>
      <c r="L252" s="266"/>
      <c r="M252" s="266"/>
      <c r="N252" s="266"/>
      <c r="O252" s="266"/>
      <c r="P252" s="266"/>
      <c r="Q252" s="267">
        <f>MERC!M253</f>
        <v>0</v>
      </c>
      <c r="R252" s="24">
        <f>MAX(MERC!O253*60,MERC!P253)</f>
        <v>0</v>
      </c>
      <c r="S252" s="270" t="str">
        <f>IF(MERC!N253&lt;&gt;"",MERC!N253,"")</f>
        <v/>
      </c>
      <c r="T252" s="491"/>
      <c r="U252" s="495"/>
      <c r="V252" s="495"/>
      <c r="W252" s="495"/>
      <c r="X252" s="495"/>
    </row>
    <row r="253" spans="1:24" ht="53.25" customHeight="1" thickBot="1">
      <c r="A253" s="478">
        <f>MERC!B254</f>
        <v>0</v>
      </c>
      <c r="B253" s="478">
        <f>MERC!D254</f>
        <v>0</v>
      </c>
      <c r="C253" s="478">
        <f>IF(MERC!H254&gt;0,MERC!G254/MERC!H254,0)</f>
        <v>0</v>
      </c>
      <c r="D253" s="478">
        <f>MERC!E254</f>
        <v>0</v>
      </c>
      <c r="E253" s="477"/>
      <c r="F253" s="472"/>
      <c r="G253" s="484"/>
      <c r="H253" s="485"/>
      <c r="I253" s="472"/>
      <c r="J253" s="258">
        <f>MERC!I254</f>
        <v>0</v>
      </c>
      <c r="K253" s="259">
        <f>MERC!K254</f>
        <v>0</v>
      </c>
      <c r="L253" s="259"/>
      <c r="M253" s="259"/>
      <c r="N253" s="259"/>
      <c r="O253" s="259"/>
      <c r="P253" s="259"/>
      <c r="Q253" s="258">
        <f>MERC!M254</f>
        <v>0</v>
      </c>
      <c r="R253" s="20">
        <f>MAX(MERC!O254*60,MERC!P254)</f>
        <v>0</v>
      </c>
      <c r="S253" s="268" t="str">
        <f>IF(MERC!N254&lt;&gt;"",MERC!N254,"")</f>
        <v/>
      </c>
      <c r="T253" s="488" t="str">
        <f>IF(SUM(R253:R257)&gt;60,ROUND(SUM(R253:R257)/60,2)&amp;" HORAS",SUM(R253:R257)&amp;" MINUTOS")</f>
        <v>0 MINUTOS</v>
      </c>
      <c r="U253" s="492"/>
      <c r="V253" s="492"/>
      <c r="W253" s="492"/>
      <c r="X253" s="492"/>
    </row>
    <row r="254" spans="1:24" ht="53.25" customHeight="1" thickBot="1">
      <c r="A254" s="479"/>
      <c r="B254" s="479"/>
      <c r="C254" s="479"/>
      <c r="D254" s="479"/>
      <c r="E254" s="482"/>
      <c r="F254" s="473"/>
      <c r="G254" s="476"/>
      <c r="H254" s="476"/>
      <c r="I254" s="473"/>
      <c r="J254" s="260">
        <f>MERC!I255</f>
        <v>0</v>
      </c>
      <c r="K254" s="261">
        <f>MERC!K255</f>
        <v>0</v>
      </c>
      <c r="L254" s="261"/>
      <c r="M254" s="261"/>
      <c r="N254" s="261"/>
      <c r="O254" s="261"/>
      <c r="P254" s="261"/>
      <c r="Q254" s="260">
        <f>MERC!M255</f>
        <v>0</v>
      </c>
      <c r="R254" s="21">
        <f>MAX(MERC!O255*60,MERC!P255)</f>
        <v>0</v>
      </c>
      <c r="S254" s="269" t="str">
        <f>IF(MERC!N255&lt;&gt;"",MERC!N255,"")</f>
        <v/>
      </c>
      <c r="T254" s="489"/>
      <c r="U254" s="493"/>
      <c r="V254" s="493"/>
      <c r="W254" s="493"/>
      <c r="X254" s="493"/>
    </row>
    <row r="255" spans="1:24" ht="53.25" customHeight="1" thickBot="1">
      <c r="A255" s="480"/>
      <c r="B255" s="480"/>
      <c r="C255" s="480"/>
      <c r="D255" s="480"/>
      <c r="E255" s="482"/>
      <c r="F255" s="473"/>
      <c r="G255" s="22"/>
      <c r="H255" s="22"/>
      <c r="I255" s="473"/>
      <c r="J255" s="260">
        <f>MERC!I256</f>
        <v>0</v>
      </c>
      <c r="K255" s="261">
        <f>MERC!K256</f>
        <v>0</v>
      </c>
      <c r="L255" s="261"/>
      <c r="M255" s="261"/>
      <c r="N255" s="261"/>
      <c r="O255" s="261"/>
      <c r="P255" s="261"/>
      <c r="Q255" s="260">
        <f>MERC!M256</f>
        <v>0</v>
      </c>
      <c r="R255" s="23">
        <f>MAX(MERC!O256*60,MERC!P256)</f>
        <v>0</v>
      </c>
      <c r="S255" s="269" t="str">
        <f>IF(MERC!N256&lt;&gt;"",MERC!N256,"")</f>
        <v/>
      </c>
      <c r="T255" s="490"/>
      <c r="U255" s="494"/>
      <c r="V255" s="494"/>
      <c r="W255" s="494"/>
      <c r="X255" s="494"/>
    </row>
    <row r="256" spans="1:24" ht="53.25" customHeight="1" thickBot="1">
      <c r="A256" s="480"/>
      <c r="B256" s="480"/>
      <c r="C256" s="480"/>
      <c r="D256" s="480"/>
      <c r="E256" s="482"/>
      <c r="F256" s="473"/>
      <c r="G256" s="484"/>
      <c r="H256" s="484"/>
      <c r="I256" s="473"/>
      <c r="J256" s="262">
        <f>MERC!I257</f>
        <v>0</v>
      </c>
      <c r="K256" s="263">
        <f>MERC!K257</f>
        <v>0</v>
      </c>
      <c r="L256" s="263"/>
      <c r="M256" s="263"/>
      <c r="N256" s="263"/>
      <c r="O256" s="263"/>
      <c r="P256" s="263"/>
      <c r="Q256" s="264">
        <f>MERC!M257</f>
        <v>0</v>
      </c>
      <c r="R256" s="23">
        <f>MAX(MERC!O257*60,MERC!P257)</f>
        <v>0</v>
      </c>
      <c r="S256" s="269" t="str">
        <f>IF(MERC!N257&lt;&gt;"",MERC!N257,"")</f>
        <v/>
      </c>
      <c r="T256" s="490"/>
      <c r="U256" s="494"/>
      <c r="V256" s="494"/>
      <c r="W256" s="494"/>
      <c r="X256" s="494"/>
    </row>
    <row r="257" spans="1:24" ht="53.25" customHeight="1" thickBot="1">
      <c r="A257" s="481"/>
      <c r="B257" s="481"/>
      <c r="C257" s="481"/>
      <c r="D257" s="481"/>
      <c r="E257" s="483"/>
      <c r="F257" s="474"/>
      <c r="G257" s="476"/>
      <c r="H257" s="476"/>
      <c r="I257" s="474"/>
      <c r="J257" s="265">
        <f>MERC!I258</f>
        <v>0</v>
      </c>
      <c r="K257" s="266">
        <f>MERC!K258</f>
        <v>0</v>
      </c>
      <c r="L257" s="266"/>
      <c r="M257" s="266"/>
      <c r="N257" s="266"/>
      <c r="O257" s="266"/>
      <c r="P257" s="266"/>
      <c r="Q257" s="267">
        <f>MERC!M258</f>
        <v>0</v>
      </c>
      <c r="R257" s="24">
        <f>MAX(MERC!O258*60,MERC!P258)</f>
        <v>0</v>
      </c>
      <c r="S257" s="270" t="str">
        <f>IF(MERC!N258&lt;&gt;"",MERC!N258,"")</f>
        <v/>
      </c>
      <c r="T257" s="491"/>
      <c r="U257" s="495"/>
      <c r="V257" s="495"/>
      <c r="W257" s="495"/>
      <c r="X257" s="495"/>
    </row>
    <row r="258" spans="1:24" ht="53.25" customHeight="1" thickBot="1">
      <c r="A258" s="478">
        <f>MERC!B259</f>
        <v>0</v>
      </c>
      <c r="B258" s="478">
        <f>MERC!D259</f>
        <v>0</v>
      </c>
      <c r="C258" s="478">
        <f>IF(MERC!H259&gt;0,MERC!G259/MERC!H259,0)</f>
        <v>0</v>
      </c>
      <c r="D258" s="478">
        <f>MERC!E259</f>
        <v>0</v>
      </c>
      <c r="E258" s="472"/>
      <c r="F258" s="472"/>
      <c r="G258" s="484"/>
      <c r="H258" s="485"/>
      <c r="I258" s="472"/>
      <c r="J258" s="258">
        <f>MERC!I259</f>
        <v>0</v>
      </c>
      <c r="K258" s="259">
        <f>MERC!K259</f>
        <v>0</v>
      </c>
      <c r="L258" s="259"/>
      <c r="M258" s="259"/>
      <c r="N258" s="259"/>
      <c r="O258" s="259"/>
      <c r="P258" s="259"/>
      <c r="Q258" s="258">
        <f>MERC!M259</f>
        <v>0</v>
      </c>
      <c r="R258" s="20">
        <f>MAX(MERC!O259*60,MERC!P259)</f>
        <v>0</v>
      </c>
      <c r="S258" s="268" t="str">
        <f>IF(MERC!N259&lt;&gt;"",MERC!N259,"")</f>
        <v/>
      </c>
      <c r="T258" s="488" t="str">
        <f>IF(SUM(R258:R262)&gt;60,ROUND(SUM(R258:R262)/60,2)&amp;" HORAS",SUM(R258:R262)&amp;" MINUTOS")</f>
        <v>0 MINUTOS</v>
      </c>
      <c r="U258" s="492"/>
      <c r="V258" s="492"/>
      <c r="W258" s="492"/>
      <c r="X258" s="492"/>
    </row>
    <row r="259" spans="1:24" ht="53.25" customHeight="1" thickBot="1">
      <c r="A259" s="479"/>
      <c r="B259" s="479"/>
      <c r="C259" s="479"/>
      <c r="D259" s="479"/>
      <c r="E259" s="486"/>
      <c r="F259" s="473"/>
      <c r="G259" s="476"/>
      <c r="H259" s="476"/>
      <c r="I259" s="473"/>
      <c r="J259" s="260">
        <f>MERC!I260</f>
        <v>0</v>
      </c>
      <c r="K259" s="261">
        <f>MERC!K260</f>
        <v>0</v>
      </c>
      <c r="L259" s="261"/>
      <c r="M259" s="261"/>
      <c r="N259" s="261"/>
      <c r="O259" s="261"/>
      <c r="P259" s="261"/>
      <c r="Q259" s="260">
        <f>MERC!M260</f>
        <v>0</v>
      </c>
      <c r="R259" s="21">
        <f>MAX(MERC!O260*60,MERC!P260)</f>
        <v>0</v>
      </c>
      <c r="S259" s="269" t="str">
        <f>IF(MERC!N260&lt;&gt;"",MERC!N260,"")</f>
        <v/>
      </c>
      <c r="T259" s="489"/>
      <c r="U259" s="493"/>
      <c r="V259" s="493"/>
      <c r="W259" s="493"/>
      <c r="X259" s="493"/>
    </row>
    <row r="260" spans="1:24" ht="53.25" customHeight="1" thickBot="1">
      <c r="A260" s="480"/>
      <c r="B260" s="480"/>
      <c r="C260" s="480"/>
      <c r="D260" s="480"/>
      <c r="E260" s="486"/>
      <c r="F260" s="473"/>
      <c r="G260" s="22"/>
      <c r="H260" s="22"/>
      <c r="I260" s="473"/>
      <c r="J260" s="260">
        <f>MERC!I261</f>
        <v>0</v>
      </c>
      <c r="K260" s="261">
        <f>MERC!K261</f>
        <v>0</v>
      </c>
      <c r="L260" s="261"/>
      <c r="M260" s="261"/>
      <c r="N260" s="261"/>
      <c r="O260" s="261"/>
      <c r="P260" s="261"/>
      <c r="Q260" s="260">
        <f>MERC!M261</f>
        <v>0</v>
      </c>
      <c r="R260" s="23">
        <f>MAX(MERC!O261*60,MERC!P261)</f>
        <v>0</v>
      </c>
      <c r="S260" s="269" t="str">
        <f>IF(MERC!N261&lt;&gt;"",MERC!N261,"")</f>
        <v/>
      </c>
      <c r="T260" s="490"/>
      <c r="U260" s="494"/>
      <c r="V260" s="494"/>
      <c r="W260" s="494"/>
      <c r="X260" s="494"/>
    </row>
    <row r="261" spans="1:24" ht="53.25" customHeight="1" thickBot="1">
      <c r="A261" s="480"/>
      <c r="B261" s="480"/>
      <c r="C261" s="480"/>
      <c r="D261" s="480"/>
      <c r="E261" s="486"/>
      <c r="F261" s="473"/>
      <c r="G261" s="484"/>
      <c r="H261" s="484"/>
      <c r="I261" s="473"/>
      <c r="J261" s="264">
        <f>MERC!I262</f>
        <v>0</v>
      </c>
      <c r="K261" s="263">
        <f>MERC!K262</f>
        <v>0</v>
      </c>
      <c r="L261" s="263"/>
      <c r="M261" s="263"/>
      <c r="N261" s="263"/>
      <c r="O261" s="263"/>
      <c r="P261" s="263"/>
      <c r="Q261" s="264">
        <f>MERC!M262</f>
        <v>0</v>
      </c>
      <c r="R261" s="23">
        <f>MAX(MERC!O262*60,MERC!P262)</f>
        <v>0</v>
      </c>
      <c r="S261" s="269" t="str">
        <f>IF(MERC!N262&lt;&gt;"",MERC!N262,"")</f>
        <v/>
      </c>
      <c r="T261" s="490"/>
      <c r="U261" s="494"/>
      <c r="V261" s="494"/>
      <c r="W261" s="494"/>
      <c r="X261" s="494"/>
    </row>
    <row r="262" spans="1:24" ht="53.25" customHeight="1" thickBot="1">
      <c r="A262" s="481"/>
      <c r="B262" s="481"/>
      <c r="C262" s="481"/>
      <c r="D262" s="481"/>
      <c r="E262" s="487"/>
      <c r="F262" s="474"/>
      <c r="G262" s="476"/>
      <c r="H262" s="476"/>
      <c r="I262" s="474"/>
      <c r="J262" s="267">
        <f>MERC!I263</f>
        <v>0</v>
      </c>
      <c r="K262" s="266">
        <f>MERC!K263</f>
        <v>0</v>
      </c>
      <c r="L262" s="266"/>
      <c r="M262" s="266"/>
      <c r="N262" s="266"/>
      <c r="O262" s="266"/>
      <c r="P262" s="266"/>
      <c r="Q262" s="267">
        <f>MERC!M263</f>
        <v>0</v>
      </c>
      <c r="R262" s="24">
        <f>MAX(MERC!O263*60,MERC!P263)</f>
        <v>0</v>
      </c>
      <c r="S262" s="270" t="str">
        <f>IF(MERC!N263&lt;&gt;"",MERC!N263,"")</f>
        <v/>
      </c>
      <c r="T262" s="491"/>
      <c r="U262" s="495"/>
      <c r="V262" s="495"/>
      <c r="W262" s="495"/>
      <c r="X262" s="495"/>
    </row>
    <row r="263" spans="1:24" ht="53.25" customHeight="1" thickBot="1">
      <c r="A263" s="478">
        <f>MERC!B264</f>
        <v>0</v>
      </c>
      <c r="B263" s="478">
        <f>MERC!D264</f>
        <v>0</v>
      </c>
      <c r="C263" s="478">
        <f>IF(MERC!H264&gt;0,MERC!G264/MERC!H264,0)</f>
        <v>0</v>
      </c>
      <c r="D263" s="478">
        <f>MERC!E264</f>
        <v>0</v>
      </c>
      <c r="E263" s="472"/>
      <c r="F263" s="472"/>
      <c r="G263" s="484"/>
      <c r="H263" s="485"/>
      <c r="I263" s="472"/>
      <c r="J263" s="258">
        <f>MERC!I264</f>
        <v>0</v>
      </c>
      <c r="K263" s="259">
        <f>MERC!K264</f>
        <v>0</v>
      </c>
      <c r="L263" s="259"/>
      <c r="M263" s="259"/>
      <c r="N263" s="259"/>
      <c r="O263" s="259"/>
      <c r="P263" s="259"/>
      <c r="Q263" s="258">
        <f>MERC!M264</f>
        <v>0</v>
      </c>
      <c r="R263" s="20">
        <f>MAX(MERC!O264*60,MERC!P264)</f>
        <v>0</v>
      </c>
      <c r="S263" s="268" t="str">
        <f>IF(MERC!N264&lt;&gt;"",MERC!N264,"")</f>
        <v/>
      </c>
      <c r="T263" s="488" t="str">
        <f>IF(SUM(R263:R267)&gt;60,ROUND(SUM(R263:R267)/60,2)&amp;" HORAS",SUM(R263:R267)&amp;" MINUTOS")</f>
        <v>0 MINUTOS</v>
      </c>
      <c r="U263" s="492"/>
      <c r="V263" s="492"/>
      <c r="W263" s="492"/>
      <c r="X263" s="492"/>
    </row>
    <row r="264" spans="1:24" ht="53.25" customHeight="1" thickBot="1">
      <c r="A264" s="479"/>
      <c r="B264" s="479"/>
      <c r="C264" s="479"/>
      <c r="D264" s="479"/>
      <c r="E264" s="486"/>
      <c r="F264" s="473"/>
      <c r="G264" s="476"/>
      <c r="H264" s="476"/>
      <c r="I264" s="473"/>
      <c r="J264" s="260">
        <f>MERC!I265</f>
        <v>0</v>
      </c>
      <c r="K264" s="261">
        <f>MERC!K265</f>
        <v>0</v>
      </c>
      <c r="L264" s="261"/>
      <c r="M264" s="261"/>
      <c r="N264" s="261"/>
      <c r="O264" s="261"/>
      <c r="P264" s="261"/>
      <c r="Q264" s="260">
        <f>MERC!M265</f>
        <v>0</v>
      </c>
      <c r="R264" s="21">
        <f>MAX(MERC!O265*60,MERC!P265)</f>
        <v>0</v>
      </c>
      <c r="S264" s="269" t="str">
        <f>IF(MERC!N265&lt;&gt;"",MERC!N265,"")</f>
        <v/>
      </c>
      <c r="T264" s="489"/>
      <c r="U264" s="493"/>
      <c r="V264" s="493"/>
      <c r="W264" s="493"/>
      <c r="X264" s="493"/>
    </row>
    <row r="265" spans="1:24" ht="53.25" customHeight="1" thickBot="1">
      <c r="A265" s="480"/>
      <c r="B265" s="480"/>
      <c r="C265" s="480"/>
      <c r="D265" s="480"/>
      <c r="E265" s="486"/>
      <c r="F265" s="473"/>
      <c r="G265" s="22"/>
      <c r="H265" s="22"/>
      <c r="I265" s="473"/>
      <c r="J265" s="260">
        <f>MERC!I266</f>
        <v>0</v>
      </c>
      <c r="K265" s="261">
        <f>MERC!K266</f>
        <v>0</v>
      </c>
      <c r="L265" s="261"/>
      <c r="M265" s="261"/>
      <c r="N265" s="261"/>
      <c r="O265" s="261"/>
      <c r="P265" s="261"/>
      <c r="Q265" s="260">
        <f>MERC!M266</f>
        <v>0</v>
      </c>
      <c r="R265" s="23">
        <f>MAX(MERC!O266*60,MERC!P266)</f>
        <v>0</v>
      </c>
      <c r="S265" s="269" t="str">
        <f>IF(MERC!N266&lt;&gt;"",MERC!N266,"")</f>
        <v/>
      </c>
      <c r="T265" s="490"/>
      <c r="U265" s="494"/>
      <c r="V265" s="494"/>
      <c r="W265" s="494"/>
      <c r="X265" s="494"/>
    </row>
    <row r="266" spans="1:24" ht="53.25" customHeight="1" thickBot="1">
      <c r="A266" s="480"/>
      <c r="B266" s="480"/>
      <c r="C266" s="480"/>
      <c r="D266" s="480"/>
      <c r="E266" s="486"/>
      <c r="F266" s="473"/>
      <c r="G266" s="484"/>
      <c r="H266" s="484"/>
      <c r="I266" s="473"/>
      <c r="J266" s="264">
        <f>MERC!I267</f>
        <v>0</v>
      </c>
      <c r="K266" s="263">
        <f>MERC!K267</f>
        <v>0</v>
      </c>
      <c r="L266" s="263"/>
      <c r="M266" s="263"/>
      <c r="N266" s="263"/>
      <c r="O266" s="263"/>
      <c r="P266" s="263"/>
      <c r="Q266" s="264">
        <f>MERC!M267</f>
        <v>0</v>
      </c>
      <c r="R266" s="23">
        <f>MAX(MERC!O267*60,MERC!P267)</f>
        <v>0</v>
      </c>
      <c r="S266" s="269" t="str">
        <f>IF(MERC!N267&lt;&gt;"",MERC!N267,"")</f>
        <v/>
      </c>
      <c r="T266" s="490"/>
      <c r="U266" s="494"/>
      <c r="V266" s="494"/>
      <c r="W266" s="494"/>
      <c r="X266" s="494"/>
    </row>
    <row r="267" spans="1:24" ht="53.25" customHeight="1" thickBot="1">
      <c r="A267" s="481"/>
      <c r="B267" s="481"/>
      <c r="C267" s="481"/>
      <c r="D267" s="481"/>
      <c r="E267" s="487"/>
      <c r="F267" s="474"/>
      <c r="G267" s="476"/>
      <c r="H267" s="476"/>
      <c r="I267" s="474"/>
      <c r="J267" s="267">
        <f>MERC!I268</f>
        <v>0</v>
      </c>
      <c r="K267" s="266">
        <f>MERC!K268</f>
        <v>0</v>
      </c>
      <c r="L267" s="266"/>
      <c r="M267" s="266"/>
      <c r="N267" s="266"/>
      <c r="O267" s="266"/>
      <c r="P267" s="266"/>
      <c r="Q267" s="267">
        <f>MERC!M268</f>
        <v>0</v>
      </c>
      <c r="R267" s="24">
        <f>MAX(MERC!O268*60,MERC!P268)</f>
        <v>0</v>
      </c>
      <c r="S267" s="270" t="str">
        <f>IF(MERC!N268&lt;&gt;"",MERC!N268,"")</f>
        <v/>
      </c>
      <c r="T267" s="491"/>
      <c r="U267" s="495"/>
      <c r="V267" s="495"/>
      <c r="W267" s="495"/>
      <c r="X267" s="495"/>
    </row>
    <row r="268" spans="1:24" ht="53.25" customHeight="1" thickBot="1">
      <c r="A268" s="478">
        <f>MERC!B269</f>
        <v>0</v>
      </c>
      <c r="B268" s="478">
        <f>MERC!D269</f>
        <v>0</v>
      </c>
      <c r="C268" s="478">
        <f>IF(MERC!H269&gt;0,MERC!G269/MERC!H269,0)</f>
        <v>0</v>
      </c>
      <c r="D268" s="478">
        <f>MERC!E269</f>
        <v>0</v>
      </c>
      <c r="E268" s="477"/>
      <c r="F268" s="477"/>
      <c r="G268" s="484"/>
      <c r="H268" s="485"/>
      <c r="I268" s="472"/>
      <c r="J268" s="258">
        <f>MERC!I269</f>
        <v>0</v>
      </c>
      <c r="K268" s="259">
        <f>MERC!K269</f>
        <v>0</v>
      </c>
      <c r="L268" s="259"/>
      <c r="M268" s="259"/>
      <c r="N268" s="259"/>
      <c r="O268" s="259"/>
      <c r="P268" s="259"/>
      <c r="Q268" s="258">
        <f>MERC!M269</f>
        <v>0</v>
      </c>
      <c r="R268" s="20">
        <f>MAX(MERC!O269*60,MERC!P269)</f>
        <v>0</v>
      </c>
      <c r="S268" s="268" t="str">
        <f>IF(MERC!N269&lt;&gt;"",MERC!N269,"")</f>
        <v/>
      </c>
      <c r="T268" s="488" t="str">
        <f>IF(SUM(R268:R272)&gt;60,ROUND(SUM(R268:R272)/60,2)&amp;" HORAS",SUM(R268:R272)&amp;" MINUTOS")</f>
        <v>0 MINUTOS</v>
      </c>
      <c r="U268" s="492"/>
      <c r="V268" s="492"/>
      <c r="W268" s="492"/>
      <c r="X268" s="492"/>
    </row>
    <row r="269" spans="1:24" ht="53.25" customHeight="1" thickBot="1">
      <c r="A269" s="479"/>
      <c r="B269" s="479"/>
      <c r="C269" s="479"/>
      <c r="D269" s="479"/>
      <c r="E269" s="482"/>
      <c r="F269" s="473"/>
      <c r="G269" s="476"/>
      <c r="H269" s="476"/>
      <c r="I269" s="473"/>
      <c r="J269" s="260">
        <f>MERC!I270</f>
        <v>0</v>
      </c>
      <c r="K269" s="261">
        <f>MERC!K270</f>
        <v>0</v>
      </c>
      <c r="L269" s="261"/>
      <c r="M269" s="261"/>
      <c r="N269" s="261"/>
      <c r="O269" s="261"/>
      <c r="P269" s="261"/>
      <c r="Q269" s="260">
        <f>MERC!M270</f>
        <v>0</v>
      </c>
      <c r="R269" s="21">
        <f>MAX(MERC!O270*60,MERC!P270)</f>
        <v>0</v>
      </c>
      <c r="S269" s="269" t="str">
        <f>IF(MERC!N270&lt;&gt;"",MERC!N270,"")</f>
        <v/>
      </c>
      <c r="T269" s="489"/>
      <c r="U269" s="493"/>
      <c r="V269" s="493"/>
      <c r="W269" s="493"/>
      <c r="X269" s="493"/>
    </row>
    <row r="270" spans="1:24" ht="53.25" customHeight="1" thickBot="1">
      <c r="A270" s="480"/>
      <c r="B270" s="480"/>
      <c r="C270" s="480"/>
      <c r="D270" s="480"/>
      <c r="E270" s="482"/>
      <c r="F270" s="473"/>
      <c r="G270" s="22"/>
      <c r="H270" s="22"/>
      <c r="I270" s="473"/>
      <c r="J270" s="260">
        <f>MERC!I271</f>
        <v>0</v>
      </c>
      <c r="K270" s="261">
        <f>MERC!K271</f>
        <v>0</v>
      </c>
      <c r="L270" s="261"/>
      <c r="M270" s="261"/>
      <c r="N270" s="261"/>
      <c r="O270" s="261"/>
      <c r="P270" s="261"/>
      <c r="Q270" s="260">
        <f>MERC!M271</f>
        <v>0</v>
      </c>
      <c r="R270" s="23">
        <f>MAX(MERC!O271*60,MERC!P271)</f>
        <v>0</v>
      </c>
      <c r="S270" s="269" t="str">
        <f>IF(MERC!N271&lt;&gt;"",MERC!N271,"")</f>
        <v/>
      </c>
      <c r="T270" s="490"/>
      <c r="U270" s="494"/>
      <c r="V270" s="494"/>
      <c r="W270" s="494"/>
      <c r="X270" s="494"/>
    </row>
    <row r="271" spans="1:24" ht="53.25" customHeight="1" thickBot="1">
      <c r="A271" s="480"/>
      <c r="B271" s="480"/>
      <c r="C271" s="480"/>
      <c r="D271" s="480"/>
      <c r="E271" s="482"/>
      <c r="F271" s="473"/>
      <c r="G271" s="484"/>
      <c r="H271" s="475"/>
      <c r="I271" s="473"/>
      <c r="J271" s="262">
        <f>MERC!I272</f>
        <v>0</v>
      </c>
      <c r="K271" s="263">
        <f>MERC!K272</f>
        <v>0</v>
      </c>
      <c r="L271" s="263"/>
      <c r="M271" s="263"/>
      <c r="N271" s="263"/>
      <c r="O271" s="263"/>
      <c r="P271" s="263"/>
      <c r="Q271" s="264">
        <f>MERC!M272</f>
        <v>0</v>
      </c>
      <c r="R271" s="23">
        <f>MAX(MERC!O272*60,MERC!P272)</f>
        <v>0</v>
      </c>
      <c r="S271" s="269" t="str">
        <f>IF(MERC!N272&lt;&gt;"",MERC!N272,"")</f>
        <v/>
      </c>
      <c r="T271" s="490"/>
      <c r="U271" s="494"/>
      <c r="V271" s="494"/>
      <c r="W271" s="494"/>
      <c r="X271" s="494"/>
    </row>
    <row r="272" spans="1:24" ht="53.25" customHeight="1" thickBot="1">
      <c r="A272" s="481"/>
      <c r="B272" s="481"/>
      <c r="C272" s="481"/>
      <c r="D272" s="481"/>
      <c r="E272" s="483"/>
      <c r="F272" s="474"/>
      <c r="G272" s="476"/>
      <c r="H272" s="476"/>
      <c r="I272" s="474"/>
      <c r="J272" s="265">
        <f>MERC!I273</f>
        <v>0</v>
      </c>
      <c r="K272" s="266">
        <f>MERC!K273</f>
        <v>0</v>
      </c>
      <c r="L272" s="266"/>
      <c r="M272" s="266"/>
      <c r="N272" s="266"/>
      <c r="O272" s="266"/>
      <c r="P272" s="266"/>
      <c r="Q272" s="267">
        <f>MERC!M273</f>
        <v>0</v>
      </c>
      <c r="R272" s="24">
        <f>MAX(MERC!O273*60,MERC!P273)</f>
        <v>0</v>
      </c>
      <c r="S272" s="270" t="str">
        <f>IF(MERC!N273&lt;&gt;"",MERC!N273,"")</f>
        <v/>
      </c>
      <c r="T272" s="491"/>
      <c r="U272" s="495"/>
      <c r="V272" s="495"/>
      <c r="W272" s="495"/>
      <c r="X272" s="495"/>
    </row>
    <row r="273" spans="1:24" ht="53.25" customHeight="1" thickBot="1">
      <c r="A273" s="478">
        <f>MERC!B274</f>
        <v>0</v>
      </c>
      <c r="B273" s="478">
        <f>MERC!D274</f>
        <v>0</v>
      </c>
      <c r="C273" s="478">
        <f>IF(MERC!H274&gt;0,MERC!G274/MERC!H274,0)</f>
        <v>0</v>
      </c>
      <c r="D273" s="478"/>
      <c r="E273" s="477"/>
      <c r="F273" s="477"/>
      <c r="G273" s="484"/>
      <c r="H273" s="485"/>
      <c r="I273" s="472"/>
      <c r="J273" s="258">
        <f>MERC!I274</f>
        <v>0</v>
      </c>
      <c r="K273" s="259">
        <f>MERC!K274</f>
        <v>0</v>
      </c>
      <c r="L273" s="259"/>
      <c r="M273" s="259"/>
      <c r="N273" s="259"/>
      <c r="O273" s="259"/>
      <c r="P273" s="259"/>
      <c r="Q273" s="258">
        <f>MERC!M274</f>
        <v>0</v>
      </c>
      <c r="R273" s="20">
        <f>MAX(MERC!O274*60,MERC!P274)</f>
        <v>0</v>
      </c>
      <c r="S273" s="268" t="str">
        <f>IF(MERC!N274&lt;&gt;"",MERC!N274,"")</f>
        <v/>
      </c>
      <c r="T273" s="488" t="str">
        <f>IF(SUM(R273:R277)&gt;60,ROUND(SUM(R273:R277)/60,2)&amp;" HORAS",SUM(R273:R277)&amp;" MINUTOS")</f>
        <v>0 MINUTOS</v>
      </c>
      <c r="U273" s="492"/>
      <c r="V273" s="492"/>
      <c r="W273" s="492"/>
      <c r="X273" s="492"/>
    </row>
    <row r="274" spans="1:24" ht="53.25" customHeight="1" thickBot="1">
      <c r="A274" s="479"/>
      <c r="B274" s="479"/>
      <c r="C274" s="479"/>
      <c r="D274" s="479"/>
      <c r="E274" s="482"/>
      <c r="F274" s="473"/>
      <c r="G274" s="476"/>
      <c r="H274" s="476"/>
      <c r="I274" s="473"/>
      <c r="J274" s="260">
        <f>MERC!I275</f>
        <v>0</v>
      </c>
      <c r="K274" s="261">
        <f>MERC!K275</f>
        <v>0</v>
      </c>
      <c r="L274" s="261"/>
      <c r="M274" s="261"/>
      <c r="N274" s="261"/>
      <c r="O274" s="261"/>
      <c r="P274" s="261"/>
      <c r="Q274" s="260">
        <f>MERC!M275</f>
        <v>0</v>
      </c>
      <c r="R274" s="21">
        <f>MAX(MERC!O275*60,MERC!P275)</f>
        <v>0</v>
      </c>
      <c r="S274" s="269" t="str">
        <f>IF(MERC!N275&lt;&gt;"",MERC!N275,"")</f>
        <v/>
      </c>
      <c r="T274" s="489"/>
      <c r="U274" s="493"/>
      <c r="V274" s="493"/>
      <c r="W274" s="493"/>
      <c r="X274" s="493"/>
    </row>
    <row r="275" spans="1:24" ht="53.25" customHeight="1" thickBot="1">
      <c r="A275" s="480"/>
      <c r="B275" s="480"/>
      <c r="C275" s="480"/>
      <c r="D275" s="480"/>
      <c r="E275" s="482"/>
      <c r="F275" s="473"/>
      <c r="G275" s="22"/>
      <c r="H275" s="22"/>
      <c r="I275" s="473"/>
      <c r="J275" s="260">
        <f>MERC!I276</f>
        <v>0</v>
      </c>
      <c r="K275" s="261">
        <f>MERC!K276</f>
        <v>0</v>
      </c>
      <c r="L275" s="261"/>
      <c r="M275" s="261"/>
      <c r="N275" s="261"/>
      <c r="O275" s="261"/>
      <c r="P275" s="261"/>
      <c r="Q275" s="260">
        <f>MERC!M276</f>
        <v>0</v>
      </c>
      <c r="R275" s="23">
        <f>MAX(MERC!O276*60,MERC!P276)</f>
        <v>0</v>
      </c>
      <c r="S275" s="269" t="str">
        <f>IF(MERC!N276&lt;&gt;"",MERC!N276,"")</f>
        <v/>
      </c>
      <c r="T275" s="490"/>
      <c r="U275" s="494"/>
      <c r="V275" s="494"/>
      <c r="W275" s="494"/>
      <c r="X275" s="494"/>
    </row>
    <row r="276" spans="1:24" ht="53.25" customHeight="1" thickBot="1">
      <c r="A276" s="480"/>
      <c r="B276" s="480"/>
      <c r="C276" s="480"/>
      <c r="D276" s="480"/>
      <c r="E276" s="482"/>
      <c r="F276" s="473"/>
      <c r="G276" s="484"/>
      <c r="H276" s="475"/>
      <c r="I276" s="473"/>
      <c r="J276" s="262">
        <f>MERC!I277</f>
        <v>0</v>
      </c>
      <c r="K276" s="263">
        <f>MERC!K277</f>
        <v>0</v>
      </c>
      <c r="L276" s="263"/>
      <c r="M276" s="263"/>
      <c r="N276" s="263"/>
      <c r="O276" s="263"/>
      <c r="P276" s="263"/>
      <c r="Q276" s="264">
        <f>MERC!M277</f>
        <v>0</v>
      </c>
      <c r="R276" s="23">
        <f>MAX(MERC!O277*60,MERC!P277)</f>
        <v>0</v>
      </c>
      <c r="S276" s="269" t="str">
        <f>IF(MERC!N277&lt;&gt;"",MERC!N277,"")</f>
        <v/>
      </c>
      <c r="T276" s="490"/>
      <c r="U276" s="494"/>
      <c r="V276" s="494"/>
      <c r="W276" s="494"/>
      <c r="X276" s="494"/>
    </row>
    <row r="277" spans="1:24" ht="53.25" customHeight="1" thickBot="1">
      <c r="A277" s="481"/>
      <c r="B277" s="481"/>
      <c r="C277" s="481"/>
      <c r="D277" s="481"/>
      <c r="E277" s="483"/>
      <c r="F277" s="474"/>
      <c r="G277" s="476"/>
      <c r="H277" s="476"/>
      <c r="I277" s="474"/>
      <c r="J277" s="265">
        <f>MERC!I278</f>
        <v>0</v>
      </c>
      <c r="K277" s="266">
        <f>MERC!K278</f>
        <v>0</v>
      </c>
      <c r="L277" s="266"/>
      <c r="M277" s="266"/>
      <c r="N277" s="266"/>
      <c r="O277" s="266"/>
      <c r="P277" s="266"/>
      <c r="Q277" s="267">
        <f>MERC!M278</f>
        <v>0</v>
      </c>
      <c r="R277" s="24">
        <f>MAX(MERC!O278*60,MERC!P278)</f>
        <v>0</v>
      </c>
      <c r="S277" s="270" t="str">
        <f>IF(MERC!N278&lt;&gt;"",MERC!N278,"")</f>
        <v/>
      </c>
      <c r="T277" s="491"/>
      <c r="U277" s="495"/>
      <c r="V277" s="495"/>
      <c r="W277" s="495"/>
      <c r="X277" s="495"/>
    </row>
    <row r="278" spans="1:24" ht="53.25" customHeight="1" thickBot="1">
      <c r="A278" s="478">
        <f>MERC!B279</f>
        <v>0</v>
      </c>
      <c r="B278" s="478">
        <f>MERC!D279</f>
        <v>0</v>
      </c>
      <c r="C278" s="478">
        <f>IF(MERC!H279&gt;0,MERC!G279/MERC!H279,0)</f>
        <v>0</v>
      </c>
      <c r="D278" s="478">
        <f>MERC!E279</f>
        <v>0</v>
      </c>
      <c r="E278" s="477"/>
      <c r="F278" s="472"/>
      <c r="G278" s="484"/>
      <c r="H278" s="485"/>
      <c r="I278" s="472"/>
      <c r="J278" s="258">
        <f>MERC!I279</f>
        <v>0</v>
      </c>
      <c r="K278" s="259">
        <f>MERC!K279</f>
        <v>0</v>
      </c>
      <c r="L278" s="259"/>
      <c r="M278" s="259"/>
      <c r="N278" s="259"/>
      <c r="O278" s="259"/>
      <c r="P278" s="259"/>
      <c r="Q278" s="258">
        <f>MERC!M279</f>
        <v>0</v>
      </c>
      <c r="R278" s="20">
        <f>MAX(MERC!O279*60,MERC!P279)</f>
        <v>0</v>
      </c>
      <c r="S278" s="268" t="str">
        <f>IF(MERC!N279&lt;&gt;"",MERC!N279,"")</f>
        <v/>
      </c>
      <c r="T278" s="488" t="str">
        <f>IF(SUM(R278:R282)&gt;60,ROUND(SUM(R278:R282)/60,2)&amp;" HORAS",SUM(R278:R282)&amp;" MINUTOS")</f>
        <v>0 MINUTOS</v>
      </c>
      <c r="U278" s="492"/>
      <c r="V278" s="492"/>
      <c r="W278" s="492"/>
      <c r="X278" s="492"/>
    </row>
    <row r="279" spans="1:24" ht="53.25" customHeight="1" thickBot="1">
      <c r="A279" s="479"/>
      <c r="B279" s="479"/>
      <c r="C279" s="479"/>
      <c r="D279" s="479"/>
      <c r="E279" s="482"/>
      <c r="F279" s="473"/>
      <c r="G279" s="476"/>
      <c r="H279" s="476"/>
      <c r="I279" s="473"/>
      <c r="J279" s="260">
        <f>MERC!I280</f>
        <v>0</v>
      </c>
      <c r="K279" s="261">
        <f>MERC!K280</f>
        <v>0</v>
      </c>
      <c r="L279" s="261"/>
      <c r="M279" s="261"/>
      <c r="N279" s="261"/>
      <c r="O279" s="261"/>
      <c r="P279" s="261"/>
      <c r="Q279" s="260">
        <f>MERC!M280</f>
        <v>0</v>
      </c>
      <c r="R279" s="21">
        <f>MAX(MERC!O280*60,MERC!P280)</f>
        <v>0</v>
      </c>
      <c r="S279" s="269" t="str">
        <f>IF(MERC!N280&lt;&gt;"",MERC!N280,"")</f>
        <v/>
      </c>
      <c r="T279" s="489"/>
      <c r="U279" s="493"/>
      <c r="V279" s="493"/>
      <c r="W279" s="493"/>
      <c r="X279" s="493"/>
    </row>
    <row r="280" spans="1:24" ht="53.25" customHeight="1" thickBot="1">
      <c r="A280" s="480"/>
      <c r="B280" s="480"/>
      <c r="C280" s="480"/>
      <c r="D280" s="480"/>
      <c r="E280" s="482"/>
      <c r="F280" s="473"/>
      <c r="G280" s="22"/>
      <c r="H280" s="22"/>
      <c r="I280" s="473"/>
      <c r="J280" s="260">
        <f>MERC!I281</f>
        <v>0</v>
      </c>
      <c r="K280" s="261">
        <f>MERC!K281</f>
        <v>0</v>
      </c>
      <c r="L280" s="261"/>
      <c r="M280" s="261"/>
      <c r="N280" s="261"/>
      <c r="O280" s="261"/>
      <c r="P280" s="261"/>
      <c r="Q280" s="260">
        <f>MERC!M281</f>
        <v>0</v>
      </c>
      <c r="R280" s="23">
        <f>MAX(MERC!O281*60,MERC!P281)</f>
        <v>0</v>
      </c>
      <c r="S280" s="269" t="str">
        <f>IF(MERC!N281&lt;&gt;"",MERC!N281,"")</f>
        <v/>
      </c>
      <c r="T280" s="490"/>
      <c r="U280" s="494"/>
      <c r="V280" s="494"/>
      <c r="W280" s="494"/>
      <c r="X280" s="494"/>
    </row>
    <row r="281" spans="1:24" ht="53.25" customHeight="1" thickBot="1">
      <c r="A281" s="480"/>
      <c r="B281" s="480"/>
      <c r="C281" s="480"/>
      <c r="D281" s="480"/>
      <c r="E281" s="482"/>
      <c r="F281" s="473"/>
      <c r="G281" s="484"/>
      <c r="H281" s="484"/>
      <c r="I281" s="473"/>
      <c r="J281" s="262">
        <f>MERC!I282</f>
        <v>0</v>
      </c>
      <c r="K281" s="263">
        <f>MERC!K282</f>
        <v>0</v>
      </c>
      <c r="L281" s="263"/>
      <c r="M281" s="263"/>
      <c r="N281" s="263"/>
      <c r="O281" s="263"/>
      <c r="P281" s="263"/>
      <c r="Q281" s="264">
        <f>MERC!M282</f>
        <v>0</v>
      </c>
      <c r="R281" s="23">
        <f>MAX(MERC!O282*60,MERC!P282)</f>
        <v>0</v>
      </c>
      <c r="S281" s="269" t="str">
        <f>IF(MERC!N282&lt;&gt;"",MERC!N282,"")</f>
        <v/>
      </c>
      <c r="T281" s="490"/>
      <c r="U281" s="494"/>
      <c r="V281" s="494"/>
      <c r="W281" s="494"/>
      <c r="X281" s="494"/>
    </row>
    <row r="282" spans="1:24" ht="53.25" customHeight="1" thickBot="1">
      <c r="A282" s="481"/>
      <c r="B282" s="481"/>
      <c r="C282" s="481"/>
      <c r="D282" s="481"/>
      <c r="E282" s="483"/>
      <c r="F282" s="474"/>
      <c r="G282" s="476"/>
      <c r="H282" s="476"/>
      <c r="I282" s="474"/>
      <c r="J282" s="265">
        <f>MERC!I283</f>
        <v>0</v>
      </c>
      <c r="K282" s="266">
        <f>MERC!K283</f>
        <v>0</v>
      </c>
      <c r="L282" s="266"/>
      <c r="M282" s="266"/>
      <c r="N282" s="266"/>
      <c r="O282" s="266"/>
      <c r="P282" s="266"/>
      <c r="Q282" s="267">
        <f>MERC!M283</f>
        <v>0</v>
      </c>
      <c r="R282" s="24">
        <f>MAX(MERC!O283*60,MERC!P283)</f>
        <v>0</v>
      </c>
      <c r="S282" s="270" t="str">
        <f>IF(MERC!N283&lt;&gt;"",MERC!N283,"")</f>
        <v/>
      </c>
      <c r="T282" s="491"/>
      <c r="U282" s="495"/>
      <c r="V282" s="495"/>
      <c r="W282" s="495"/>
      <c r="X282" s="495"/>
    </row>
    <row r="283" spans="1:24" ht="53.25" customHeight="1" thickBot="1">
      <c r="A283" s="478">
        <f>MERC!B284</f>
        <v>0</v>
      </c>
      <c r="B283" s="478">
        <f>MERC!D284</f>
        <v>0</v>
      </c>
      <c r="C283" s="478">
        <f>IF(MERC!H284&gt;0,MERC!G284/MERC!H284,0)</f>
        <v>0</v>
      </c>
      <c r="D283" s="478">
        <f>MERC!E284</f>
        <v>0</v>
      </c>
      <c r="E283" s="472"/>
      <c r="F283" s="472"/>
      <c r="G283" s="484"/>
      <c r="H283" s="485"/>
      <c r="I283" s="472"/>
      <c r="J283" s="258">
        <f>MERC!I284</f>
        <v>0</v>
      </c>
      <c r="K283" s="259">
        <f>MERC!K284</f>
        <v>0</v>
      </c>
      <c r="L283" s="259"/>
      <c r="M283" s="259"/>
      <c r="N283" s="259"/>
      <c r="O283" s="259"/>
      <c r="P283" s="259"/>
      <c r="Q283" s="258">
        <f>MERC!M284</f>
        <v>0</v>
      </c>
      <c r="R283" s="20">
        <f>MAX(MERC!O284*60,MERC!P284)</f>
        <v>0</v>
      </c>
      <c r="S283" s="268" t="str">
        <f>IF(MERC!N284&lt;&gt;"",MERC!N284,"")</f>
        <v/>
      </c>
      <c r="T283" s="488" t="str">
        <f>IF(SUM(R283:R287)&gt;60,ROUND(SUM(R283:R287)/60,2)&amp;" HORAS",SUM(R283:R287)&amp;" MINUTOS")</f>
        <v>0 MINUTOS</v>
      </c>
      <c r="U283" s="492"/>
      <c r="V283" s="492"/>
      <c r="W283" s="492"/>
      <c r="X283" s="492"/>
    </row>
    <row r="284" spans="1:24" ht="53.25" customHeight="1" thickBot="1">
      <c r="A284" s="479"/>
      <c r="B284" s="479"/>
      <c r="C284" s="479"/>
      <c r="D284" s="479"/>
      <c r="E284" s="486"/>
      <c r="F284" s="473"/>
      <c r="G284" s="476"/>
      <c r="H284" s="476"/>
      <c r="I284" s="473"/>
      <c r="J284" s="260">
        <f>MERC!I285</f>
        <v>0</v>
      </c>
      <c r="K284" s="261">
        <f>MERC!K285</f>
        <v>0</v>
      </c>
      <c r="L284" s="261"/>
      <c r="M284" s="261"/>
      <c r="N284" s="261"/>
      <c r="O284" s="261"/>
      <c r="P284" s="261"/>
      <c r="Q284" s="260">
        <f>MERC!M285</f>
        <v>0</v>
      </c>
      <c r="R284" s="21">
        <f>MAX(MERC!O285*60,MERC!P285)</f>
        <v>0</v>
      </c>
      <c r="S284" s="269" t="str">
        <f>IF(MERC!N285&lt;&gt;"",MERC!N285,"")</f>
        <v/>
      </c>
      <c r="T284" s="489"/>
      <c r="U284" s="493"/>
      <c r="V284" s="493"/>
      <c r="W284" s="493"/>
      <c r="X284" s="493"/>
    </row>
    <row r="285" spans="1:24" ht="53.25" customHeight="1" thickBot="1">
      <c r="A285" s="480"/>
      <c r="B285" s="480"/>
      <c r="C285" s="480"/>
      <c r="D285" s="480"/>
      <c r="E285" s="486"/>
      <c r="F285" s="473"/>
      <c r="G285" s="22"/>
      <c r="H285" s="22"/>
      <c r="I285" s="473"/>
      <c r="J285" s="260">
        <f>MERC!I286</f>
        <v>0</v>
      </c>
      <c r="K285" s="261">
        <f>MERC!K286</f>
        <v>0</v>
      </c>
      <c r="L285" s="261"/>
      <c r="M285" s="261"/>
      <c r="N285" s="261"/>
      <c r="O285" s="261"/>
      <c r="P285" s="261"/>
      <c r="Q285" s="260">
        <f>MERC!M286</f>
        <v>0</v>
      </c>
      <c r="R285" s="23">
        <f>MAX(MERC!O286*60,MERC!P286)</f>
        <v>0</v>
      </c>
      <c r="S285" s="269" t="str">
        <f>IF(MERC!N286&lt;&gt;"",MERC!N286,"")</f>
        <v/>
      </c>
      <c r="T285" s="490"/>
      <c r="U285" s="494"/>
      <c r="V285" s="494"/>
      <c r="W285" s="494"/>
      <c r="X285" s="494"/>
    </row>
    <row r="286" spans="1:24" ht="53.25" customHeight="1" thickBot="1">
      <c r="A286" s="480"/>
      <c r="B286" s="480"/>
      <c r="C286" s="480"/>
      <c r="D286" s="480"/>
      <c r="E286" s="486"/>
      <c r="F286" s="473"/>
      <c r="G286" s="484"/>
      <c r="H286" s="484"/>
      <c r="I286" s="473"/>
      <c r="J286" s="264">
        <f>MERC!I287</f>
        <v>0</v>
      </c>
      <c r="K286" s="263">
        <f>MERC!K287</f>
        <v>0</v>
      </c>
      <c r="L286" s="263"/>
      <c r="M286" s="263"/>
      <c r="N286" s="263"/>
      <c r="O286" s="263"/>
      <c r="P286" s="263"/>
      <c r="Q286" s="264">
        <f>MERC!M287</f>
        <v>0</v>
      </c>
      <c r="R286" s="23">
        <f>MAX(MERC!O287*60,MERC!P287)</f>
        <v>0</v>
      </c>
      <c r="S286" s="269" t="str">
        <f>IF(MERC!N287&lt;&gt;"",MERC!N287,"")</f>
        <v/>
      </c>
      <c r="T286" s="490"/>
      <c r="U286" s="494"/>
      <c r="V286" s="494"/>
      <c r="W286" s="494"/>
      <c r="X286" s="494"/>
    </row>
    <row r="287" spans="1:24" ht="53.25" customHeight="1" thickBot="1">
      <c r="A287" s="481"/>
      <c r="B287" s="481"/>
      <c r="C287" s="481"/>
      <c r="D287" s="481"/>
      <c r="E287" s="487"/>
      <c r="F287" s="474"/>
      <c r="G287" s="476"/>
      <c r="H287" s="476"/>
      <c r="I287" s="474"/>
      <c r="J287" s="267">
        <f>MERC!I288</f>
        <v>0</v>
      </c>
      <c r="K287" s="266">
        <f>MERC!K288</f>
        <v>0</v>
      </c>
      <c r="L287" s="266"/>
      <c r="M287" s="266"/>
      <c r="N287" s="266"/>
      <c r="O287" s="266"/>
      <c r="P287" s="266"/>
      <c r="Q287" s="267">
        <f>MERC!M288</f>
        <v>0</v>
      </c>
      <c r="R287" s="24">
        <f>MAX(MERC!O288*60,MERC!P288)</f>
        <v>0</v>
      </c>
      <c r="S287" s="270" t="str">
        <f>IF(MERC!N288&lt;&gt;"",MERC!N288,"")</f>
        <v/>
      </c>
      <c r="T287" s="491"/>
      <c r="U287" s="495"/>
      <c r="V287" s="495"/>
      <c r="W287" s="495"/>
      <c r="X287" s="495"/>
    </row>
    <row r="288" spans="1:24" ht="53.25" customHeight="1" thickBot="1">
      <c r="A288" s="478">
        <f>MERC!B289</f>
        <v>0</v>
      </c>
      <c r="B288" s="478">
        <f>MERC!D289</f>
        <v>0</v>
      </c>
      <c r="C288" s="478">
        <f>IF(MERC!H289&gt;0,MERC!G289/MERC!H289,0)</f>
        <v>0</v>
      </c>
      <c r="D288" s="478">
        <f>MERC!E289</f>
        <v>0</v>
      </c>
      <c r="E288" s="472"/>
      <c r="F288" s="472"/>
      <c r="G288" s="484"/>
      <c r="H288" s="485"/>
      <c r="I288" s="472"/>
      <c r="J288" s="258">
        <f>MERC!I289</f>
        <v>0</v>
      </c>
      <c r="K288" s="259">
        <f>MERC!K289</f>
        <v>0</v>
      </c>
      <c r="L288" s="259"/>
      <c r="M288" s="259"/>
      <c r="N288" s="259"/>
      <c r="O288" s="259"/>
      <c r="P288" s="259"/>
      <c r="Q288" s="258">
        <f>MERC!M289</f>
        <v>0</v>
      </c>
      <c r="R288" s="20">
        <f>MAX(MERC!O289*60,MERC!P289)</f>
        <v>0</v>
      </c>
      <c r="S288" s="268" t="str">
        <f>IF(MERC!N289&lt;&gt;"",MERC!N289,"")</f>
        <v/>
      </c>
      <c r="T288" s="488" t="str">
        <f>IF(SUM(R288:R292)&gt;60,ROUND(SUM(R288:R292)/60,2)&amp;" HORAS",SUM(R288:R292)&amp;" MINUTOS")</f>
        <v>0 MINUTOS</v>
      </c>
      <c r="U288" s="492"/>
      <c r="V288" s="492"/>
      <c r="W288" s="492"/>
      <c r="X288" s="492"/>
    </row>
    <row r="289" spans="1:24" ht="53.25" customHeight="1" thickBot="1">
      <c r="A289" s="479"/>
      <c r="B289" s="479"/>
      <c r="C289" s="479"/>
      <c r="D289" s="479"/>
      <c r="E289" s="486"/>
      <c r="F289" s="473"/>
      <c r="G289" s="476"/>
      <c r="H289" s="476"/>
      <c r="I289" s="473"/>
      <c r="J289" s="260">
        <f>MERC!I290</f>
        <v>0</v>
      </c>
      <c r="K289" s="261">
        <f>MERC!K290</f>
        <v>0</v>
      </c>
      <c r="L289" s="261"/>
      <c r="M289" s="261"/>
      <c r="N289" s="261"/>
      <c r="O289" s="261"/>
      <c r="P289" s="261"/>
      <c r="Q289" s="260">
        <f>MERC!M290</f>
        <v>0</v>
      </c>
      <c r="R289" s="21">
        <f>MAX(MERC!O290*60,MERC!P290)</f>
        <v>0</v>
      </c>
      <c r="S289" s="269" t="str">
        <f>IF(MERC!N290&lt;&gt;"",MERC!N290,"")</f>
        <v/>
      </c>
      <c r="T289" s="489"/>
      <c r="U289" s="493"/>
      <c r="V289" s="493"/>
      <c r="W289" s="493"/>
      <c r="X289" s="493"/>
    </row>
    <row r="290" spans="1:24" ht="53.25" customHeight="1" thickBot="1">
      <c r="A290" s="480"/>
      <c r="B290" s="480"/>
      <c r="C290" s="480"/>
      <c r="D290" s="480"/>
      <c r="E290" s="486"/>
      <c r="F290" s="473"/>
      <c r="G290" s="22"/>
      <c r="H290" s="22"/>
      <c r="I290" s="473"/>
      <c r="J290" s="260">
        <f>MERC!I291</f>
        <v>0</v>
      </c>
      <c r="K290" s="261">
        <f>MERC!K291</f>
        <v>0</v>
      </c>
      <c r="L290" s="261"/>
      <c r="M290" s="261"/>
      <c r="N290" s="261"/>
      <c r="O290" s="261"/>
      <c r="P290" s="261"/>
      <c r="Q290" s="260">
        <f>MERC!M291</f>
        <v>0</v>
      </c>
      <c r="R290" s="23">
        <f>MAX(MERC!O291*60,MERC!P291)</f>
        <v>0</v>
      </c>
      <c r="S290" s="269" t="str">
        <f>IF(MERC!N291&lt;&gt;"",MERC!N291,"")</f>
        <v/>
      </c>
      <c r="T290" s="490"/>
      <c r="U290" s="494"/>
      <c r="V290" s="494"/>
      <c r="W290" s="494"/>
      <c r="X290" s="494"/>
    </row>
    <row r="291" spans="1:24" ht="53.25" customHeight="1" thickBot="1">
      <c r="A291" s="480"/>
      <c r="B291" s="480"/>
      <c r="C291" s="480"/>
      <c r="D291" s="480"/>
      <c r="E291" s="486"/>
      <c r="F291" s="473"/>
      <c r="G291" s="484"/>
      <c r="H291" s="484"/>
      <c r="I291" s="473"/>
      <c r="J291" s="264">
        <f>MERC!I292</f>
        <v>0</v>
      </c>
      <c r="K291" s="263">
        <f>MERC!K292</f>
        <v>0</v>
      </c>
      <c r="L291" s="263"/>
      <c r="M291" s="263"/>
      <c r="N291" s="263"/>
      <c r="O291" s="263"/>
      <c r="P291" s="263"/>
      <c r="Q291" s="264">
        <f>MERC!M292</f>
        <v>0</v>
      </c>
      <c r="R291" s="23">
        <f>MAX(MERC!O292*60,MERC!P292)</f>
        <v>0</v>
      </c>
      <c r="S291" s="269" t="str">
        <f>IF(MERC!N292&lt;&gt;"",MERC!N292,"")</f>
        <v/>
      </c>
      <c r="T291" s="490"/>
      <c r="U291" s="494"/>
      <c r="V291" s="494"/>
      <c r="W291" s="494"/>
      <c r="X291" s="494"/>
    </row>
    <row r="292" spans="1:24" ht="53.25" customHeight="1" thickBot="1">
      <c r="A292" s="481"/>
      <c r="B292" s="481"/>
      <c r="C292" s="481"/>
      <c r="D292" s="481"/>
      <c r="E292" s="487"/>
      <c r="F292" s="474"/>
      <c r="G292" s="476"/>
      <c r="H292" s="476"/>
      <c r="I292" s="474"/>
      <c r="J292" s="267">
        <f>MERC!I293</f>
        <v>0</v>
      </c>
      <c r="K292" s="266">
        <f>MERC!K293</f>
        <v>0</v>
      </c>
      <c r="L292" s="266"/>
      <c r="M292" s="266"/>
      <c r="N292" s="266"/>
      <c r="O292" s="266"/>
      <c r="P292" s="266"/>
      <c r="Q292" s="267">
        <f>MERC!M293</f>
        <v>0</v>
      </c>
      <c r="R292" s="24">
        <f>MAX(MERC!O293*60,MERC!P293)</f>
        <v>0</v>
      </c>
      <c r="S292" s="270" t="str">
        <f>IF(MERC!N293&lt;&gt;"",MERC!N293,"")</f>
        <v/>
      </c>
      <c r="T292" s="491"/>
      <c r="U292" s="495"/>
      <c r="V292" s="495"/>
      <c r="W292" s="495"/>
      <c r="X292" s="495"/>
    </row>
    <row r="293" spans="1:24" ht="53.25" customHeight="1" thickBot="1">
      <c r="A293" s="478">
        <f>MERC!B294</f>
        <v>0</v>
      </c>
      <c r="B293" s="478">
        <f>MERC!D294</f>
        <v>0</v>
      </c>
      <c r="C293" s="478">
        <f>IF(MERC!H294&gt;0,MERC!G294/MERC!H294,0)</f>
        <v>0</v>
      </c>
      <c r="D293" s="478">
        <f>MERC!E294</f>
        <v>0</v>
      </c>
      <c r="E293" s="477"/>
      <c r="F293" s="477"/>
      <c r="G293" s="484"/>
      <c r="H293" s="485"/>
      <c r="I293" s="472"/>
      <c r="J293" s="258">
        <f>MERC!I294</f>
        <v>0</v>
      </c>
      <c r="K293" s="259">
        <f>MERC!K294</f>
        <v>0</v>
      </c>
      <c r="L293" s="259"/>
      <c r="M293" s="259"/>
      <c r="N293" s="259"/>
      <c r="O293" s="259"/>
      <c r="P293" s="259"/>
      <c r="Q293" s="258">
        <f>MERC!M294</f>
        <v>0</v>
      </c>
      <c r="R293" s="20">
        <f>MAX(MERC!O294*60,MERC!P294)</f>
        <v>0</v>
      </c>
      <c r="S293" s="268" t="str">
        <f>IF(MERC!N294&lt;&gt;"",MERC!N294,"")</f>
        <v/>
      </c>
      <c r="T293" s="488" t="str">
        <f>IF(SUM(R293:R297)&gt;60,ROUND(SUM(R293:R297)/60,2)&amp;" HORAS",SUM(R293:R297)&amp;" MINUTOS")</f>
        <v>0 MINUTOS</v>
      </c>
      <c r="U293" s="492"/>
      <c r="V293" s="492"/>
      <c r="W293" s="492"/>
      <c r="X293" s="492"/>
    </row>
    <row r="294" spans="1:24" ht="53.25" customHeight="1" thickBot="1">
      <c r="A294" s="479"/>
      <c r="B294" s="479"/>
      <c r="C294" s="479"/>
      <c r="D294" s="479"/>
      <c r="E294" s="482"/>
      <c r="F294" s="473"/>
      <c r="G294" s="476"/>
      <c r="H294" s="476"/>
      <c r="I294" s="473"/>
      <c r="J294" s="260">
        <f>MERC!I295</f>
        <v>0</v>
      </c>
      <c r="K294" s="261">
        <f>MERC!K295</f>
        <v>0</v>
      </c>
      <c r="L294" s="261"/>
      <c r="M294" s="261"/>
      <c r="N294" s="261"/>
      <c r="O294" s="261"/>
      <c r="P294" s="261"/>
      <c r="Q294" s="260">
        <f>MERC!M295</f>
        <v>0</v>
      </c>
      <c r="R294" s="21">
        <f>MAX(MERC!O295*60,MERC!P295)</f>
        <v>0</v>
      </c>
      <c r="S294" s="269" t="str">
        <f>IF(MERC!N295&lt;&gt;"",MERC!N295,"")</f>
        <v/>
      </c>
      <c r="T294" s="489"/>
      <c r="U294" s="493"/>
      <c r="V294" s="493"/>
      <c r="W294" s="493"/>
      <c r="X294" s="493"/>
    </row>
    <row r="295" spans="1:24" ht="53.25" customHeight="1" thickBot="1">
      <c r="A295" s="480"/>
      <c r="B295" s="480"/>
      <c r="C295" s="480"/>
      <c r="D295" s="480"/>
      <c r="E295" s="482"/>
      <c r="F295" s="473"/>
      <c r="G295" s="22"/>
      <c r="H295" s="22"/>
      <c r="I295" s="473"/>
      <c r="J295" s="260">
        <f>MERC!I296</f>
        <v>0</v>
      </c>
      <c r="K295" s="261">
        <f>MERC!K296</f>
        <v>0</v>
      </c>
      <c r="L295" s="261"/>
      <c r="M295" s="261"/>
      <c r="N295" s="261"/>
      <c r="O295" s="261"/>
      <c r="P295" s="261"/>
      <c r="Q295" s="260">
        <f>MERC!M296</f>
        <v>0</v>
      </c>
      <c r="R295" s="23">
        <f>MAX(MERC!O296*60,MERC!P296)</f>
        <v>0</v>
      </c>
      <c r="S295" s="269" t="str">
        <f>IF(MERC!N296&lt;&gt;"",MERC!N296,"")</f>
        <v/>
      </c>
      <c r="T295" s="490"/>
      <c r="U295" s="494"/>
      <c r="V295" s="494"/>
      <c r="W295" s="494"/>
      <c r="X295" s="494"/>
    </row>
    <row r="296" spans="1:24" ht="53.25" customHeight="1" thickBot="1">
      <c r="A296" s="480"/>
      <c r="B296" s="480"/>
      <c r="C296" s="480"/>
      <c r="D296" s="480"/>
      <c r="E296" s="482"/>
      <c r="F296" s="473"/>
      <c r="G296" s="484"/>
      <c r="H296" s="475"/>
      <c r="I296" s="473"/>
      <c r="J296" s="262">
        <f>MERC!I297</f>
        <v>0</v>
      </c>
      <c r="K296" s="263">
        <f>MERC!K297</f>
        <v>0</v>
      </c>
      <c r="L296" s="263"/>
      <c r="M296" s="263"/>
      <c r="N296" s="263"/>
      <c r="O296" s="263"/>
      <c r="P296" s="263"/>
      <c r="Q296" s="264">
        <f>MERC!M297</f>
        <v>0</v>
      </c>
      <c r="R296" s="23">
        <f>MAX(MERC!O297*60,MERC!P297)</f>
        <v>0</v>
      </c>
      <c r="S296" s="269" t="str">
        <f>IF(MERC!N297&lt;&gt;"",MERC!N297,"")</f>
        <v/>
      </c>
      <c r="T296" s="490"/>
      <c r="U296" s="494"/>
      <c r="V296" s="494"/>
      <c r="W296" s="494"/>
      <c r="X296" s="494"/>
    </row>
    <row r="297" spans="1:24" ht="53.25" customHeight="1" thickBot="1">
      <c r="A297" s="481"/>
      <c r="B297" s="481"/>
      <c r="C297" s="481"/>
      <c r="D297" s="481"/>
      <c r="E297" s="483"/>
      <c r="F297" s="474"/>
      <c r="G297" s="476"/>
      <c r="H297" s="476"/>
      <c r="I297" s="474"/>
      <c r="J297" s="265">
        <f>MERC!I298</f>
        <v>0</v>
      </c>
      <c r="K297" s="266">
        <f>MERC!K298</f>
        <v>0</v>
      </c>
      <c r="L297" s="266"/>
      <c r="M297" s="266"/>
      <c r="N297" s="266"/>
      <c r="O297" s="266"/>
      <c r="P297" s="266"/>
      <c r="Q297" s="267">
        <f>MERC!M298</f>
        <v>0</v>
      </c>
      <c r="R297" s="24">
        <f>MAX(MERC!O298*60,MERC!P298)</f>
        <v>0</v>
      </c>
      <c r="S297" s="270" t="str">
        <f>IF(MERC!N298&lt;&gt;"",MERC!N298,"")</f>
        <v/>
      </c>
      <c r="T297" s="491"/>
      <c r="U297" s="495"/>
      <c r="V297" s="495"/>
      <c r="W297" s="495"/>
      <c r="X297" s="495"/>
    </row>
    <row r="298" spans="1:24" ht="53.25" customHeight="1" thickBot="1">
      <c r="A298" s="478">
        <f>MERC!B299</f>
        <v>0</v>
      </c>
      <c r="B298" s="478">
        <f>MERC!D299</f>
        <v>0</v>
      </c>
      <c r="C298" s="478">
        <f>IF(MERC!H299&gt;0,MERC!G299/MERC!H299,0)</f>
        <v>0</v>
      </c>
      <c r="D298" s="478">
        <f>MERC!E299</f>
        <v>0</v>
      </c>
      <c r="E298" s="477"/>
      <c r="F298" s="477"/>
      <c r="G298" s="484"/>
      <c r="H298" s="485"/>
      <c r="I298" s="472"/>
      <c r="J298" s="258">
        <f>MERC!I299</f>
        <v>0</v>
      </c>
      <c r="K298" s="259">
        <f>MERC!K299</f>
        <v>0</v>
      </c>
      <c r="L298" s="259"/>
      <c r="M298" s="259"/>
      <c r="N298" s="259"/>
      <c r="O298" s="259"/>
      <c r="P298" s="259"/>
      <c r="Q298" s="258">
        <f>MERC!M299</f>
        <v>0</v>
      </c>
      <c r="R298" s="20">
        <f>MAX(MERC!O299*60,MERC!P299)</f>
        <v>0</v>
      </c>
      <c r="S298" s="268" t="str">
        <f>IF(MERC!N299&lt;&gt;"",MERC!N299,"")</f>
        <v/>
      </c>
      <c r="T298" s="488" t="str">
        <f>IF(SUM(R298:R302)&gt;60,ROUND(SUM(R298:R302)/60,2)&amp;" HORAS",SUM(R298:R302)&amp;" MINUTOS")</f>
        <v>0 MINUTOS</v>
      </c>
      <c r="U298" s="492"/>
      <c r="V298" s="492"/>
      <c r="W298" s="492"/>
      <c r="X298" s="492"/>
    </row>
    <row r="299" spans="1:24" ht="53.25" customHeight="1" thickBot="1">
      <c r="A299" s="479"/>
      <c r="B299" s="479"/>
      <c r="C299" s="479"/>
      <c r="D299" s="479"/>
      <c r="E299" s="482"/>
      <c r="F299" s="473"/>
      <c r="G299" s="476"/>
      <c r="H299" s="476"/>
      <c r="I299" s="473"/>
      <c r="J299" s="260">
        <f>MERC!I300</f>
        <v>0</v>
      </c>
      <c r="K299" s="261">
        <f>MERC!K300</f>
        <v>0</v>
      </c>
      <c r="L299" s="261"/>
      <c r="M299" s="261"/>
      <c r="N299" s="261"/>
      <c r="O299" s="261"/>
      <c r="P299" s="261"/>
      <c r="Q299" s="260">
        <f>MERC!M300</f>
        <v>0</v>
      </c>
      <c r="R299" s="21">
        <f>MAX(MERC!O300*60,MERC!P300)</f>
        <v>0</v>
      </c>
      <c r="S299" s="269" t="str">
        <f>IF(MERC!N300&lt;&gt;"",MERC!N300,"")</f>
        <v/>
      </c>
      <c r="T299" s="489"/>
      <c r="U299" s="493"/>
      <c r="V299" s="493"/>
      <c r="W299" s="493"/>
      <c r="X299" s="493"/>
    </row>
    <row r="300" spans="1:24" ht="53.25" customHeight="1" thickBot="1">
      <c r="A300" s="480"/>
      <c r="B300" s="480"/>
      <c r="C300" s="480"/>
      <c r="D300" s="480"/>
      <c r="E300" s="482"/>
      <c r="F300" s="473"/>
      <c r="G300" s="22"/>
      <c r="H300" s="22"/>
      <c r="I300" s="473"/>
      <c r="J300" s="260">
        <f>MERC!I301</f>
        <v>0</v>
      </c>
      <c r="K300" s="261">
        <f>MERC!K301</f>
        <v>0</v>
      </c>
      <c r="L300" s="261"/>
      <c r="M300" s="261"/>
      <c r="N300" s="261"/>
      <c r="O300" s="261"/>
      <c r="P300" s="261"/>
      <c r="Q300" s="260">
        <f>MERC!M301</f>
        <v>0</v>
      </c>
      <c r="R300" s="23">
        <f>MAX(MERC!O301*60,MERC!P301)</f>
        <v>0</v>
      </c>
      <c r="S300" s="269" t="str">
        <f>IF(MERC!N301&lt;&gt;"",MERC!N301,"")</f>
        <v/>
      </c>
      <c r="T300" s="490"/>
      <c r="U300" s="494"/>
      <c r="V300" s="494"/>
      <c r="W300" s="494"/>
      <c r="X300" s="494"/>
    </row>
    <row r="301" spans="1:24" ht="53.25" customHeight="1" thickBot="1">
      <c r="A301" s="480"/>
      <c r="B301" s="480"/>
      <c r="C301" s="480"/>
      <c r="D301" s="480"/>
      <c r="E301" s="482"/>
      <c r="F301" s="473"/>
      <c r="G301" s="484"/>
      <c r="H301" s="475"/>
      <c r="I301" s="473"/>
      <c r="J301" s="262">
        <f>MERC!I302</f>
        <v>0</v>
      </c>
      <c r="K301" s="263">
        <f>MERC!K302</f>
        <v>0</v>
      </c>
      <c r="L301" s="263"/>
      <c r="M301" s="263"/>
      <c r="N301" s="263"/>
      <c r="O301" s="263"/>
      <c r="P301" s="263"/>
      <c r="Q301" s="264">
        <f>MERC!M302</f>
        <v>0</v>
      </c>
      <c r="R301" s="23">
        <f>MAX(MERC!O302*60,MERC!P302)</f>
        <v>0</v>
      </c>
      <c r="S301" s="269" t="str">
        <f>IF(MERC!N302&lt;&gt;"",MERC!N302,"")</f>
        <v/>
      </c>
      <c r="T301" s="490"/>
      <c r="U301" s="494"/>
      <c r="V301" s="494"/>
      <c r="W301" s="494"/>
      <c r="X301" s="494"/>
    </row>
    <row r="302" spans="1:24" ht="53.25" customHeight="1" thickBot="1">
      <c r="A302" s="481"/>
      <c r="B302" s="481"/>
      <c r="C302" s="481"/>
      <c r="D302" s="481"/>
      <c r="E302" s="483"/>
      <c r="F302" s="474"/>
      <c r="G302" s="476"/>
      <c r="H302" s="476"/>
      <c r="I302" s="474"/>
      <c r="J302" s="265">
        <f>MERC!I303</f>
        <v>0</v>
      </c>
      <c r="K302" s="266">
        <f>MERC!K303</f>
        <v>0</v>
      </c>
      <c r="L302" s="266"/>
      <c r="M302" s="266"/>
      <c r="N302" s="266"/>
      <c r="O302" s="266"/>
      <c r="P302" s="266"/>
      <c r="Q302" s="267">
        <f>MERC!M303</f>
        <v>0</v>
      </c>
      <c r="R302" s="24">
        <f>MAX(MERC!O303*60,MERC!P303)</f>
        <v>0</v>
      </c>
      <c r="S302" s="270" t="str">
        <f>IF(MERC!N303&lt;&gt;"",MERC!N303,"")</f>
        <v/>
      </c>
      <c r="T302" s="491"/>
      <c r="U302" s="495"/>
      <c r="V302" s="495"/>
      <c r="W302" s="495"/>
      <c r="X302" s="495"/>
    </row>
    <row r="303" spans="1:24" ht="53.25" customHeight="1" thickBot="1">
      <c r="A303" s="478">
        <f>MERC!B304</f>
        <v>0</v>
      </c>
      <c r="B303" s="478">
        <f>MERC!D304</f>
        <v>0</v>
      </c>
      <c r="C303" s="478">
        <f>IF(MERC!H304&gt;0,MERC!G304/MERC!H304,0)</f>
        <v>0</v>
      </c>
      <c r="D303" s="478">
        <f>MERC!E304</f>
        <v>0</v>
      </c>
      <c r="E303" s="477"/>
      <c r="F303" s="472"/>
      <c r="G303" s="484"/>
      <c r="H303" s="485"/>
      <c r="I303" s="472"/>
      <c r="J303" s="258">
        <f>MERC!I304</f>
        <v>0</v>
      </c>
      <c r="K303" s="259">
        <f>MERC!K304</f>
        <v>0</v>
      </c>
      <c r="L303" s="259"/>
      <c r="M303" s="259"/>
      <c r="N303" s="259"/>
      <c r="O303" s="259"/>
      <c r="P303" s="259"/>
      <c r="Q303" s="258">
        <f>MERC!M304</f>
        <v>0</v>
      </c>
      <c r="R303" s="20">
        <f>MAX(MERC!O304*60,MERC!P304)</f>
        <v>0</v>
      </c>
      <c r="S303" s="268" t="str">
        <f>IF(MERC!N304&lt;&gt;"",MERC!N304,"")</f>
        <v/>
      </c>
      <c r="T303" s="488" t="str">
        <f>IF(SUM(R303:R307)&gt;60,ROUND(SUM(R303:R307)/60,2)&amp;" HORAS",SUM(R303:R307)&amp;" MINUTOS")</f>
        <v>0 MINUTOS</v>
      </c>
      <c r="U303" s="492"/>
      <c r="V303" s="492"/>
      <c r="W303" s="492"/>
      <c r="X303" s="492"/>
    </row>
    <row r="304" spans="1:24" ht="53.25" customHeight="1" thickBot="1">
      <c r="A304" s="479"/>
      <c r="B304" s="479"/>
      <c r="C304" s="479"/>
      <c r="D304" s="479"/>
      <c r="E304" s="482"/>
      <c r="F304" s="473"/>
      <c r="G304" s="476"/>
      <c r="H304" s="476"/>
      <c r="I304" s="473"/>
      <c r="J304" s="260">
        <f>MERC!I305</f>
        <v>0</v>
      </c>
      <c r="K304" s="261">
        <f>MERC!K305</f>
        <v>0</v>
      </c>
      <c r="L304" s="261"/>
      <c r="M304" s="261"/>
      <c r="N304" s="261"/>
      <c r="O304" s="261"/>
      <c r="P304" s="261"/>
      <c r="Q304" s="260">
        <f>MERC!M305</f>
        <v>0</v>
      </c>
      <c r="R304" s="21">
        <f>MAX(MERC!O305*60,MERC!P305)</f>
        <v>0</v>
      </c>
      <c r="S304" s="269" t="str">
        <f>IF(MERC!N305&lt;&gt;"",MERC!N305,"")</f>
        <v/>
      </c>
      <c r="T304" s="489"/>
      <c r="U304" s="493"/>
      <c r="V304" s="493"/>
      <c r="W304" s="493"/>
      <c r="X304" s="493"/>
    </row>
    <row r="305" spans="1:24" ht="53.25" customHeight="1" thickBot="1">
      <c r="A305" s="480"/>
      <c r="B305" s="480"/>
      <c r="C305" s="480"/>
      <c r="D305" s="480"/>
      <c r="E305" s="482"/>
      <c r="F305" s="473"/>
      <c r="G305" s="22"/>
      <c r="H305" s="22"/>
      <c r="I305" s="473"/>
      <c r="J305" s="260">
        <f>MERC!I306</f>
        <v>0</v>
      </c>
      <c r="K305" s="261">
        <f>MERC!K306</f>
        <v>0</v>
      </c>
      <c r="L305" s="261"/>
      <c r="M305" s="261"/>
      <c r="N305" s="261"/>
      <c r="O305" s="261"/>
      <c r="P305" s="261"/>
      <c r="Q305" s="260">
        <f>MERC!M306</f>
        <v>0</v>
      </c>
      <c r="R305" s="23">
        <f>MAX(MERC!O306*60,MERC!P306)</f>
        <v>0</v>
      </c>
      <c r="S305" s="269" t="str">
        <f>IF(MERC!N306&lt;&gt;"",MERC!N306,"")</f>
        <v/>
      </c>
      <c r="T305" s="490"/>
      <c r="U305" s="494"/>
      <c r="V305" s="494"/>
      <c r="W305" s="494"/>
      <c r="X305" s="494"/>
    </row>
    <row r="306" spans="1:24" ht="53.25" customHeight="1" thickBot="1">
      <c r="A306" s="480"/>
      <c r="B306" s="480"/>
      <c r="C306" s="480"/>
      <c r="D306" s="480"/>
      <c r="E306" s="482"/>
      <c r="F306" s="473"/>
      <c r="G306" s="484"/>
      <c r="H306" s="484"/>
      <c r="I306" s="473"/>
      <c r="J306" s="262">
        <f>MERC!I307</f>
        <v>0</v>
      </c>
      <c r="K306" s="263">
        <f>MERC!K307</f>
        <v>0</v>
      </c>
      <c r="L306" s="263"/>
      <c r="M306" s="263"/>
      <c r="N306" s="263"/>
      <c r="O306" s="263"/>
      <c r="P306" s="263"/>
      <c r="Q306" s="264">
        <f>MERC!M307</f>
        <v>0</v>
      </c>
      <c r="R306" s="23">
        <f>MAX(MERC!O307*60,MERC!P307)</f>
        <v>0</v>
      </c>
      <c r="S306" s="269" t="str">
        <f>IF(MERC!N307&lt;&gt;"",MERC!N307,"")</f>
        <v/>
      </c>
      <c r="T306" s="490"/>
      <c r="U306" s="494"/>
      <c r="V306" s="494"/>
      <c r="W306" s="494"/>
      <c r="X306" s="494"/>
    </row>
    <row r="307" spans="1:24" ht="53.25" customHeight="1" thickBot="1">
      <c r="A307" s="481"/>
      <c r="B307" s="481"/>
      <c r="C307" s="481"/>
      <c r="D307" s="481"/>
      <c r="E307" s="483"/>
      <c r="F307" s="474"/>
      <c r="G307" s="476"/>
      <c r="H307" s="476"/>
      <c r="I307" s="474"/>
      <c r="J307" s="265">
        <f>MERC!I308</f>
        <v>0</v>
      </c>
      <c r="K307" s="266">
        <f>MERC!K308</f>
        <v>0</v>
      </c>
      <c r="L307" s="266"/>
      <c r="M307" s="266"/>
      <c r="N307" s="266"/>
      <c r="O307" s="266"/>
      <c r="P307" s="266"/>
      <c r="Q307" s="267">
        <f>MERC!M308</f>
        <v>0</v>
      </c>
      <c r="R307" s="24">
        <f>MAX(MERC!O308*60,MERC!P308)</f>
        <v>0</v>
      </c>
      <c r="S307" s="270" t="str">
        <f>IF(MERC!N308&lt;&gt;"",MERC!N308,"")</f>
        <v/>
      </c>
      <c r="T307" s="491"/>
      <c r="U307" s="495"/>
      <c r="V307" s="495"/>
      <c r="W307" s="495"/>
      <c r="X307" s="495"/>
    </row>
    <row r="308" spans="1:24" ht="53.25" customHeight="1" thickBot="1">
      <c r="A308" s="478">
        <f>MERC!B309</f>
        <v>0</v>
      </c>
      <c r="B308" s="478">
        <f>MERC!D309</f>
        <v>0</v>
      </c>
      <c r="C308" s="478">
        <f>IF(MERC!H309&gt;0,MERC!G309/MERC!H309,0)</f>
        <v>0</v>
      </c>
      <c r="D308" s="478">
        <f>MERC!E309</f>
        <v>0</v>
      </c>
      <c r="E308" s="472"/>
      <c r="F308" s="472"/>
      <c r="G308" s="484"/>
      <c r="H308" s="485"/>
      <c r="I308" s="472"/>
      <c r="J308" s="258">
        <f>MERC!I309</f>
        <v>0</v>
      </c>
      <c r="K308" s="259">
        <f>MERC!K309</f>
        <v>0</v>
      </c>
      <c r="L308" s="259"/>
      <c r="M308" s="259"/>
      <c r="N308" s="259"/>
      <c r="O308" s="259"/>
      <c r="P308" s="259"/>
      <c r="Q308" s="258">
        <f>MERC!M309</f>
        <v>0</v>
      </c>
      <c r="R308" s="20">
        <f>MAX(MERC!O309*60,MERC!P309)</f>
        <v>0</v>
      </c>
      <c r="S308" s="268" t="str">
        <f>IF(MERC!N309&lt;&gt;"",MERC!N309,"")</f>
        <v/>
      </c>
      <c r="T308" s="488" t="str">
        <f>IF(SUM(R308:R312)&gt;60,ROUND(SUM(R308:R312)/60,2)&amp;" HORAS",SUM(R308:R312)&amp;" MINUTOS")</f>
        <v>0 MINUTOS</v>
      </c>
      <c r="U308" s="492"/>
      <c r="V308" s="492"/>
      <c r="W308" s="492"/>
      <c r="X308" s="492"/>
    </row>
    <row r="309" spans="1:24" ht="53.25" customHeight="1" thickBot="1">
      <c r="A309" s="479"/>
      <c r="B309" s="479"/>
      <c r="C309" s="479"/>
      <c r="D309" s="479"/>
      <c r="E309" s="486"/>
      <c r="F309" s="473"/>
      <c r="G309" s="476"/>
      <c r="H309" s="476"/>
      <c r="I309" s="473"/>
      <c r="J309" s="260">
        <f>MERC!I310</f>
        <v>0</v>
      </c>
      <c r="K309" s="261">
        <f>MERC!K310</f>
        <v>0</v>
      </c>
      <c r="L309" s="261"/>
      <c r="M309" s="261"/>
      <c r="N309" s="261"/>
      <c r="O309" s="261"/>
      <c r="P309" s="261"/>
      <c r="Q309" s="260">
        <f>MERC!M310</f>
        <v>0</v>
      </c>
      <c r="R309" s="21">
        <f>MAX(MERC!O310*60,MERC!P310)</f>
        <v>0</v>
      </c>
      <c r="S309" s="269" t="str">
        <f>IF(MERC!N310&lt;&gt;"",MERC!N310,"")</f>
        <v/>
      </c>
      <c r="T309" s="489"/>
      <c r="U309" s="493"/>
      <c r="V309" s="493"/>
      <c r="W309" s="493"/>
      <c r="X309" s="493"/>
    </row>
    <row r="310" spans="1:24" ht="53.25" customHeight="1" thickBot="1">
      <c r="A310" s="480"/>
      <c r="B310" s="480"/>
      <c r="C310" s="480"/>
      <c r="D310" s="480"/>
      <c r="E310" s="486"/>
      <c r="F310" s="473"/>
      <c r="G310" s="22"/>
      <c r="H310" s="22"/>
      <c r="I310" s="473"/>
      <c r="J310" s="260">
        <f>MERC!I311</f>
        <v>0</v>
      </c>
      <c r="K310" s="261">
        <f>MERC!K311</f>
        <v>0</v>
      </c>
      <c r="L310" s="261"/>
      <c r="M310" s="261"/>
      <c r="N310" s="261"/>
      <c r="O310" s="261"/>
      <c r="P310" s="261"/>
      <c r="Q310" s="260">
        <f>MERC!M311</f>
        <v>0</v>
      </c>
      <c r="R310" s="23">
        <f>MAX(MERC!O311*60,MERC!P311)</f>
        <v>0</v>
      </c>
      <c r="S310" s="269" t="str">
        <f>IF(MERC!N311&lt;&gt;"",MERC!N311,"")</f>
        <v/>
      </c>
      <c r="T310" s="490"/>
      <c r="U310" s="494"/>
      <c r="V310" s="494"/>
      <c r="W310" s="494"/>
      <c r="X310" s="494"/>
    </row>
    <row r="311" spans="1:24" ht="53.25" customHeight="1" thickBot="1">
      <c r="A311" s="480"/>
      <c r="B311" s="480"/>
      <c r="C311" s="480"/>
      <c r="D311" s="480"/>
      <c r="E311" s="486"/>
      <c r="F311" s="473"/>
      <c r="G311" s="484"/>
      <c r="H311" s="484"/>
      <c r="I311" s="473"/>
      <c r="J311" s="264">
        <f>MERC!I312</f>
        <v>0</v>
      </c>
      <c r="K311" s="263">
        <f>MERC!K312</f>
        <v>0</v>
      </c>
      <c r="L311" s="263"/>
      <c r="M311" s="263"/>
      <c r="N311" s="263"/>
      <c r="O311" s="263"/>
      <c r="P311" s="263"/>
      <c r="Q311" s="264">
        <f>MERC!M312</f>
        <v>0</v>
      </c>
      <c r="R311" s="23">
        <f>MAX(MERC!O312*60,MERC!P312)</f>
        <v>0</v>
      </c>
      <c r="S311" s="269" t="str">
        <f>IF(MERC!N312&lt;&gt;"",MERC!N312,"")</f>
        <v/>
      </c>
      <c r="T311" s="490"/>
      <c r="U311" s="494"/>
      <c r="V311" s="494"/>
      <c r="W311" s="494"/>
      <c r="X311" s="494"/>
    </row>
    <row r="312" spans="1:24" ht="53.25" customHeight="1" thickBot="1">
      <c r="A312" s="481"/>
      <c r="B312" s="481"/>
      <c r="C312" s="481"/>
      <c r="D312" s="481"/>
      <c r="E312" s="487"/>
      <c r="F312" s="474"/>
      <c r="G312" s="476"/>
      <c r="H312" s="476"/>
      <c r="I312" s="474"/>
      <c r="J312" s="267">
        <f>MERC!I313</f>
        <v>0</v>
      </c>
      <c r="K312" s="266">
        <f>MERC!K313</f>
        <v>0</v>
      </c>
      <c r="L312" s="266"/>
      <c r="M312" s="266"/>
      <c r="N312" s="266"/>
      <c r="O312" s="266"/>
      <c r="P312" s="266"/>
      <c r="Q312" s="267">
        <f>MERC!M313</f>
        <v>0</v>
      </c>
      <c r="R312" s="24">
        <f>MAX(MERC!O313*60,MERC!P313)</f>
        <v>0</v>
      </c>
      <c r="S312" s="270" t="str">
        <f>IF(MERC!N313&lt;&gt;"",MERC!N313,"")</f>
        <v/>
      </c>
      <c r="T312" s="491"/>
      <c r="U312" s="495"/>
      <c r="V312" s="495"/>
      <c r="W312" s="495"/>
      <c r="X312" s="495"/>
    </row>
    <row r="313" spans="1:24" ht="53.25" customHeight="1" thickBot="1">
      <c r="A313" s="478">
        <f>MERC!B314</f>
        <v>0</v>
      </c>
      <c r="B313" s="478">
        <f>MERC!D314</f>
        <v>0</v>
      </c>
      <c r="C313" s="478">
        <f>IF(MERC!H314&gt;0,MERC!G314/MERC!H314,0)</f>
        <v>0</v>
      </c>
      <c r="D313" s="478">
        <f>MERC!E314</f>
        <v>0</v>
      </c>
      <c r="E313" s="472"/>
      <c r="F313" s="472"/>
      <c r="G313" s="484"/>
      <c r="H313" s="485"/>
      <c r="I313" s="472"/>
      <c r="J313" s="258">
        <f>MERC!I314</f>
        <v>0</v>
      </c>
      <c r="K313" s="259">
        <f>MERC!K314</f>
        <v>0</v>
      </c>
      <c r="L313" s="259"/>
      <c r="M313" s="259"/>
      <c r="N313" s="259"/>
      <c r="O313" s="259"/>
      <c r="P313" s="259"/>
      <c r="Q313" s="258">
        <f>MERC!M314</f>
        <v>0</v>
      </c>
      <c r="R313" s="20">
        <f>MAX(MERC!O314*60,MERC!P314)</f>
        <v>0</v>
      </c>
      <c r="S313" s="268" t="str">
        <f>IF(MERC!N314&lt;&gt;"",MERC!N314,"")</f>
        <v/>
      </c>
      <c r="T313" s="488" t="str">
        <f>IF(SUM(R313:R317)&gt;60,ROUND(SUM(R313:R317)/60,2)&amp;" HORAS",SUM(R313:R317)&amp;" MINUTOS")</f>
        <v>0 MINUTOS</v>
      </c>
      <c r="U313" s="492"/>
      <c r="V313" s="492"/>
      <c r="W313" s="492"/>
      <c r="X313" s="492"/>
    </row>
    <row r="314" spans="1:24" ht="53.25" customHeight="1" thickBot="1">
      <c r="A314" s="479"/>
      <c r="B314" s="479"/>
      <c r="C314" s="479"/>
      <c r="D314" s="479"/>
      <c r="E314" s="486"/>
      <c r="F314" s="473"/>
      <c r="G314" s="476"/>
      <c r="H314" s="476"/>
      <c r="I314" s="473"/>
      <c r="J314" s="260">
        <f>MERC!I315</f>
        <v>0</v>
      </c>
      <c r="K314" s="261">
        <f>MERC!K315</f>
        <v>0</v>
      </c>
      <c r="L314" s="261"/>
      <c r="M314" s="261"/>
      <c r="N314" s="261"/>
      <c r="O314" s="261"/>
      <c r="P314" s="261"/>
      <c r="Q314" s="260">
        <f>MERC!M315</f>
        <v>0</v>
      </c>
      <c r="R314" s="21">
        <f>MAX(MERC!O315*60,MERC!P315)</f>
        <v>0</v>
      </c>
      <c r="S314" s="269" t="str">
        <f>IF(MERC!N315&lt;&gt;"",MERC!N315,"")</f>
        <v/>
      </c>
      <c r="T314" s="489"/>
      <c r="U314" s="493"/>
      <c r="V314" s="493"/>
      <c r="W314" s="493"/>
      <c r="X314" s="493"/>
    </row>
    <row r="315" spans="1:24" ht="53.25" customHeight="1" thickBot="1">
      <c r="A315" s="480"/>
      <c r="B315" s="480"/>
      <c r="C315" s="480"/>
      <c r="D315" s="480"/>
      <c r="E315" s="486"/>
      <c r="F315" s="473"/>
      <c r="G315" s="22"/>
      <c r="H315" s="22"/>
      <c r="I315" s="473"/>
      <c r="J315" s="260">
        <f>MERC!I316</f>
        <v>0</v>
      </c>
      <c r="K315" s="261">
        <f>MERC!K316</f>
        <v>0</v>
      </c>
      <c r="L315" s="261"/>
      <c r="M315" s="261"/>
      <c r="N315" s="261"/>
      <c r="O315" s="261"/>
      <c r="P315" s="261"/>
      <c r="Q315" s="260">
        <f>MERC!M316</f>
        <v>0</v>
      </c>
      <c r="R315" s="23">
        <f>MAX(MERC!O316*60,MERC!P316)</f>
        <v>0</v>
      </c>
      <c r="S315" s="269" t="str">
        <f>IF(MERC!N316&lt;&gt;"",MERC!N316,"")</f>
        <v/>
      </c>
      <c r="T315" s="490"/>
      <c r="U315" s="494"/>
      <c r="V315" s="494"/>
      <c r="W315" s="494"/>
      <c r="X315" s="494"/>
    </row>
    <row r="316" spans="1:24" ht="53.25" customHeight="1" thickBot="1">
      <c r="A316" s="480"/>
      <c r="B316" s="480"/>
      <c r="C316" s="480"/>
      <c r="D316" s="480"/>
      <c r="E316" s="486"/>
      <c r="F316" s="473"/>
      <c r="G316" s="484"/>
      <c r="H316" s="484"/>
      <c r="I316" s="473"/>
      <c r="J316" s="264">
        <f>MERC!I317</f>
        <v>0</v>
      </c>
      <c r="K316" s="263">
        <f>MERC!K317</f>
        <v>0</v>
      </c>
      <c r="L316" s="263"/>
      <c r="M316" s="263"/>
      <c r="N316" s="263"/>
      <c r="O316" s="263"/>
      <c r="P316" s="263"/>
      <c r="Q316" s="264">
        <f>MERC!M317</f>
        <v>0</v>
      </c>
      <c r="R316" s="23">
        <f>MAX(MERC!O317*60,MERC!P317)</f>
        <v>0</v>
      </c>
      <c r="S316" s="269" t="str">
        <f>IF(MERC!N317&lt;&gt;"",MERC!N317,"")</f>
        <v/>
      </c>
      <c r="T316" s="490"/>
      <c r="U316" s="494"/>
      <c r="V316" s="494"/>
      <c r="W316" s="494"/>
      <c r="X316" s="494"/>
    </row>
    <row r="317" spans="1:24" ht="53.25" customHeight="1" thickBot="1">
      <c r="A317" s="481"/>
      <c r="B317" s="481"/>
      <c r="C317" s="481"/>
      <c r="D317" s="481"/>
      <c r="E317" s="487"/>
      <c r="F317" s="474"/>
      <c r="G317" s="476"/>
      <c r="H317" s="476"/>
      <c r="I317" s="474"/>
      <c r="J317" s="267">
        <f>MERC!I318</f>
        <v>0</v>
      </c>
      <c r="K317" s="266">
        <f>MERC!K318</f>
        <v>0</v>
      </c>
      <c r="L317" s="266"/>
      <c r="M317" s="266"/>
      <c r="N317" s="266"/>
      <c r="O317" s="266"/>
      <c r="P317" s="266"/>
      <c r="Q317" s="267">
        <f>MERC!M318</f>
        <v>0</v>
      </c>
      <c r="R317" s="24">
        <f>MAX(MERC!O318*60,MERC!P318)</f>
        <v>0</v>
      </c>
      <c r="S317" s="270" t="str">
        <f>IF(MERC!N318&lt;&gt;"",MERC!N318,"")</f>
        <v/>
      </c>
      <c r="T317" s="491"/>
      <c r="U317" s="495"/>
      <c r="V317" s="495"/>
      <c r="W317" s="495"/>
      <c r="X317" s="495"/>
    </row>
    <row r="318" spans="1:24" ht="53.25" customHeight="1" thickBot="1">
      <c r="A318" s="478">
        <f>MERC!B319</f>
        <v>0</v>
      </c>
      <c r="B318" s="478">
        <f>MERC!D319</f>
        <v>0</v>
      </c>
      <c r="C318" s="478">
        <f>IF(MERC!H319&gt;0,MERC!G319/MERC!H319,0)</f>
        <v>0</v>
      </c>
      <c r="D318" s="478">
        <f>MERC!E319</f>
        <v>0</v>
      </c>
      <c r="E318" s="477"/>
      <c r="F318" s="477"/>
      <c r="G318" s="484"/>
      <c r="H318" s="485"/>
      <c r="I318" s="472"/>
      <c r="J318" s="258">
        <f>MERC!I319</f>
        <v>0</v>
      </c>
      <c r="K318" s="259">
        <f>MERC!K319</f>
        <v>0</v>
      </c>
      <c r="L318" s="259"/>
      <c r="M318" s="259"/>
      <c r="N318" s="259"/>
      <c r="O318" s="259"/>
      <c r="P318" s="259"/>
      <c r="Q318" s="258">
        <f>MERC!M319</f>
        <v>0</v>
      </c>
      <c r="R318" s="20">
        <f>MAX(MERC!O319*60,MERC!P319)</f>
        <v>0</v>
      </c>
      <c r="S318" s="268" t="str">
        <f>IF(MERC!N319&lt;&gt;"",MERC!N319,"")</f>
        <v/>
      </c>
      <c r="T318" s="488" t="str">
        <f>IF(SUM(R318:R322)&gt;60,ROUND(SUM(R318:R322)/60,2)&amp;" HORAS",SUM(R318:R322)&amp;" MINUTOS")</f>
        <v>0 MINUTOS</v>
      </c>
      <c r="U318" s="492"/>
      <c r="V318" s="492"/>
      <c r="W318" s="492"/>
      <c r="X318" s="492"/>
    </row>
    <row r="319" spans="1:24" ht="53.25" customHeight="1" thickBot="1">
      <c r="A319" s="479"/>
      <c r="B319" s="479"/>
      <c r="C319" s="479"/>
      <c r="D319" s="479"/>
      <c r="E319" s="482"/>
      <c r="F319" s="473"/>
      <c r="G319" s="476"/>
      <c r="H319" s="476"/>
      <c r="I319" s="473"/>
      <c r="J319" s="260">
        <f>MERC!I320</f>
        <v>0</v>
      </c>
      <c r="K319" s="261">
        <f>MERC!K320</f>
        <v>0</v>
      </c>
      <c r="L319" s="261"/>
      <c r="M319" s="261"/>
      <c r="N319" s="261"/>
      <c r="O319" s="261"/>
      <c r="P319" s="261"/>
      <c r="Q319" s="260">
        <f>MERC!M320</f>
        <v>0</v>
      </c>
      <c r="R319" s="21">
        <f>MAX(MERC!O320*60,MERC!P320)</f>
        <v>0</v>
      </c>
      <c r="S319" s="269" t="str">
        <f>IF(MERC!N320&lt;&gt;"",MERC!N320,"")</f>
        <v/>
      </c>
      <c r="T319" s="489"/>
      <c r="U319" s="493"/>
      <c r="V319" s="493"/>
      <c r="W319" s="493"/>
      <c r="X319" s="493"/>
    </row>
    <row r="320" spans="1:24" ht="53.25" customHeight="1" thickBot="1">
      <c r="A320" s="480"/>
      <c r="B320" s="480"/>
      <c r="C320" s="480"/>
      <c r="D320" s="480"/>
      <c r="E320" s="482"/>
      <c r="F320" s="473"/>
      <c r="G320" s="22"/>
      <c r="H320" s="22"/>
      <c r="I320" s="473"/>
      <c r="J320" s="260">
        <f>MERC!I321</f>
        <v>0</v>
      </c>
      <c r="K320" s="261">
        <f>MERC!K321</f>
        <v>0</v>
      </c>
      <c r="L320" s="261"/>
      <c r="M320" s="261"/>
      <c r="N320" s="261"/>
      <c r="O320" s="261"/>
      <c r="P320" s="261"/>
      <c r="Q320" s="260">
        <f>MERC!M321</f>
        <v>0</v>
      </c>
      <c r="R320" s="23">
        <f>MAX(MERC!O321*60,MERC!P321)</f>
        <v>0</v>
      </c>
      <c r="S320" s="269" t="str">
        <f>IF(MERC!N321&lt;&gt;"",MERC!N321,"")</f>
        <v/>
      </c>
      <c r="T320" s="490"/>
      <c r="U320" s="494"/>
      <c r="V320" s="494"/>
      <c r="W320" s="494"/>
      <c r="X320" s="494"/>
    </row>
    <row r="321" spans="1:24" ht="53.25" customHeight="1" thickBot="1">
      <c r="A321" s="480"/>
      <c r="B321" s="480"/>
      <c r="C321" s="480"/>
      <c r="D321" s="480"/>
      <c r="E321" s="482"/>
      <c r="F321" s="473"/>
      <c r="G321" s="484"/>
      <c r="H321" s="475"/>
      <c r="I321" s="473"/>
      <c r="J321" s="262">
        <f>MERC!I322</f>
        <v>0</v>
      </c>
      <c r="K321" s="263">
        <f>MERC!K322</f>
        <v>0</v>
      </c>
      <c r="L321" s="263"/>
      <c r="M321" s="263"/>
      <c r="N321" s="263"/>
      <c r="O321" s="263"/>
      <c r="P321" s="263"/>
      <c r="Q321" s="264">
        <f>MERC!M322</f>
        <v>0</v>
      </c>
      <c r="R321" s="23">
        <f>MAX(MERC!O322*60,MERC!P322)</f>
        <v>0</v>
      </c>
      <c r="S321" s="269" t="str">
        <f>IF(MERC!N322&lt;&gt;"",MERC!N322,"")</f>
        <v/>
      </c>
      <c r="T321" s="490"/>
      <c r="U321" s="494"/>
      <c r="V321" s="494"/>
      <c r="W321" s="494"/>
      <c r="X321" s="494"/>
    </row>
    <row r="322" spans="1:24" ht="53.25" customHeight="1" thickBot="1">
      <c r="A322" s="481"/>
      <c r="B322" s="481"/>
      <c r="C322" s="481"/>
      <c r="D322" s="481"/>
      <c r="E322" s="483"/>
      <c r="F322" s="474"/>
      <c r="G322" s="476"/>
      <c r="H322" s="476"/>
      <c r="I322" s="474"/>
      <c r="J322" s="265">
        <f>MERC!I323</f>
        <v>0</v>
      </c>
      <c r="K322" s="266">
        <f>MERC!K323</f>
        <v>0</v>
      </c>
      <c r="L322" s="266"/>
      <c r="M322" s="266"/>
      <c r="N322" s="266"/>
      <c r="O322" s="266"/>
      <c r="P322" s="266"/>
      <c r="Q322" s="267">
        <f>MERC!M323</f>
        <v>0</v>
      </c>
      <c r="R322" s="24">
        <f>MAX(MERC!O323*60,MERC!P323)</f>
        <v>0</v>
      </c>
      <c r="S322" s="270" t="str">
        <f>IF(MERC!N323&lt;&gt;"",MERC!N323,"")</f>
        <v/>
      </c>
      <c r="T322" s="491"/>
      <c r="U322" s="495"/>
      <c r="V322" s="495"/>
      <c r="W322" s="495"/>
      <c r="X322" s="495"/>
    </row>
    <row r="323" spans="1:24" ht="53.25" customHeight="1" thickBot="1">
      <c r="A323" s="478">
        <f>MERC!B324</f>
        <v>0</v>
      </c>
      <c r="B323" s="478">
        <f>MERC!D324</f>
        <v>0</v>
      </c>
      <c r="C323" s="478">
        <f>IF(MERC!H324&gt;0,MERC!G324/MERC!H324,0)</f>
        <v>0</v>
      </c>
      <c r="D323" s="478">
        <f>MERC!E324</f>
        <v>0</v>
      </c>
      <c r="E323" s="477"/>
      <c r="F323" s="477"/>
      <c r="G323" s="484"/>
      <c r="H323" s="485"/>
      <c r="I323" s="472"/>
      <c r="J323" s="258">
        <f>MERC!I324</f>
        <v>0</v>
      </c>
      <c r="K323" s="259">
        <f>MERC!K324</f>
        <v>0</v>
      </c>
      <c r="L323" s="259"/>
      <c r="M323" s="259"/>
      <c r="N323" s="259"/>
      <c r="O323" s="259"/>
      <c r="P323" s="259"/>
      <c r="Q323" s="258">
        <f>MERC!M324</f>
        <v>0</v>
      </c>
      <c r="R323" s="20">
        <f>MAX(MERC!O324*60,MERC!P324)</f>
        <v>0</v>
      </c>
      <c r="S323" s="268" t="str">
        <f>IF(MERC!N324&lt;&gt;"",MERC!N324,"")</f>
        <v/>
      </c>
      <c r="T323" s="488" t="str">
        <f>IF(SUM(R323:R327)&gt;60,ROUND(SUM(R323:R327)/60,2)&amp;" HORAS",SUM(R323:R327)&amp;" MINUTOS")</f>
        <v>0 MINUTOS</v>
      </c>
      <c r="U323" s="492"/>
      <c r="V323" s="492"/>
      <c r="W323" s="492"/>
      <c r="X323" s="492"/>
    </row>
    <row r="324" spans="1:24" ht="53.25" customHeight="1" thickBot="1">
      <c r="A324" s="479"/>
      <c r="B324" s="479"/>
      <c r="C324" s="479"/>
      <c r="D324" s="479"/>
      <c r="E324" s="482"/>
      <c r="F324" s="473"/>
      <c r="G324" s="476"/>
      <c r="H324" s="476"/>
      <c r="I324" s="473"/>
      <c r="J324" s="260">
        <f>MERC!I325</f>
        <v>0</v>
      </c>
      <c r="K324" s="261">
        <f>MERC!K325</f>
        <v>0</v>
      </c>
      <c r="L324" s="261"/>
      <c r="M324" s="261"/>
      <c r="N324" s="261"/>
      <c r="O324" s="261"/>
      <c r="P324" s="261"/>
      <c r="Q324" s="260">
        <f>MERC!M325</f>
        <v>0</v>
      </c>
      <c r="R324" s="21">
        <f>MAX(MERC!O325*60,MERC!P325)</f>
        <v>0</v>
      </c>
      <c r="S324" s="269" t="str">
        <f>IF(MERC!N325&lt;&gt;"",MERC!N325,"")</f>
        <v/>
      </c>
      <c r="T324" s="489"/>
      <c r="U324" s="493"/>
      <c r="V324" s="493"/>
      <c r="W324" s="493"/>
      <c r="X324" s="493"/>
    </row>
    <row r="325" spans="1:24" ht="53.25" customHeight="1" thickBot="1">
      <c r="A325" s="480"/>
      <c r="B325" s="480"/>
      <c r="C325" s="480"/>
      <c r="D325" s="480"/>
      <c r="E325" s="482"/>
      <c r="F325" s="473"/>
      <c r="G325" s="22"/>
      <c r="H325" s="22"/>
      <c r="I325" s="473"/>
      <c r="J325" s="260">
        <f>MERC!I326</f>
        <v>0</v>
      </c>
      <c r="K325" s="261">
        <f>MERC!K326</f>
        <v>0</v>
      </c>
      <c r="L325" s="261"/>
      <c r="M325" s="261"/>
      <c r="N325" s="261"/>
      <c r="O325" s="261"/>
      <c r="P325" s="261"/>
      <c r="Q325" s="260">
        <f>MERC!M326</f>
        <v>0</v>
      </c>
      <c r="R325" s="23">
        <f>MAX(MERC!O326*60,MERC!P326)</f>
        <v>0</v>
      </c>
      <c r="S325" s="269" t="str">
        <f>IF(MERC!N326&lt;&gt;"",MERC!N326,"")</f>
        <v/>
      </c>
      <c r="T325" s="490"/>
      <c r="U325" s="494"/>
      <c r="V325" s="494"/>
      <c r="W325" s="494"/>
      <c r="X325" s="494"/>
    </row>
    <row r="326" spans="1:24" ht="53.25" customHeight="1" thickBot="1">
      <c r="A326" s="480"/>
      <c r="B326" s="480"/>
      <c r="C326" s="480"/>
      <c r="D326" s="480"/>
      <c r="E326" s="482"/>
      <c r="F326" s="473"/>
      <c r="G326" s="484"/>
      <c r="H326" s="475"/>
      <c r="I326" s="473"/>
      <c r="J326" s="262">
        <f>MERC!I327</f>
        <v>0</v>
      </c>
      <c r="K326" s="263">
        <f>MERC!K327</f>
        <v>0</v>
      </c>
      <c r="L326" s="263"/>
      <c r="M326" s="263"/>
      <c r="N326" s="263"/>
      <c r="O326" s="263"/>
      <c r="P326" s="263"/>
      <c r="Q326" s="264">
        <f>MERC!M327</f>
        <v>0</v>
      </c>
      <c r="R326" s="23">
        <f>MAX(MERC!O327*60,MERC!P327)</f>
        <v>0</v>
      </c>
      <c r="S326" s="269" t="str">
        <f>IF(MERC!N327&lt;&gt;"",MERC!N327,"")</f>
        <v/>
      </c>
      <c r="T326" s="490"/>
      <c r="U326" s="494"/>
      <c r="V326" s="494"/>
      <c r="W326" s="494"/>
      <c r="X326" s="494"/>
    </row>
    <row r="327" spans="1:24" ht="53.25" customHeight="1" thickBot="1">
      <c r="A327" s="481"/>
      <c r="B327" s="481"/>
      <c r="C327" s="481"/>
      <c r="D327" s="481"/>
      <c r="E327" s="483"/>
      <c r="F327" s="474"/>
      <c r="G327" s="476"/>
      <c r="H327" s="476"/>
      <c r="I327" s="474"/>
      <c r="J327" s="265">
        <f>MERC!I328</f>
        <v>0</v>
      </c>
      <c r="K327" s="266">
        <f>MERC!K328</f>
        <v>0</v>
      </c>
      <c r="L327" s="266"/>
      <c r="M327" s="266"/>
      <c r="N327" s="266"/>
      <c r="O327" s="266"/>
      <c r="P327" s="266"/>
      <c r="Q327" s="267">
        <f>MERC!M328</f>
        <v>0</v>
      </c>
      <c r="R327" s="24">
        <f>MAX(MERC!O328*60,MERC!P328)</f>
        <v>0</v>
      </c>
      <c r="S327" s="270" t="str">
        <f>IF(MERC!N328&lt;&gt;"",MERC!N328,"")</f>
        <v/>
      </c>
      <c r="T327" s="491"/>
      <c r="U327" s="495"/>
      <c r="V327" s="495"/>
      <c r="W327" s="495"/>
      <c r="X327" s="495"/>
    </row>
    <row r="328" spans="1:24" ht="53.25" customHeight="1" thickBot="1">
      <c r="A328" s="478">
        <f>MERC!B329</f>
        <v>0</v>
      </c>
      <c r="B328" s="478">
        <f>MERC!D329</f>
        <v>0</v>
      </c>
      <c r="C328" s="478">
        <f>IF(MERC!H329&gt;0,MERC!G329/MERC!H329,0)</f>
        <v>0</v>
      </c>
      <c r="D328" s="478">
        <f>MERC!E329</f>
        <v>0</v>
      </c>
      <c r="E328" s="477"/>
      <c r="F328" s="472"/>
      <c r="G328" s="484"/>
      <c r="H328" s="485"/>
      <c r="I328" s="472"/>
      <c r="J328" s="258">
        <f>MERC!I329</f>
        <v>0</v>
      </c>
      <c r="K328" s="259">
        <f>MERC!K329</f>
        <v>0</v>
      </c>
      <c r="L328" s="259"/>
      <c r="M328" s="259"/>
      <c r="N328" s="259"/>
      <c r="O328" s="259"/>
      <c r="P328" s="259"/>
      <c r="Q328" s="258">
        <f>MERC!M329</f>
        <v>0</v>
      </c>
      <c r="R328" s="20">
        <f>MAX(MERC!O329*60,MERC!P329)</f>
        <v>0</v>
      </c>
      <c r="S328" s="268" t="str">
        <f>IF(MERC!N329&lt;&gt;"",MERC!N329,"")</f>
        <v/>
      </c>
      <c r="T328" s="488" t="str">
        <f>IF(SUM(R328:R332)&gt;60,ROUND(SUM(R328:R332)/60,2)&amp;" HORAS",SUM(R328:R332)&amp;" MINUTOS")</f>
        <v>0 MINUTOS</v>
      </c>
      <c r="U328" s="492"/>
      <c r="V328" s="492"/>
      <c r="W328" s="492"/>
      <c r="X328" s="492"/>
    </row>
    <row r="329" spans="1:24" ht="53.25" customHeight="1" thickBot="1">
      <c r="A329" s="479"/>
      <c r="B329" s="479"/>
      <c r="C329" s="479"/>
      <c r="D329" s="479"/>
      <c r="E329" s="482"/>
      <c r="F329" s="473"/>
      <c r="G329" s="476"/>
      <c r="H329" s="476"/>
      <c r="I329" s="473"/>
      <c r="J329" s="260">
        <f>MERC!I330</f>
        <v>0</v>
      </c>
      <c r="K329" s="261">
        <f>MERC!K330</f>
        <v>0</v>
      </c>
      <c r="L329" s="261"/>
      <c r="M329" s="261"/>
      <c r="N329" s="261"/>
      <c r="O329" s="261"/>
      <c r="P329" s="261"/>
      <c r="Q329" s="260">
        <f>MERC!M330</f>
        <v>0</v>
      </c>
      <c r="R329" s="21">
        <f>MAX(MERC!O330*60,MERC!P330)</f>
        <v>0</v>
      </c>
      <c r="S329" s="269" t="str">
        <f>IF(MERC!N330&lt;&gt;"",MERC!N330,"")</f>
        <v/>
      </c>
      <c r="T329" s="489"/>
      <c r="U329" s="493"/>
      <c r="V329" s="493"/>
      <c r="W329" s="493"/>
      <c r="X329" s="493"/>
    </row>
    <row r="330" spans="1:24" ht="53.25" customHeight="1" thickBot="1">
      <c r="A330" s="480"/>
      <c r="B330" s="480"/>
      <c r="C330" s="480"/>
      <c r="D330" s="480"/>
      <c r="E330" s="482"/>
      <c r="F330" s="473"/>
      <c r="G330" s="22"/>
      <c r="H330" s="22"/>
      <c r="I330" s="473"/>
      <c r="J330" s="260">
        <f>MERC!I331</f>
        <v>0</v>
      </c>
      <c r="K330" s="261">
        <f>MERC!K331</f>
        <v>0</v>
      </c>
      <c r="L330" s="261"/>
      <c r="M330" s="261"/>
      <c r="N330" s="261"/>
      <c r="O330" s="261"/>
      <c r="P330" s="261"/>
      <c r="Q330" s="260">
        <f>MERC!M331</f>
        <v>0</v>
      </c>
      <c r="R330" s="23">
        <f>MAX(MERC!O331*60,MERC!P331)</f>
        <v>0</v>
      </c>
      <c r="S330" s="269" t="str">
        <f>IF(MERC!N331&lt;&gt;"",MERC!N331,"")</f>
        <v/>
      </c>
      <c r="T330" s="490"/>
      <c r="U330" s="494"/>
      <c r="V330" s="494"/>
      <c r="W330" s="494"/>
      <c r="X330" s="494"/>
    </row>
    <row r="331" spans="1:24" ht="53.25" customHeight="1" thickBot="1">
      <c r="A331" s="480"/>
      <c r="B331" s="480"/>
      <c r="C331" s="480"/>
      <c r="D331" s="480"/>
      <c r="E331" s="482"/>
      <c r="F331" s="473"/>
      <c r="G331" s="484"/>
      <c r="H331" s="484"/>
      <c r="I331" s="473"/>
      <c r="J331" s="262">
        <f>MERC!I332</f>
        <v>0</v>
      </c>
      <c r="K331" s="263">
        <f>MERC!K332</f>
        <v>0</v>
      </c>
      <c r="L331" s="263"/>
      <c r="M331" s="263"/>
      <c r="N331" s="263"/>
      <c r="O331" s="263"/>
      <c r="P331" s="263"/>
      <c r="Q331" s="264">
        <f>MERC!M332</f>
        <v>0</v>
      </c>
      <c r="R331" s="23">
        <f>MAX(MERC!O332*60,MERC!P332)</f>
        <v>0</v>
      </c>
      <c r="S331" s="269" t="str">
        <f>IF(MERC!N332&lt;&gt;"",MERC!N332,"")</f>
        <v/>
      </c>
      <c r="T331" s="490"/>
      <c r="U331" s="494"/>
      <c r="V331" s="494"/>
      <c r="W331" s="494"/>
      <c r="X331" s="494"/>
    </row>
    <row r="332" spans="1:24" ht="53.25" customHeight="1" thickBot="1">
      <c r="A332" s="481"/>
      <c r="B332" s="481"/>
      <c r="C332" s="481"/>
      <c r="D332" s="481"/>
      <c r="E332" s="483"/>
      <c r="F332" s="474"/>
      <c r="G332" s="476"/>
      <c r="H332" s="476"/>
      <c r="I332" s="474"/>
      <c r="J332" s="265">
        <f>MERC!I333</f>
        <v>0</v>
      </c>
      <c r="K332" s="266">
        <f>MERC!K333</f>
        <v>0</v>
      </c>
      <c r="L332" s="266"/>
      <c r="M332" s="266"/>
      <c r="N332" s="266"/>
      <c r="O332" s="266"/>
      <c r="P332" s="266"/>
      <c r="Q332" s="267">
        <f>MERC!M333</f>
        <v>0</v>
      </c>
      <c r="R332" s="24">
        <f>MAX(MERC!O333*60,MERC!P333)</f>
        <v>0</v>
      </c>
      <c r="S332" s="270" t="str">
        <f>IF(MERC!N333&lt;&gt;"",MERC!N333,"")</f>
        <v/>
      </c>
      <c r="T332" s="491"/>
      <c r="U332" s="495"/>
      <c r="V332" s="495"/>
      <c r="W332" s="495"/>
      <c r="X332" s="495"/>
    </row>
    <row r="333" spans="1:24" ht="53.25" customHeight="1" thickBot="1">
      <c r="A333" s="478">
        <f>MERC!B334</f>
        <v>0</v>
      </c>
      <c r="B333" s="478">
        <f>MERC!D334</f>
        <v>0</v>
      </c>
      <c r="C333" s="478">
        <f>IF(MERC!H334&gt;0,MERC!G334/MERC!H334,0)</f>
        <v>0</v>
      </c>
      <c r="D333" s="478"/>
      <c r="E333" s="472"/>
      <c r="F333" s="472"/>
      <c r="G333" s="484"/>
      <c r="H333" s="485"/>
      <c r="I333" s="472"/>
      <c r="J333" s="258">
        <f>MERC!I334</f>
        <v>0</v>
      </c>
      <c r="K333" s="259">
        <f>MERC!K334</f>
        <v>0</v>
      </c>
      <c r="L333" s="259"/>
      <c r="M333" s="259"/>
      <c r="N333" s="259"/>
      <c r="O333" s="259"/>
      <c r="P333" s="259"/>
      <c r="Q333" s="258">
        <f>MERC!M334</f>
        <v>0</v>
      </c>
      <c r="R333" s="20">
        <f>MAX(MERC!O334*60,MERC!P334)</f>
        <v>0</v>
      </c>
      <c r="S333" s="268" t="str">
        <f>IF(MERC!N334&lt;&gt;"",MERC!N334,"")</f>
        <v/>
      </c>
      <c r="T333" s="488" t="str">
        <f>IF(SUM(R333:R337)&gt;60,ROUND(SUM(R333:R337)/60,2)&amp;" HORAS",SUM(R333:R337)&amp;" MINUTOS")</f>
        <v>0 MINUTOS</v>
      </c>
      <c r="U333" s="492"/>
      <c r="V333" s="492"/>
      <c r="W333" s="492"/>
      <c r="X333" s="492"/>
    </row>
    <row r="334" spans="1:24" ht="53.25" customHeight="1" thickBot="1">
      <c r="A334" s="479"/>
      <c r="B334" s="479"/>
      <c r="C334" s="479"/>
      <c r="D334" s="479"/>
      <c r="E334" s="486"/>
      <c r="F334" s="473"/>
      <c r="G334" s="476"/>
      <c r="H334" s="476"/>
      <c r="I334" s="473"/>
      <c r="J334" s="260">
        <f>MERC!I335</f>
        <v>0</v>
      </c>
      <c r="K334" s="261">
        <f>MERC!K335</f>
        <v>0</v>
      </c>
      <c r="L334" s="261"/>
      <c r="M334" s="261"/>
      <c r="N334" s="261"/>
      <c r="O334" s="261"/>
      <c r="P334" s="261"/>
      <c r="Q334" s="260">
        <f>MERC!M335</f>
        <v>0</v>
      </c>
      <c r="R334" s="21">
        <f>MAX(MERC!O335*60,MERC!P335)</f>
        <v>0</v>
      </c>
      <c r="S334" s="269" t="str">
        <f>IF(MERC!N335&lt;&gt;"",MERC!N335,"")</f>
        <v/>
      </c>
      <c r="T334" s="489"/>
      <c r="U334" s="493"/>
      <c r="V334" s="493"/>
      <c r="W334" s="493"/>
      <c r="X334" s="493"/>
    </row>
    <row r="335" spans="1:24" ht="53.25" customHeight="1" thickBot="1">
      <c r="A335" s="480"/>
      <c r="B335" s="480"/>
      <c r="C335" s="480"/>
      <c r="D335" s="480"/>
      <c r="E335" s="486"/>
      <c r="F335" s="473"/>
      <c r="G335" s="22"/>
      <c r="H335" s="22"/>
      <c r="I335" s="473"/>
      <c r="J335" s="260">
        <f>MERC!I336</f>
        <v>0</v>
      </c>
      <c r="K335" s="261">
        <f>MERC!K336</f>
        <v>0</v>
      </c>
      <c r="L335" s="261"/>
      <c r="M335" s="261"/>
      <c r="N335" s="261"/>
      <c r="O335" s="261"/>
      <c r="P335" s="261"/>
      <c r="Q335" s="260">
        <f>MERC!M336</f>
        <v>0</v>
      </c>
      <c r="R335" s="23">
        <f>MAX(MERC!O336*60,MERC!P336)</f>
        <v>0</v>
      </c>
      <c r="S335" s="269" t="str">
        <f>IF(MERC!N336&lt;&gt;"",MERC!N336,"")</f>
        <v/>
      </c>
      <c r="T335" s="490"/>
      <c r="U335" s="494"/>
      <c r="V335" s="494"/>
      <c r="W335" s="494"/>
      <c r="X335" s="494"/>
    </row>
    <row r="336" spans="1:24" ht="53.25" customHeight="1" thickBot="1">
      <c r="A336" s="480"/>
      <c r="B336" s="480"/>
      <c r="C336" s="480"/>
      <c r="D336" s="480"/>
      <c r="E336" s="486"/>
      <c r="F336" s="473"/>
      <c r="G336" s="484"/>
      <c r="H336" s="484"/>
      <c r="I336" s="473"/>
      <c r="J336" s="264">
        <f>MERC!I337</f>
        <v>0</v>
      </c>
      <c r="K336" s="263">
        <f>MERC!K337</f>
        <v>0</v>
      </c>
      <c r="L336" s="263"/>
      <c r="M336" s="263"/>
      <c r="N336" s="263"/>
      <c r="O336" s="263"/>
      <c r="P336" s="263"/>
      <c r="Q336" s="264">
        <f>MERC!M337</f>
        <v>0</v>
      </c>
      <c r="R336" s="23">
        <f>MAX(MERC!O337*60,MERC!P337)</f>
        <v>0</v>
      </c>
      <c r="S336" s="269" t="str">
        <f>IF(MERC!N337&lt;&gt;"",MERC!N337,"")</f>
        <v/>
      </c>
      <c r="T336" s="490"/>
      <c r="U336" s="494"/>
      <c r="V336" s="494"/>
      <c r="W336" s="494"/>
      <c r="X336" s="494"/>
    </row>
    <row r="337" spans="1:24" ht="53.25" customHeight="1" thickBot="1">
      <c r="A337" s="481"/>
      <c r="B337" s="481"/>
      <c r="C337" s="481"/>
      <c r="D337" s="481"/>
      <c r="E337" s="487"/>
      <c r="F337" s="474"/>
      <c r="G337" s="476"/>
      <c r="H337" s="476"/>
      <c r="I337" s="474"/>
      <c r="J337" s="267">
        <f>MERC!I338</f>
        <v>0</v>
      </c>
      <c r="K337" s="266">
        <f>MERC!K338</f>
        <v>0</v>
      </c>
      <c r="L337" s="266"/>
      <c r="M337" s="266"/>
      <c r="N337" s="266"/>
      <c r="O337" s="266"/>
      <c r="P337" s="266"/>
      <c r="Q337" s="267">
        <f>MERC!M338</f>
        <v>0</v>
      </c>
      <c r="R337" s="24">
        <f>MAX(MERC!O338*60,MERC!P338)</f>
        <v>0</v>
      </c>
      <c r="S337" s="270" t="str">
        <f>IF(MERC!N338&lt;&gt;"",MERC!N338,"")</f>
        <v/>
      </c>
      <c r="T337" s="491"/>
      <c r="U337" s="495"/>
      <c r="V337" s="495"/>
      <c r="W337" s="495"/>
      <c r="X337" s="495"/>
    </row>
    <row r="338" spans="1:24" ht="53.25" customHeight="1" thickBot="1">
      <c r="A338" s="478">
        <f>MERC!B339</f>
        <v>0</v>
      </c>
      <c r="B338" s="478">
        <f>MERC!D339</f>
        <v>0</v>
      </c>
      <c r="C338" s="478">
        <f>IF(MERC!H339&gt;0,MERC!G339/MERC!H339,0)</f>
        <v>0</v>
      </c>
      <c r="D338" s="478">
        <f>MERC!E339</f>
        <v>0</v>
      </c>
      <c r="E338" s="472"/>
      <c r="F338" s="472"/>
      <c r="G338" s="484"/>
      <c r="H338" s="485"/>
      <c r="I338" s="472"/>
      <c r="J338" s="258">
        <f>MERC!I339</f>
        <v>0</v>
      </c>
      <c r="K338" s="259">
        <f>MERC!K339</f>
        <v>0</v>
      </c>
      <c r="L338" s="259"/>
      <c r="M338" s="259"/>
      <c r="N338" s="259"/>
      <c r="O338" s="259"/>
      <c r="P338" s="259"/>
      <c r="Q338" s="258">
        <f>MERC!M339</f>
        <v>0</v>
      </c>
      <c r="R338" s="20">
        <f>MAX(MERC!O339*60,MERC!P339)</f>
        <v>0</v>
      </c>
      <c r="S338" s="268" t="str">
        <f>IF(MERC!N339&lt;&gt;"",MERC!N339,"")</f>
        <v/>
      </c>
      <c r="T338" s="488" t="str">
        <f>IF(SUM(R338:R342)&gt;60,ROUND(SUM(R338:R342)/60,2)&amp;" HORAS",SUM(R338:R342)&amp;" MINUTOS")</f>
        <v>0 MINUTOS</v>
      </c>
      <c r="U338" s="492"/>
      <c r="V338" s="492"/>
      <c r="W338" s="492"/>
      <c r="X338" s="492"/>
    </row>
    <row r="339" spans="1:24" ht="53.25" customHeight="1" thickBot="1">
      <c r="A339" s="479"/>
      <c r="B339" s="479"/>
      <c r="C339" s="479"/>
      <c r="D339" s="479"/>
      <c r="E339" s="486"/>
      <c r="F339" s="473"/>
      <c r="G339" s="476"/>
      <c r="H339" s="476"/>
      <c r="I339" s="473"/>
      <c r="J339" s="260">
        <f>MERC!I340</f>
        <v>0</v>
      </c>
      <c r="K339" s="261">
        <f>MERC!K340</f>
        <v>0</v>
      </c>
      <c r="L339" s="261"/>
      <c r="M339" s="261"/>
      <c r="N339" s="261"/>
      <c r="O339" s="261"/>
      <c r="P339" s="261"/>
      <c r="Q339" s="260">
        <f>MERC!M340</f>
        <v>0</v>
      </c>
      <c r="R339" s="21">
        <f>MAX(MERC!O340*60,MERC!P340)</f>
        <v>0</v>
      </c>
      <c r="S339" s="269" t="str">
        <f>IF(MERC!N340&lt;&gt;"",MERC!N340,"")</f>
        <v/>
      </c>
      <c r="T339" s="489"/>
      <c r="U339" s="493"/>
      <c r="V339" s="493"/>
      <c r="W339" s="493"/>
      <c r="X339" s="493"/>
    </row>
    <row r="340" spans="1:24" ht="53.25" customHeight="1" thickBot="1">
      <c r="A340" s="480"/>
      <c r="B340" s="480"/>
      <c r="C340" s="480"/>
      <c r="D340" s="480"/>
      <c r="E340" s="486"/>
      <c r="F340" s="473"/>
      <c r="G340" s="22"/>
      <c r="H340" s="22"/>
      <c r="I340" s="473"/>
      <c r="J340" s="260">
        <f>MERC!I341</f>
        <v>0</v>
      </c>
      <c r="K340" s="261">
        <f>MERC!K341</f>
        <v>0</v>
      </c>
      <c r="L340" s="261"/>
      <c r="M340" s="261"/>
      <c r="N340" s="261"/>
      <c r="O340" s="261"/>
      <c r="P340" s="261"/>
      <c r="Q340" s="260">
        <f>MERC!M341</f>
        <v>0</v>
      </c>
      <c r="R340" s="23">
        <f>MAX(MERC!O341*60,MERC!P341)</f>
        <v>0</v>
      </c>
      <c r="S340" s="269" t="str">
        <f>IF(MERC!N341&lt;&gt;"",MERC!N341,"")</f>
        <v/>
      </c>
      <c r="T340" s="490"/>
      <c r="U340" s="494"/>
      <c r="V340" s="494"/>
      <c r="W340" s="494"/>
      <c r="X340" s="494"/>
    </row>
    <row r="341" spans="1:24" ht="53.25" customHeight="1" thickBot="1">
      <c r="A341" s="480"/>
      <c r="B341" s="480"/>
      <c r="C341" s="480"/>
      <c r="D341" s="480"/>
      <c r="E341" s="486"/>
      <c r="F341" s="473"/>
      <c r="G341" s="484"/>
      <c r="H341" s="484"/>
      <c r="I341" s="473"/>
      <c r="J341" s="264">
        <f>MERC!I342</f>
        <v>0</v>
      </c>
      <c r="K341" s="263">
        <f>MERC!K342</f>
        <v>0</v>
      </c>
      <c r="L341" s="263"/>
      <c r="M341" s="263"/>
      <c r="N341" s="263"/>
      <c r="O341" s="263"/>
      <c r="P341" s="263"/>
      <c r="Q341" s="264">
        <f>MERC!M342</f>
        <v>0</v>
      </c>
      <c r="R341" s="23">
        <f>MAX(MERC!O342*60,MERC!P342)</f>
        <v>0</v>
      </c>
      <c r="S341" s="269" t="str">
        <f>IF(MERC!N342&lt;&gt;"",MERC!N342,"")</f>
        <v/>
      </c>
      <c r="T341" s="490"/>
      <c r="U341" s="494"/>
      <c r="V341" s="494"/>
      <c r="W341" s="494"/>
      <c r="X341" s="494"/>
    </row>
    <row r="342" spans="1:24" ht="53.25" customHeight="1" thickBot="1">
      <c r="A342" s="481"/>
      <c r="B342" s="481"/>
      <c r="C342" s="481"/>
      <c r="D342" s="481"/>
      <c r="E342" s="487"/>
      <c r="F342" s="474"/>
      <c r="G342" s="476"/>
      <c r="H342" s="476"/>
      <c r="I342" s="474"/>
      <c r="J342" s="267">
        <f>MERC!I343</f>
        <v>0</v>
      </c>
      <c r="K342" s="266">
        <f>MERC!K343</f>
        <v>0</v>
      </c>
      <c r="L342" s="266"/>
      <c r="M342" s="266"/>
      <c r="N342" s="266"/>
      <c r="O342" s="266"/>
      <c r="P342" s="266"/>
      <c r="Q342" s="267">
        <f>MERC!M343</f>
        <v>0</v>
      </c>
      <c r="R342" s="24">
        <f>MAX(MERC!O343*60,MERC!P343)</f>
        <v>0</v>
      </c>
      <c r="S342" s="270" t="str">
        <f>IF(MERC!N343&lt;&gt;"",MERC!N343,"")</f>
        <v/>
      </c>
      <c r="T342" s="491"/>
      <c r="U342" s="495"/>
      <c r="V342" s="495"/>
      <c r="W342" s="495"/>
      <c r="X342" s="495"/>
    </row>
    <row r="343" spans="1:24" ht="53.25" customHeight="1" thickBot="1">
      <c r="A343" s="478">
        <f>MERC!B344</f>
        <v>0</v>
      </c>
      <c r="B343" s="478">
        <f>MERC!D344</f>
        <v>0</v>
      </c>
      <c r="C343" s="478">
        <f>IF(MERC!H344&gt;0,MERC!G344/MERC!H344,0)</f>
        <v>0</v>
      </c>
      <c r="D343" s="478">
        <f>MERC!E344</f>
        <v>0</v>
      </c>
      <c r="E343" s="477"/>
      <c r="F343" s="477"/>
      <c r="G343" s="484"/>
      <c r="H343" s="485"/>
      <c r="I343" s="472"/>
      <c r="J343" s="258">
        <f>MERC!I344</f>
        <v>0</v>
      </c>
      <c r="K343" s="259">
        <f>MERC!K344</f>
        <v>0</v>
      </c>
      <c r="L343" s="259"/>
      <c r="M343" s="259"/>
      <c r="N343" s="259"/>
      <c r="O343" s="259"/>
      <c r="P343" s="259"/>
      <c r="Q343" s="258">
        <f>MERC!M344</f>
        <v>0</v>
      </c>
      <c r="R343" s="20">
        <f>MAX(MERC!O344*60,MERC!P344)</f>
        <v>0</v>
      </c>
      <c r="S343" s="268" t="str">
        <f>IF(MERC!N344&lt;&gt;"",MERC!N344,"")</f>
        <v/>
      </c>
      <c r="T343" s="488" t="str">
        <f>IF(SUM(R343:R347)&gt;60,ROUND(SUM(R343:R347)/60,2)&amp;" HORAS",SUM(R343:R347)&amp;" MINUTOS")</f>
        <v>0 MINUTOS</v>
      </c>
      <c r="U343" s="492"/>
      <c r="V343" s="492"/>
      <c r="W343" s="492"/>
      <c r="X343" s="492"/>
    </row>
    <row r="344" spans="1:24" ht="53.25" customHeight="1" thickBot="1">
      <c r="A344" s="479"/>
      <c r="B344" s="479"/>
      <c r="C344" s="479"/>
      <c r="D344" s="479"/>
      <c r="E344" s="482"/>
      <c r="F344" s="473"/>
      <c r="G344" s="476"/>
      <c r="H344" s="476"/>
      <c r="I344" s="473"/>
      <c r="J344" s="260">
        <f>MERC!I345</f>
        <v>0</v>
      </c>
      <c r="K344" s="261">
        <f>MERC!K345</f>
        <v>0</v>
      </c>
      <c r="L344" s="261"/>
      <c r="M344" s="261"/>
      <c r="N344" s="261"/>
      <c r="O344" s="261"/>
      <c r="P344" s="261"/>
      <c r="Q344" s="260">
        <f>MERC!M345</f>
        <v>0</v>
      </c>
      <c r="R344" s="21">
        <f>MAX(MERC!O345*60,MERC!P345)</f>
        <v>0</v>
      </c>
      <c r="S344" s="269" t="str">
        <f>IF(MERC!N345&lt;&gt;"",MERC!N345,"")</f>
        <v/>
      </c>
      <c r="T344" s="489"/>
      <c r="U344" s="493"/>
      <c r="V344" s="493"/>
      <c r="W344" s="493"/>
      <c r="X344" s="493"/>
    </row>
    <row r="345" spans="1:24" ht="53.25" customHeight="1" thickBot="1">
      <c r="A345" s="480"/>
      <c r="B345" s="480"/>
      <c r="C345" s="480"/>
      <c r="D345" s="480"/>
      <c r="E345" s="482"/>
      <c r="F345" s="473"/>
      <c r="G345" s="22"/>
      <c r="H345" s="22"/>
      <c r="I345" s="473"/>
      <c r="J345" s="260">
        <f>MERC!I346</f>
        <v>0</v>
      </c>
      <c r="K345" s="261">
        <f>MERC!K346</f>
        <v>0</v>
      </c>
      <c r="L345" s="261"/>
      <c r="M345" s="261"/>
      <c r="N345" s="261"/>
      <c r="O345" s="261"/>
      <c r="P345" s="261"/>
      <c r="Q345" s="260">
        <f>MERC!M346</f>
        <v>0</v>
      </c>
      <c r="R345" s="23">
        <f>MAX(MERC!O346*60,MERC!P346)</f>
        <v>0</v>
      </c>
      <c r="S345" s="269" t="str">
        <f>IF(MERC!N346&lt;&gt;"",MERC!N346,"")</f>
        <v/>
      </c>
      <c r="T345" s="490"/>
      <c r="U345" s="494"/>
      <c r="V345" s="494"/>
      <c r="W345" s="494"/>
      <c r="X345" s="494"/>
    </row>
    <row r="346" spans="1:24" ht="53.25" customHeight="1" thickBot="1">
      <c r="A346" s="480"/>
      <c r="B346" s="480"/>
      <c r="C346" s="480"/>
      <c r="D346" s="480"/>
      <c r="E346" s="482"/>
      <c r="F346" s="473"/>
      <c r="G346" s="484"/>
      <c r="H346" s="475"/>
      <c r="I346" s="473"/>
      <c r="J346" s="262">
        <f>MERC!I347</f>
        <v>0</v>
      </c>
      <c r="K346" s="263">
        <f>MERC!K347</f>
        <v>0</v>
      </c>
      <c r="L346" s="263"/>
      <c r="M346" s="263"/>
      <c r="N346" s="263"/>
      <c r="O346" s="263"/>
      <c r="P346" s="263"/>
      <c r="Q346" s="264">
        <f>MERC!M347</f>
        <v>0</v>
      </c>
      <c r="R346" s="23">
        <f>MAX(MERC!O347*60,MERC!P347)</f>
        <v>0</v>
      </c>
      <c r="S346" s="269" t="str">
        <f>IF(MERC!N347&lt;&gt;"",MERC!N347,"")</f>
        <v/>
      </c>
      <c r="T346" s="490"/>
      <c r="U346" s="494"/>
      <c r="V346" s="494"/>
      <c r="W346" s="494"/>
      <c r="X346" s="494"/>
    </row>
    <row r="347" spans="1:24" ht="53.25" customHeight="1" thickBot="1">
      <c r="A347" s="481"/>
      <c r="B347" s="481"/>
      <c r="C347" s="481"/>
      <c r="D347" s="481"/>
      <c r="E347" s="483"/>
      <c r="F347" s="474"/>
      <c r="G347" s="476"/>
      <c r="H347" s="476"/>
      <c r="I347" s="474"/>
      <c r="J347" s="265">
        <f>MERC!I348</f>
        <v>0</v>
      </c>
      <c r="K347" s="266">
        <f>MERC!K348</f>
        <v>0</v>
      </c>
      <c r="L347" s="266"/>
      <c r="M347" s="266"/>
      <c r="N347" s="266"/>
      <c r="O347" s="266"/>
      <c r="P347" s="266"/>
      <c r="Q347" s="267">
        <f>MERC!M348</f>
        <v>0</v>
      </c>
      <c r="R347" s="24">
        <f>MAX(MERC!O348*60,MERC!P348)</f>
        <v>0</v>
      </c>
      <c r="S347" s="270" t="str">
        <f>IF(MERC!N348&lt;&gt;"",MERC!N348,"")</f>
        <v/>
      </c>
      <c r="T347" s="491"/>
      <c r="U347" s="495"/>
      <c r="V347" s="495"/>
      <c r="W347" s="495"/>
      <c r="X347" s="495"/>
    </row>
    <row r="348" spans="1:24" ht="53.25" customHeight="1" thickBot="1">
      <c r="A348" s="478">
        <f>MERC!B349</f>
        <v>0</v>
      </c>
      <c r="B348" s="478">
        <f>MERC!D349</f>
        <v>0</v>
      </c>
      <c r="C348" s="478">
        <f>IF(MERC!H349&gt;0,MERC!G349/MERC!H349,0)</f>
        <v>0</v>
      </c>
      <c r="D348" s="478">
        <f>MERC!E349</f>
        <v>0</v>
      </c>
      <c r="E348" s="477"/>
      <c r="F348" s="477"/>
      <c r="G348" s="484"/>
      <c r="H348" s="485"/>
      <c r="I348" s="472"/>
      <c r="J348" s="258">
        <f>MERC!I349</f>
        <v>0</v>
      </c>
      <c r="K348" s="259">
        <f>MERC!K349</f>
        <v>0</v>
      </c>
      <c r="L348" s="259"/>
      <c r="M348" s="259"/>
      <c r="N348" s="259"/>
      <c r="O348" s="259"/>
      <c r="P348" s="259"/>
      <c r="Q348" s="258">
        <f>MERC!M349</f>
        <v>0</v>
      </c>
      <c r="R348" s="20">
        <f>MAX(MERC!O349*60,MERC!P349)</f>
        <v>0</v>
      </c>
      <c r="S348" s="268" t="str">
        <f>IF(MERC!N349&lt;&gt;"",MERC!N349,"")</f>
        <v/>
      </c>
      <c r="T348" s="488" t="str">
        <f>IF(SUM(R348:R352)&gt;60,ROUND(SUM(R348:R352)/60,2)&amp;" HORAS",SUM(R348:R352)&amp;" MINUTOS")</f>
        <v>0 MINUTOS</v>
      </c>
      <c r="U348" s="492"/>
      <c r="V348" s="492"/>
      <c r="W348" s="492"/>
      <c r="X348" s="492"/>
    </row>
    <row r="349" spans="1:24" ht="53.25" customHeight="1" thickBot="1">
      <c r="A349" s="479"/>
      <c r="B349" s="479"/>
      <c r="C349" s="479"/>
      <c r="D349" s="479"/>
      <c r="E349" s="482"/>
      <c r="F349" s="473"/>
      <c r="G349" s="476"/>
      <c r="H349" s="476"/>
      <c r="I349" s="473"/>
      <c r="J349" s="260">
        <f>MERC!I350</f>
        <v>0</v>
      </c>
      <c r="K349" s="261">
        <f>MERC!K350</f>
        <v>0</v>
      </c>
      <c r="L349" s="261"/>
      <c r="M349" s="261"/>
      <c r="N349" s="261"/>
      <c r="O349" s="261"/>
      <c r="P349" s="261"/>
      <c r="Q349" s="260">
        <f>MERC!M350</f>
        <v>0</v>
      </c>
      <c r="R349" s="21">
        <f>MAX(MERC!O350*60,MERC!P350)</f>
        <v>0</v>
      </c>
      <c r="S349" s="269" t="str">
        <f>IF(MERC!N350&lt;&gt;"",MERC!N350,"")</f>
        <v/>
      </c>
      <c r="T349" s="489"/>
      <c r="U349" s="493"/>
      <c r="V349" s="493"/>
      <c r="W349" s="493"/>
      <c r="X349" s="493"/>
    </row>
    <row r="350" spans="1:24" ht="53.25" customHeight="1" thickBot="1">
      <c r="A350" s="480"/>
      <c r="B350" s="480"/>
      <c r="C350" s="480"/>
      <c r="D350" s="480"/>
      <c r="E350" s="482"/>
      <c r="F350" s="473"/>
      <c r="G350" s="22"/>
      <c r="H350" s="22"/>
      <c r="I350" s="473"/>
      <c r="J350" s="260">
        <f>MERC!I351</f>
        <v>0</v>
      </c>
      <c r="K350" s="261">
        <f>MERC!K351</f>
        <v>0</v>
      </c>
      <c r="L350" s="261"/>
      <c r="M350" s="261"/>
      <c r="N350" s="261"/>
      <c r="O350" s="261"/>
      <c r="P350" s="261"/>
      <c r="Q350" s="260">
        <f>MERC!M351</f>
        <v>0</v>
      </c>
      <c r="R350" s="23">
        <f>MAX(MERC!O351*60,MERC!P351)</f>
        <v>0</v>
      </c>
      <c r="S350" s="269" t="str">
        <f>IF(MERC!N351&lt;&gt;"",MERC!N351,"")</f>
        <v/>
      </c>
      <c r="T350" s="490"/>
      <c r="U350" s="494"/>
      <c r="V350" s="494"/>
      <c r="W350" s="494"/>
      <c r="X350" s="494"/>
    </row>
    <row r="351" spans="1:24" ht="53.25" customHeight="1" thickBot="1">
      <c r="A351" s="480"/>
      <c r="B351" s="480"/>
      <c r="C351" s="480"/>
      <c r="D351" s="480"/>
      <c r="E351" s="482"/>
      <c r="F351" s="473"/>
      <c r="G351" s="484"/>
      <c r="H351" s="475"/>
      <c r="I351" s="473"/>
      <c r="J351" s="262">
        <f>MERC!I352</f>
        <v>0</v>
      </c>
      <c r="K351" s="263">
        <f>MERC!K352</f>
        <v>0</v>
      </c>
      <c r="L351" s="263"/>
      <c r="M351" s="263"/>
      <c r="N351" s="263"/>
      <c r="O351" s="263"/>
      <c r="P351" s="263"/>
      <c r="Q351" s="264">
        <f>MERC!M352</f>
        <v>0</v>
      </c>
      <c r="R351" s="23">
        <f>MAX(MERC!O352*60,MERC!P352)</f>
        <v>0</v>
      </c>
      <c r="S351" s="269" t="str">
        <f>IF(MERC!N352&lt;&gt;"",MERC!N352,"")</f>
        <v/>
      </c>
      <c r="T351" s="490"/>
      <c r="U351" s="494"/>
      <c r="V351" s="494"/>
      <c r="W351" s="494"/>
      <c r="X351" s="494"/>
    </row>
    <row r="352" spans="1:24" ht="53.25" customHeight="1" thickBot="1">
      <c r="A352" s="481"/>
      <c r="B352" s="481"/>
      <c r="C352" s="481"/>
      <c r="D352" s="481"/>
      <c r="E352" s="483"/>
      <c r="F352" s="474"/>
      <c r="G352" s="476"/>
      <c r="H352" s="476"/>
      <c r="I352" s="474"/>
      <c r="J352" s="265">
        <f>MERC!I353</f>
        <v>0</v>
      </c>
      <c r="K352" s="266">
        <f>MERC!K353</f>
        <v>0</v>
      </c>
      <c r="L352" s="266"/>
      <c r="M352" s="266"/>
      <c r="N352" s="266"/>
      <c r="O352" s="266"/>
      <c r="P352" s="266"/>
      <c r="Q352" s="267">
        <f>MERC!M353</f>
        <v>0</v>
      </c>
      <c r="R352" s="24">
        <f>MAX(MERC!O353*60,MERC!P353)</f>
        <v>0</v>
      </c>
      <c r="S352" s="270" t="str">
        <f>IF(MERC!N353&lt;&gt;"",MERC!N353,"")</f>
        <v/>
      </c>
      <c r="T352" s="491"/>
      <c r="U352" s="495"/>
      <c r="V352" s="495"/>
      <c r="W352" s="495"/>
      <c r="X352" s="495"/>
    </row>
    <row r="353" spans="1:24" ht="53.25" customHeight="1" thickBot="1">
      <c r="A353" s="478">
        <f>MERC!B354</f>
        <v>0</v>
      </c>
      <c r="B353" s="478">
        <f>MERC!D354</f>
        <v>0</v>
      </c>
      <c r="C353" s="478">
        <f>IF(MERC!H354&gt;0,MERC!G354/MERC!H354,0)</f>
        <v>0</v>
      </c>
      <c r="D353" s="478">
        <f>MERC!E354</f>
        <v>0</v>
      </c>
      <c r="E353" s="477"/>
      <c r="F353" s="472"/>
      <c r="G353" s="484"/>
      <c r="H353" s="485"/>
      <c r="I353" s="472"/>
      <c r="J353" s="258">
        <f>MERC!I354</f>
        <v>0</v>
      </c>
      <c r="K353" s="259">
        <f>MERC!K354</f>
        <v>0</v>
      </c>
      <c r="L353" s="259"/>
      <c r="M353" s="259"/>
      <c r="N353" s="259"/>
      <c r="O353" s="259"/>
      <c r="P353" s="259"/>
      <c r="Q353" s="258">
        <f>MERC!M354</f>
        <v>0</v>
      </c>
      <c r="R353" s="20">
        <f>MAX(MERC!O354*60,MERC!P354)</f>
        <v>0</v>
      </c>
      <c r="S353" s="268" t="str">
        <f>IF(MERC!N354&lt;&gt;"",MERC!N354,"")</f>
        <v/>
      </c>
      <c r="T353" s="488" t="str">
        <f>IF(SUM(R353:R357)&gt;60,ROUND(SUM(R353:R357)/60,2)&amp;" HORAS",SUM(R353:R357)&amp;" MINUTOS")</f>
        <v>0 MINUTOS</v>
      </c>
      <c r="U353" s="492"/>
      <c r="V353" s="492"/>
      <c r="W353" s="492"/>
      <c r="X353" s="492"/>
    </row>
    <row r="354" spans="1:24" ht="53.25" customHeight="1" thickBot="1">
      <c r="A354" s="479"/>
      <c r="B354" s="479"/>
      <c r="C354" s="479"/>
      <c r="D354" s="479"/>
      <c r="E354" s="482"/>
      <c r="F354" s="473"/>
      <c r="G354" s="476"/>
      <c r="H354" s="476"/>
      <c r="I354" s="473"/>
      <c r="J354" s="260">
        <f>MERC!I355</f>
        <v>0</v>
      </c>
      <c r="K354" s="261">
        <f>MERC!K355</f>
        <v>0</v>
      </c>
      <c r="L354" s="261"/>
      <c r="M354" s="261"/>
      <c r="N354" s="261"/>
      <c r="O354" s="261"/>
      <c r="P354" s="261"/>
      <c r="Q354" s="260">
        <f>MERC!M355</f>
        <v>0</v>
      </c>
      <c r="R354" s="21">
        <f>MAX(MERC!O355*60,MERC!P355)</f>
        <v>0</v>
      </c>
      <c r="S354" s="269" t="str">
        <f>IF(MERC!N355&lt;&gt;"",MERC!N355,"")</f>
        <v/>
      </c>
      <c r="T354" s="489"/>
      <c r="U354" s="493"/>
      <c r="V354" s="493"/>
      <c r="W354" s="493"/>
      <c r="X354" s="493"/>
    </row>
    <row r="355" spans="1:24" ht="53.25" customHeight="1" thickBot="1">
      <c r="A355" s="480"/>
      <c r="B355" s="480"/>
      <c r="C355" s="480"/>
      <c r="D355" s="480"/>
      <c r="E355" s="482"/>
      <c r="F355" s="473"/>
      <c r="G355" s="22"/>
      <c r="H355" s="22"/>
      <c r="I355" s="473"/>
      <c r="J355" s="260">
        <f>MERC!I356</f>
        <v>0</v>
      </c>
      <c r="K355" s="261">
        <f>MERC!K356</f>
        <v>0</v>
      </c>
      <c r="L355" s="261"/>
      <c r="M355" s="261"/>
      <c r="N355" s="261"/>
      <c r="O355" s="261"/>
      <c r="P355" s="261"/>
      <c r="Q355" s="260">
        <f>MERC!M356</f>
        <v>0</v>
      </c>
      <c r="R355" s="23">
        <f>MAX(MERC!O356*60,MERC!P356)</f>
        <v>0</v>
      </c>
      <c r="S355" s="269" t="str">
        <f>IF(MERC!N356&lt;&gt;"",MERC!N356,"")</f>
        <v/>
      </c>
      <c r="T355" s="490"/>
      <c r="U355" s="494"/>
      <c r="V355" s="494"/>
      <c r="W355" s="494"/>
      <c r="X355" s="494"/>
    </row>
    <row r="356" spans="1:24" ht="53.25" customHeight="1" thickBot="1">
      <c r="A356" s="480"/>
      <c r="B356" s="480"/>
      <c r="C356" s="480"/>
      <c r="D356" s="480"/>
      <c r="E356" s="482"/>
      <c r="F356" s="473"/>
      <c r="G356" s="484"/>
      <c r="H356" s="484"/>
      <c r="I356" s="473"/>
      <c r="J356" s="262">
        <f>MERC!I357</f>
        <v>0</v>
      </c>
      <c r="K356" s="263">
        <f>MERC!K357</f>
        <v>0</v>
      </c>
      <c r="L356" s="263"/>
      <c r="M356" s="263"/>
      <c r="N356" s="263"/>
      <c r="O356" s="263"/>
      <c r="P356" s="263"/>
      <c r="Q356" s="264">
        <f>MERC!M357</f>
        <v>0</v>
      </c>
      <c r="R356" s="23">
        <f>MAX(MERC!O357*60,MERC!P357)</f>
        <v>0</v>
      </c>
      <c r="S356" s="269" t="str">
        <f>IF(MERC!N357&lt;&gt;"",MERC!N357,"")</f>
        <v/>
      </c>
      <c r="T356" s="490"/>
      <c r="U356" s="494"/>
      <c r="V356" s="494"/>
      <c r="W356" s="494"/>
      <c r="X356" s="494"/>
    </row>
    <row r="357" spans="1:24" ht="53.25" customHeight="1" thickBot="1">
      <c r="A357" s="481"/>
      <c r="B357" s="481"/>
      <c r="C357" s="481"/>
      <c r="D357" s="481"/>
      <c r="E357" s="483"/>
      <c r="F357" s="474"/>
      <c r="G357" s="476"/>
      <c r="H357" s="476"/>
      <c r="I357" s="474"/>
      <c r="J357" s="265">
        <f>MERC!I358</f>
        <v>0</v>
      </c>
      <c r="K357" s="266">
        <f>MERC!K358</f>
        <v>0</v>
      </c>
      <c r="L357" s="266"/>
      <c r="M357" s="266"/>
      <c r="N357" s="266"/>
      <c r="O357" s="266"/>
      <c r="P357" s="266"/>
      <c r="Q357" s="267">
        <f>MERC!M358</f>
        <v>0</v>
      </c>
      <c r="R357" s="24">
        <f>MAX(MERC!O358*60,MERC!P358)</f>
        <v>0</v>
      </c>
      <c r="S357" s="270" t="str">
        <f>IF(MERC!N358&lt;&gt;"",MERC!N358,"")</f>
        <v/>
      </c>
      <c r="T357" s="491"/>
      <c r="U357" s="495"/>
      <c r="V357" s="495"/>
      <c r="W357" s="495"/>
      <c r="X357" s="495"/>
    </row>
    <row r="358" spans="1:24" ht="53.25" customHeight="1" thickBot="1">
      <c r="A358" s="478">
        <f>MERC!B359</f>
        <v>0</v>
      </c>
      <c r="B358" s="478">
        <f>MERC!D359</f>
        <v>0</v>
      </c>
      <c r="C358" s="478">
        <f>IF(MERC!H359&gt;0,MERC!G359/MERC!H359,0)</f>
        <v>0</v>
      </c>
      <c r="D358" s="478">
        <f>MERC!E359</f>
        <v>0</v>
      </c>
      <c r="E358" s="472"/>
      <c r="F358" s="472"/>
      <c r="G358" s="484"/>
      <c r="H358" s="485"/>
      <c r="I358" s="472"/>
      <c r="J358" s="258">
        <f>MERC!I359</f>
        <v>0</v>
      </c>
      <c r="K358" s="259">
        <f>MERC!K359</f>
        <v>0</v>
      </c>
      <c r="L358" s="259"/>
      <c r="M358" s="259"/>
      <c r="N358" s="259"/>
      <c r="O358" s="259"/>
      <c r="P358" s="259"/>
      <c r="Q358" s="258">
        <f>MERC!M359</f>
        <v>0</v>
      </c>
      <c r="R358" s="20">
        <f>MAX(MERC!O359*60,MERC!P359)</f>
        <v>0</v>
      </c>
      <c r="S358" s="268" t="str">
        <f>IF(MERC!N359&lt;&gt;"",MERC!N359,"")</f>
        <v/>
      </c>
      <c r="T358" s="488" t="str">
        <f>IF(SUM(R358:R362)&gt;60,ROUND(SUM(R358:R362)/60,2)&amp;" HORAS",SUM(R358:R362)&amp;" MINUTOS")</f>
        <v>0 MINUTOS</v>
      </c>
      <c r="U358" s="492"/>
      <c r="V358" s="492"/>
      <c r="W358" s="492"/>
      <c r="X358" s="492"/>
    </row>
    <row r="359" spans="1:24" ht="53.25" customHeight="1" thickBot="1">
      <c r="A359" s="479"/>
      <c r="B359" s="479"/>
      <c r="C359" s="479"/>
      <c r="D359" s="479"/>
      <c r="E359" s="486"/>
      <c r="F359" s="473"/>
      <c r="G359" s="476"/>
      <c r="H359" s="476"/>
      <c r="I359" s="473"/>
      <c r="J359" s="260">
        <f>MERC!I360</f>
        <v>0</v>
      </c>
      <c r="K359" s="261">
        <f>MERC!K360</f>
        <v>0</v>
      </c>
      <c r="L359" s="261"/>
      <c r="M359" s="261"/>
      <c r="N359" s="261"/>
      <c r="O359" s="261"/>
      <c r="P359" s="261"/>
      <c r="Q359" s="260">
        <f>MERC!M360</f>
        <v>0</v>
      </c>
      <c r="R359" s="21">
        <f>MAX(MERC!O360*60,MERC!P360)</f>
        <v>0</v>
      </c>
      <c r="S359" s="269" t="str">
        <f>IF(MERC!N360&lt;&gt;"",MERC!N360,"")</f>
        <v/>
      </c>
      <c r="T359" s="489"/>
      <c r="U359" s="493"/>
      <c r="V359" s="493"/>
      <c r="W359" s="493"/>
      <c r="X359" s="493"/>
    </row>
    <row r="360" spans="1:24" ht="53.25" customHeight="1" thickBot="1">
      <c r="A360" s="480"/>
      <c r="B360" s="480"/>
      <c r="C360" s="480"/>
      <c r="D360" s="480"/>
      <c r="E360" s="486"/>
      <c r="F360" s="473"/>
      <c r="G360" s="22"/>
      <c r="H360" s="22"/>
      <c r="I360" s="473"/>
      <c r="J360" s="260">
        <f>MERC!I361</f>
        <v>0</v>
      </c>
      <c r="K360" s="261">
        <f>MERC!K361</f>
        <v>0</v>
      </c>
      <c r="L360" s="261"/>
      <c r="M360" s="261"/>
      <c r="N360" s="261"/>
      <c r="O360" s="261"/>
      <c r="P360" s="261"/>
      <c r="Q360" s="260">
        <f>MERC!M361</f>
        <v>0</v>
      </c>
      <c r="R360" s="23">
        <f>MAX(MERC!O361*60,MERC!P361)</f>
        <v>0</v>
      </c>
      <c r="S360" s="269" t="str">
        <f>IF(MERC!N361&lt;&gt;"",MERC!N361,"")</f>
        <v/>
      </c>
      <c r="T360" s="490"/>
      <c r="U360" s="494"/>
      <c r="V360" s="494"/>
      <c r="W360" s="494"/>
      <c r="X360" s="494"/>
    </row>
    <row r="361" spans="1:24" ht="53.25" customHeight="1" thickBot="1">
      <c r="A361" s="480"/>
      <c r="B361" s="480"/>
      <c r="C361" s="480"/>
      <c r="D361" s="480"/>
      <c r="E361" s="486"/>
      <c r="F361" s="473"/>
      <c r="G361" s="484"/>
      <c r="H361" s="484"/>
      <c r="I361" s="473"/>
      <c r="J361" s="264">
        <f>MERC!I362</f>
        <v>0</v>
      </c>
      <c r="K361" s="263">
        <f>MERC!K362</f>
        <v>0</v>
      </c>
      <c r="L361" s="263"/>
      <c r="M361" s="263"/>
      <c r="N361" s="263"/>
      <c r="O361" s="263"/>
      <c r="P361" s="263"/>
      <c r="Q361" s="264">
        <f>MERC!M362</f>
        <v>0</v>
      </c>
      <c r="R361" s="23">
        <f>MAX(MERC!O362*60,MERC!P362)</f>
        <v>0</v>
      </c>
      <c r="S361" s="269" t="str">
        <f>IF(MERC!N362&lt;&gt;"",MERC!N362,"")</f>
        <v/>
      </c>
      <c r="T361" s="490"/>
      <c r="U361" s="494"/>
      <c r="V361" s="494"/>
      <c r="W361" s="494"/>
      <c r="X361" s="494"/>
    </row>
    <row r="362" spans="1:24" ht="53.25" customHeight="1" thickBot="1">
      <c r="A362" s="481"/>
      <c r="B362" s="481"/>
      <c r="C362" s="481"/>
      <c r="D362" s="481"/>
      <c r="E362" s="487"/>
      <c r="F362" s="474"/>
      <c r="G362" s="476"/>
      <c r="H362" s="476"/>
      <c r="I362" s="474"/>
      <c r="J362" s="267">
        <f>MERC!I363</f>
        <v>0</v>
      </c>
      <c r="K362" s="266">
        <f>MERC!K363</f>
        <v>0</v>
      </c>
      <c r="L362" s="266"/>
      <c r="M362" s="266"/>
      <c r="N362" s="266"/>
      <c r="O362" s="266"/>
      <c r="P362" s="266"/>
      <c r="Q362" s="267">
        <f>MERC!M363</f>
        <v>0</v>
      </c>
      <c r="R362" s="24">
        <f>MAX(MERC!O363*60,MERC!P363)</f>
        <v>0</v>
      </c>
      <c r="S362" s="270" t="str">
        <f>IF(MERC!N363&lt;&gt;"",MERC!N363,"")</f>
        <v/>
      </c>
      <c r="T362" s="491"/>
      <c r="U362" s="495"/>
      <c r="V362" s="495"/>
      <c r="W362" s="495"/>
      <c r="X362" s="495"/>
    </row>
    <row r="363" spans="1:24" ht="15.75" thickBot="1">
      <c r="A363" s="478">
        <f>MERC!B364</f>
        <v>0</v>
      </c>
      <c r="B363" s="478">
        <f>MERC!D364</f>
        <v>0</v>
      </c>
      <c r="C363" s="478">
        <f>IF(MERC!H364&gt;0,MERC!G364/MERC!H364,0)</f>
        <v>0</v>
      </c>
      <c r="D363" s="478">
        <f>MERC!E364</f>
        <v>0</v>
      </c>
      <c r="E363" s="477"/>
      <c r="F363" s="477"/>
      <c r="G363" s="484"/>
      <c r="H363" s="485"/>
      <c r="I363" s="472"/>
      <c r="J363" s="258">
        <f>MERC!I364</f>
        <v>0</v>
      </c>
      <c r="K363" s="259">
        <f>MERC!K364</f>
        <v>0</v>
      </c>
      <c r="L363" s="259"/>
      <c r="M363" s="259"/>
      <c r="N363" s="259"/>
      <c r="O363" s="259"/>
      <c r="P363" s="259"/>
      <c r="Q363" s="258">
        <f>MERC!M364</f>
        <v>0</v>
      </c>
      <c r="R363" s="20">
        <f>MAX(MERC!O364*60,MERC!P364)</f>
        <v>0</v>
      </c>
      <c r="S363" s="268" t="str">
        <f>IF(MERC!N364&lt;&gt;"",MERC!N364,"")</f>
        <v/>
      </c>
      <c r="T363" s="488" t="str">
        <f>IF(SUM(R363:R367)&gt;60,ROUND(SUM(R363:R367)/60,2)&amp;" HORAS",SUM(R363:R367)&amp;" MINUTOS")</f>
        <v>0 MINUTOS</v>
      </c>
      <c r="U363" s="492"/>
      <c r="V363" s="492"/>
      <c r="W363" s="492"/>
      <c r="X363" s="492"/>
    </row>
    <row r="364" spans="1:24" ht="15.75" thickBot="1">
      <c r="A364" s="479"/>
      <c r="B364" s="479"/>
      <c r="C364" s="479"/>
      <c r="D364" s="479"/>
      <c r="E364" s="482"/>
      <c r="F364" s="473"/>
      <c r="G364" s="476"/>
      <c r="H364" s="476"/>
      <c r="I364" s="473"/>
      <c r="J364" s="260">
        <f>MERC!I365</f>
        <v>0</v>
      </c>
      <c r="K364" s="261">
        <f>MERC!K365</f>
        <v>0</v>
      </c>
      <c r="L364" s="261"/>
      <c r="M364" s="261"/>
      <c r="N364" s="261"/>
      <c r="O364" s="261"/>
      <c r="P364" s="261"/>
      <c r="Q364" s="260">
        <f>MERC!M365</f>
        <v>0</v>
      </c>
      <c r="R364" s="21">
        <f>MAX(MERC!O365*60,MERC!P365)</f>
        <v>0</v>
      </c>
      <c r="S364" s="269" t="str">
        <f>IF(MERC!N365&lt;&gt;"",MERC!N365,"")</f>
        <v/>
      </c>
      <c r="T364" s="489"/>
      <c r="U364" s="493"/>
      <c r="V364" s="493"/>
      <c r="W364" s="493"/>
      <c r="X364" s="493"/>
    </row>
    <row r="365" spans="1:24" ht="15.75" thickBot="1">
      <c r="A365" s="480"/>
      <c r="B365" s="480"/>
      <c r="C365" s="480"/>
      <c r="D365" s="480"/>
      <c r="E365" s="482"/>
      <c r="F365" s="473"/>
      <c r="G365" s="22"/>
      <c r="H365" s="22"/>
      <c r="I365" s="473"/>
      <c r="J365" s="260">
        <f>MERC!I366</f>
        <v>0</v>
      </c>
      <c r="K365" s="261">
        <f>MERC!K366</f>
        <v>0</v>
      </c>
      <c r="L365" s="261"/>
      <c r="M365" s="261"/>
      <c r="N365" s="261"/>
      <c r="O365" s="261"/>
      <c r="P365" s="261"/>
      <c r="Q365" s="260">
        <f>MERC!M366</f>
        <v>0</v>
      </c>
      <c r="R365" s="23">
        <f>MAX(MERC!O366*60,MERC!P366)</f>
        <v>0</v>
      </c>
      <c r="S365" s="269" t="str">
        <f>IF(MERC!N366&lt;&gt;"",MERC!N366,"")</f>
        <v/>
      </c>
      <c r="T365" s="490"/>
      <c r="U365" s="494"/>
      <c r="V365" s="494"/>
      <c r="W365" s="494"/>
      <c r="X365" s="494"/>
    </row>
    <row r="366" spans="1:24" ht="15.75" thickBot="1">
      <c r="A366" s="480"/>
      <c r="B366" s="480"/>
      <c r="C366" s="480"/>
      <c r="D366" s="480"/>
      <c r="E366" s="482"/>
      <c r="F366" s="473"/>
      <c r="G366" s="484"/>
      <c r="H366" s="475"/>
      <c r="I366" s="473"/>
      <c r="J366" s="262">
        <f>MERC!I367</f>
        <v>0</v>
      </c>
      <c r="K366" s="263">
        <f>MERC!K367</f>
        <v>0</v>
      </c>
      <c r="L366" s="263"/>
      <c r="M366" s="263"/>
      <c r="N366" s="263"/>
      <c r="O366" s="263"/>
      <c r="P366" s="263"/>
      <c r="Q366" s="264">
        <f>MERC!M367</f>
        <v>0</v>
      </c>
      <c r="R366" s="23">
        <f>MAX(MERC!O367*60,MERC!P367)</f>
        <v>0</v>
      </c>
      <c r="S366" s="269" t="str">
        <f>IF(MERC!N367&lt;&gt;"",MERC!N367,"")</f>
        <v/>
      </c>
      <c r="T366" s="490"/>
      <c r="U366" s="494"/>
      <c r="V366" s="494"/>
      <c r="W366" s="494"/>
      <c r="X366" s="494"/>
    </row>
    <row r="367" spans="1:24" ht="15.75" thickBot="1">
      <c r="A367" s="481"/>
      <c r="B367" s="481"/>
      <c r="C367" s="481"/>
      <c r="D367" s="481"/>
      <c r="E367" s="483"/>
      <c r="F367" s="474"/>
      <c r="G367" s="476"/>
      <c r="H367" s="476"/>
      <c r="I367" s="474"/>
      <c r="J367" s="265">
        <f>MERC!I368</f>
        <v>0</v>
      </c>
      <c r="K367" s="266">
        <f>MERC!K368</f>
        <v>0</v>
      </c>
      <c r="L367" s="266"/>
      <c r="M367" s="266"/>
      <c r="N367" s="266"/>
      <c r="O367" s="266"/>
      <c r="P367" s="266"/>
      <c r="Q367" s="267">
        <f>MERC!M368</f>
        <v>0</v>
      </c>
      <c r="R367" s="24">
        <f>MAX(MERC!O368*60,MERC!P368)</f>
        <v>0</v>
      </c>
      <c r="S367" s="270" t="str">
        <f>IF(MERC!N368&lt;&gt;"",MERC!N368,"")</f>
        <v/>
      </c>
      <c r="T367" s="491"/>
      <c r="U367" s="495"/>
      <c r="V367" s="495"/>
      <c r="W367" s="495"/>
      <c r="X367" s="495"/>
    </row>
    <row r="368" spans="1:24" ht="15.75" thickBot="1">
      <c r="A368" s="478">
        <f>MERC!B369</f>
        <v>0</v>
      </c>
      <c r="B368" s="478">
        <f>MERC!D369</f>
        <v>0</v>
      </c>
      <c r="C368" s="478">
        <f>IF(MERC!H369&gt;0,MERC!G369/MERC!H369,0)</f>
        <v>0</v>
      </c>
      <c r="D368" s="478">
        <f>MERC!E369</f>
        <v>0</v>
      </c>
      <c r="E368" s="477"/>
      <c r="F368" s="477"/>
      <c r="G368" s="484"/>
      <c r="H368" s="485"/>
      <c r="I368" s="472"/>
      <c r="J368" s="258">
        <f>MERC!I369</f>
        <v>0</v>
      </c>
      <c r="K368" s="259">
        <f>MERC!K369</f>
        <v>0</v>
      </c>
      <c r="L368" s="259"/>
      <c r="M368" s="259"/>
      <c r="N368" s="259"/>
      <c r="O368" s="259"/>
      <c r="P368" s="259"/>
      <c r="Q368" s="258">
        <f>MERC!M369</f>
        <v>0</v>
      </c>
      <c r="R368" s="20">
        <f>MAX(MERC!O369*60,MERC!P369)</f>
        <v>0</v>
      </c>
      <c r="S368" s="268" t="str">
        <f>IF(MERC!N369&lt;&gt;"",MERC!N369,"")</f>
        <v/>
      </c>
      <c r="T368" s="488" t="str">
        <f>IF(SUM(R368:R372)&gt;60,ROUND(SUM(R368:R372)/60,2)&amp;" HORAS",SUM(R368:R372)&amp;" MINUTOS")</f>
        <v>0 MINUTOS</v>
      </c>
      <c r="U368" s="492"/>
      <c r="V368" s="492"/>
      <c r="W368" s="492"/>
      <c r="X368" s="492"/>
    </row>
    <row r="369" spans="1:24" ht="15.75" thickBot="1">
      <c r="A369" s="479"/>
      <c r="B369" s="479"/>
      <c r="C369" s="479"/>
      <c r="D369" s="479"/>
      <c r="E369" s="482"/>
      <c r="F369" s="473"/>
      <c r="G369" s="476"/>
      <c r="H369" s="476"/>
      <c r="I369" s="473"/>
      <c r="J369" s="260">
        <f>MERC!I370</f>
        <v>0</v>
      </c>
      <c r="K369" s="261">
        <f>MERC!K370</f>
        <v>0</v>
      </c>
      <c r="L369" s="261"/>
      <c r="M369" s="261"/>
      <c r="N369" s="261"/>
      <c r="O369" s="261"/>
      <c r="P369" s="261"/>
      <c r="Q369" s="260">
        <f>MERC!M370</f>
        <v>0</v>
      </c>
      <c r="R369" s="21">
        <f>MAX(MERC!O370*60,MERC!P370)</f>
        <v>0</v>
      </c>
      <c r="S369" s="269" t="str">
        <f>IF(MERC!N370&lt;&gt;"",MERC!N370,"")</f>
        <v/>
      </c>
      <c r="T369" s="489"/>
      <c r="U369" s="493"/>
      <c r="V369" s="493"/>
      <c r="W369" s="493"/>
      <c r="X369" s="493"/>
    </row>
    <row r="370" spans="1:24" ht="15.75" thickBot="1">
      <c r="A370" s="480"/>
      <c r="B370" s="480"/>
      <c r="C370" s="480"/>
      <c r="D370" s="480"/>
      <c r="E370" s="482"/>
      <c r="F370" s="473"/>
      <c r="G370" s="22"/>
      <c r="H370" s="22"/>
      <c r="I370" s="473"/>
      <c r="J370" s="260">
        <f>MERC!I371</f>
        <v>0</v>
      </c>
      <c r="K370" s="261">
        <f>MERC!K371</f>
        <v>0</v>
      </c>
      <c r="L370" s="261"/>
      <c r="M370" s="261"/>
      <c r="N370" s="261"/>
      <c r="O370" s="261"/>
      <c r="P370" s="261"/>
      <c r="Q370" s="260">
        <f>MERC!M371</f>
        <v>0</v>
      </c>
      <c r="R370" s="23">
        <f>MAX(MERC!O371*60,MERC!P371)</f>
        <v>0</v>
      </c>
      <c r="S370" s="269" t="str">
        <f>IF(MERC!N371&lt;&gt;"",MERC!N371,"")</f>
        <v/>
      </c>
      <c r="T370" s="490"/>
      <c r="U370" s="494"/>
      <c r="V370" s="494"/>
      <c r="W370" s="494"/>
      <c r="X370" s="494"/>
    </row>
    <row r="371" spans="1:24" ht="15.75" thickBot="1">
      <c r="A371" s="480"/>
      <c r="B371" s="480"/>
      <c r="C371" s="480"/>
      <c r="D371" s="480"/>
      <c r="E371" s="482"/>
      <c r="F371" s="473"/>
      <c r="G371" s="484"/>
      <c r="H371" s="475"/>
      <c r="I371" s="473"/>
      <c r="J371" s="262">
        <f>MERC!I372</f>
        <v>0</v>
      </c>
      <c r="K371" s="263">
        <f>MERC!K372</f>
        <v>0</v>
      </c>
      <c r="L371" s="263"/>
      <c r="M371" s="263"/>
      <c r="N371" s="263"/>
      <c r="O371" s="263"/>
      <c r="P371" s="263"/>
      <c r="Q371" s="264">
        <f>MERC!M372</f>
        <v>0</v>
      </c>
      <c r="R371" s="23">
        <f>MAX(MERC!O372*60,MERC!P372)</f>
        <v>0</v>
      </c>
      <c r="S371" s="269" t="str">
        <f>IF(MERC!N372&lt;&gt;"",MERC!N372,"")</f>
        <v/>
      </c>
      <c r="T371" s="490"/>
      <c r="U371" s="494"/>
      <c r="V371" s="494"/>
      <c r="W371" s="494"/>
      <c r="X371" s="494"/>
    </row>
    <row r="372" spans="1:24" ht="15.75" thickBot="1">
      <c r="A372" s="481"/>
      <c r="B372" s="481"/>
      <c r="C372" s="481"/>
      <c r="D372" s="481"/>
      <c r="E372" s="483"/>
      <c r="F372" s="474"/>
      <c r="G372" s="476"/>
      <c r="H372" s="476"/>
      <c r="I372" s="474"/>
      <c r="J372" s="265">
        <f>MERC!I373</f>
        <v>0</v>
      </c>
      <c r="K372" s="266">
        <f>MERC!K373</f>
        <v>0</v>
      </c>
      <c r="L372" s="266"/>
      <c r="M372" s="266"/>
      <c r="N372" s="266"/>
      <c r="O372" s="266"/>
      <c r="P372" s="266"/>
      <c r="Q372" s="267">
        <f>MERC!M373</f>
        <v>0</v>
      </c>
      <c r="R372" s="24">
        <f>MAX(MERC!O373*60,MERC!P373)</f>
        <v>0</v>
      </c>
      <c r="S372" s="270" t="str">
        <f>IF(MERC!N373&lt;&gt;"",MERC!N373,"")</f>
        <v/>
      </c>
      <c r="T372" s="491"/>
      <c r="U372" s="495"/>
      <c r="V372" s="495"/>
      <c r="W372" s="495"/>
      <c r="X372" s="495"/>
    </row>
    <row r="373" spans="1:24" ht="15.75" thickBot="1">
      <c r="A373" s="478">
        <f>MERC!B374</f>
        <v>0</v>
      </c>
      <c r="B373" s="478">
        <f>MERC!D374</f>
        <v>0</v>
      </c>
      <c r="C373" s="478">
        <f>IF(MERC!H374&gt;0,MERC!G374/MERC!H374,0)</f>
        <v>0</v>
      </c>
      <c r="D373" s="478">
        <f>MERC!E374</f>
        <v>0</v>
      </c>
      <c r="E373" s="477"/>
      <c r="F373" s="472"/>
      <c r="G373" s="484"/>
      <c r="H373" s="485"/>
      <c r="I373" s="472"/>
      <c r="J373" s="258">
        <f>MERC!I374</f>
        <v>0</v>
      </c>
      <c r="K373" s="259">
        <f>MERC!K374</f>
        <v>0</v>
      </c>
      <c r="L373" s="259"/>
      <c r="M373" s="259"/>
      <c r="N373" s="259"/>
      <c r="O373" s="259"/>
      <c r="P373" s="259"/>
      <c r="Q373" s="258">
        <f>MERC!M374</f>
        <v>0</v>
      </c>
      <c r="R373" s="20">
        <f>MAX(MERC!O374*60,MERC!P374)</f>
        <v>0</v>
      </c>
      <c r="S373" s="268" t="str">
        <f>IF(MERC!N374&lt;&gt;"",MERC!N374,"")</f>
        <v/>
      </c>
      <c r="T373" s="488" t="str">
        <f>IF(SUM(R373:R377)&gt;60,ROUND(SUM(R373:R377)/60,2)&amp;" HORAS",SUM(R373:R377)&amp;" MINUTOS")</f>
        <v>0 MINUTOS</v>
      </c>
      <c r="U373" s="492"/>
      <c r="V373" s="492"/>
      <c r="W373" s="492"/>
      <c r="X373" s="492"/>
    </row>
    <row r="374" spans="1:24" ht="15.75" thickBot="1">
      <c r="A374" s="479"/>
      <c r="B374" s="479"/>
      <c r="C374" s="479"/>
      <c r="D374" s="479"/>
      <c r="E374" s="482"/>
      <c r="F374" s="473"/>
      <c r="G374" s="476"/>
      <c r="H374" s="476"/>
      <c r="I374" s="473"/>
      <c r="J374" s="260">
        <f>MERC!I375</f>
        <v>0</v>
      </c>
      <c r="K374" s="261">
        <f>MERC!K375</f>
        <v>0</v>
      </c>
      <c r="L374" s="261"/>
      <c r="M374" s="261"/>
      <c r="N374" s="261"/>
      <c r="O374" s="261"/>
      <c r="P374" s="261"/>
      <c r="Q374" s="260">
        <f>MERC!M375</f>
        <v>0</v>
      </c>
      <c r="R374" s="21">
        <f>MAX(MERC!O375*60,MERC!P375)</f>
        <v>0</v>
      </c>
      <c r="S374" s="269" t="str">
        <f>IF(MERC!N375&lt;&gt;"",MERC!N375,"")</f>
        <v/>
      </c>
      <c r="T374" s="489"/>
      <c r="U374" s="493"/>
      <c r="V374" s="493"/>
      <c r="W374" s="493"/>
      <c r="X374" s="493"/>
    </row>
    <row r="375" spans="1:24" ht="15.75" thickBot="1">
      <c r="A375" s="480"/>
      <c r="B375" s="480"/>
      <c r="C375" s="480"/>
      <c r="D375" s="480"/>
      <c r="E375" s="482"/>
      <c r="F375" s="473"/>
      <c r="G375" s="22"/>
      <c r="H375" s="22"/>
      <c r="I375" s="473"/>
      <c r="J375" s="260">
        <f>MERC!I376</f>
        <v>0</v>
      </c>
      <c r="K375" s="261">
        <f>MERC!K376</f>
        <v>0</v>
      </c>
      <c r="L375" s="261"/>
      <c r="M375" s="261"/>
      <c r="N375" s="261"/>
      <c r="O375" s="261"/>
      <c r="P375" s="261"/>
      <c r="Q375" s="260">
        <f>MERC!M376</f>
        <v>0</v>
      </c>
      <c r="R375" s="23">
        <f>MAX(MERC!O376*60,MERC!P376)</f>
        <v>0</v>
      </c>
      <c r="S375" s="269" t="str">
        <f>IF(MERC!N376&lt;&gt;"",MERC!N376,"")</f>
        <v/>
      </c>
      <c r="T375" s="490"/>
      <c r="U375" s="494"/>
      <c r="V375" s="494"/>
      <c r="W375" s="494"/>
      <c r="X375" s="494"/>
    </row>
    <row r="376" spans="1:24" ht="15.75" thickBot="1">
      <c r="A376" s="480"/>
      <c r="B376" s="480"/>
      <c r="C376" s="480"/>
      <c r="D376" s="480"/>
      <c r="E376" s="482"/>
      <c r="F376" s="473"/>
      <c r="G376" s="484"/>
      <c r="H376" s="484"/>
      <c r="I376" s="473"/>
      <c r="J376" s="262">
        <f>MERC!I377</f>
        <v>0</v>
      </c>
      <c r="K376" s="263">
        <f>MERC!K377</f>
        <v>0</v>
      </c>
      <c r="L376" s="263"/>
      <c r="M376" s="263"/>
      <c r="N376" s="263"/>
      <c r="O376" s="263"/>
      <c r="P376" s="263"/>
      <c r="Q376" s="264">
        <f>MERC!M377</f>
        <v>0</v>
      </c>
      <c r="R376" s="23">
        <f>MAX(MERC!O377*60,MERC!P377)</f>
        <v>0</v>
      </c>
      <c r="S376" s="269" t="str">
        <f>IF(MERC!N377&lt;&gt;"",MERC!N377,"")</f>
        <v/>
      </c>
      <c r="T376" s="490"/>
      <c r="U376" s="494"/>
      <c r="V376" s="494"/>
      <c r="W376" s="494"/>
      <c r="X376" s="494"/>
    </row>
    <row r="377" spans="1:24" ht="15.75" thickBot="1">
      <c r="A377" s="481"/>
      <c r="B377" s="481"/>
      <c r="C377" s="481"/>
      <c r="D377" s="481"/>
      <c r="E377" s="483"/>
      <c r="F377" s="474"/>
      <c r="G377" s="476"/>
      <c r="H377" s="476"/>
      <c r="I377" s="474"/>
      <c r="J377" s="265">
        <f>MERC!I378</f>
        <v>0</v>
      </c>
      <c r="K377" s="266">
        <f>MERC!K378</f>
        <v>0</v>
      </c>
      <c r="L377" s="266"/>
      <c r="M377" s="266"/>
      <c r="N377" s="266"/>
      <c r="O377" s="266"/>
      <c r="P377" s="266"/>
      <c r="Q377" s="267">
        <f>MERC!M378</f>
        <v>0</v>
      </c>
      <c r="R377" s="24">
        <f>MAX(MERC!O378*60,MERC!P378)</f>
        <v>0</v>
      </c>
      <c r="S377" s="270" t="str">
        <f>IF(MERC!N378&lt;&gt;"",MERC!N378,"")</f>
        <v/>
      </c>
      <c r="T377" s="491"/>
      <c r="U377" s="495"/>
      <c r="V377" s="495"/>
      <c r="W377" s="495"/>
      <c r="X377" s="495"/>
    </row>
    <row r="378" spans="1:24" ht="15.75" thickBot="1">
      <c r="A378" s="478">
        <f>MERC!B379</f>
        <v>0</v>
      </c>
      <c r="B378" s="478">
        <f>MERC!D379</f>
        <v>0</v>
      </c>
      <c r="C378" s="478">
        <f>IF(MERC!H379&gt;0,MERC!G379/MERC!H379,0)</f>
        <v>0</v>
      </c>
      <c r="D378" s="478">
        <f>MERC!E379</f>
        <v>0</v>
      </c>
      <c r="E378" s="472"/>
      <c r="F378" s="472"/>
      <c r="G378" s="484"/>
      <c r="H378" s="485"/>
      <c r="I378" s="472"/>
      <c r="J378" s="258">
        <f>MERC!I379</f>
        <v>0</v>
      </c>
      <c r="K378" s="259">
        <f>MERC!K379</f>
        <v>0</v>
      </c>
      <c r="L378" s="259"/>
      <c r="M378" s="259"/>
      <c r="N378" s="259"/>
      <c r="O378" s="259"/>
      <c r="P378" s="259"/>
      <c r="Q378" s="258">
        <f>MERC!M379</f>
        <v>0</v>
      </c>
      <c r="R378" s="20">
        <f>MAX(MERC!O379*60,MERC!P379)</f>
        <v>0</v>
      </c>
      <c r="S378" s="268" t="str">
        <f>IF(MERC!N379&lt;&gt;"",MERC!N379,"")</f>
        <v/>
      </c>
      <c r="T378" s="488" t="str">
        <f>IF(SUM(R378:R382)&gt;60,ROUND(SUM(R378:R382)/60,2)&amp;" HORAS",SUM(R378:R382)&amp;" MINUTOS")</f>
        <v>0 MINUTOS</v>
      </c>
      <c r="U378" s="492"/>
      <c r="V378" s="492"/>
      <c r="W378" s="492"/>
      <c r="X378" s="492"/>
    </row>
    <row r="379" spans="1:24" ht="15.75" thickBot="1">
      <c r="A379" s="479"/>
      <c r="B379" s="479"/>
      <c r="C379" s="479"/>
      <c r="D379" s="479"/>
      <c r="E379" s="486"/>
      <c r="F379" s="473"/>
      <c r="G379" s="476"/>
      <c r="H379" s="476"/>
      <c r="I379" s="473"/>
      <c r="J379" s="260">
        <f>MERC!I380</f>
        <v>0</v>
      </c>
      <c r="K379" s="261">
        <f>MERC!K380</f>
        <v>0</v>
      </c>
      <c r="L379" s="261"/>
      <c r="M379" s="261"/>
      <c r="N379" s="261"/>
      <c r="O379" s="261"/>
      <c r="P379" s="261"/>
      <c r="Q379" s="260">
        <f>MERC!M380</f>
        <v>0</v>
      </c>
      <c r="R379" s="21">
        <f>MAX(MERC!O380*60,MERC!P380)</f>
        <v>0</v>
      </c>
      <c r="S379" s="269" t="str">
        <f>IF(MERC!N380&lt;&gt;"",MERC!N380,"")</f>
        <v/>
      </c>
      <c r="T379" s="489"/>
      <c r="U379" s="493"/>
      <c r="V379" s="493"/>
      <c r="W379" s="493"/>
      <c r="X379" s="493"/>
    </row>
    <row r="380" spans="1:24" ht="15.75" thickBot="1">
      <c r="A380" s="480"/>
      <c r="B380" s="480"/>
      <c r="C380" s="480"/>
      <c r="D380" s="480"/>
      <c r="E380" s="486"/>
      <c r="F380" s="473"/>
      <c r="G380" s="22"/>
      <c r="H380" s="22"/>
      <c r="I380" s="473"/>
      <c r="J380" s="260">
        <f>MERC!I381</f>
        <v>0</v>
      </c>
      <c r="K380" s="261">
        <f>MERC!K381</f>
        <v>0</v>
      </c>
      <c r="L380" s="261"/>
      <c r="M380" s="261"/>
      <c r="N380" s="261"/>
      <c r="O380" s="261"/>
      <c r="P380" s="261"/>
      <c r="Q380" s="260">
        <f>MERC!M381</f>
        <v>0</v>
      </c>
      <c r="R380" s="23">
        <f>MAX(MERC!O381*60,MERC!P381)</f>
        <v>0</v>
      </c>
      <c r="S380" s="269" t="str">
        <f>IF(MERC!N381&lt;&gt;"",MERC!N381,"")</f>
        <v/>
      </c>
      <c r="T380" s="490"/>
      <c r="U380" s="494"/>
      <c r="V380" s="494"/>
      <c r="W380" s="494"/>
      <c r="X380" s="494"/>
    </row>
    <row r="381" spans="1:24" ht="15.75" thickBot="1">
      <c r="A381" s="480"/>
      <c r="B381" s="480"/>
      <c r="C381" s="480"/>
      <c r="D381" s="480"/>
      <c r="E381" s="486"/>
      <c r="F381" s="473"/>
      <c r="G381" s="484"/>
      <c r="H381" s="484"/>
      <c r="I381" s="473"/>
      <c r="J381" s="264">
        <f>MERC!I382</f>
        <v>0</v>
      </c>
      <c r="K381" s="263">
        <f>MERC!K382</f>
        <v>0</v>
      </c>
      <c r="L381" s="263"/>
      <c r="M381" s="263"/>
      <c r="N381" s="263"/>
      <c r="O381" s="263"/>
      <c r="P381" s="263"/>
      <c r="Q381" s="264">
        <f>MERC!M382</f>
        <v>0</v>
      </c>
      <c r="R381" s="23">
        <f>MAX(MERC!O382*60,MERC!P382)</f>
        <v>0</v>
      </c>
      <c r="S381" s="269" t="str">
        <f>IF(MERC!N382&lt;&gt;"",MERC!N382,"")</f>
        <v/>
      </c>
      <c r="T381" s="490"/>
      <c r="U381" s="494"/>
      <c r="V381" s="494"/>
      <c r="W381" s="494"/>
      <c r="X381" s="494"/>
    </row>
    <row r="382" spans="1:24" ht="15.75" thickBot="1">
      <c r="A382" s="481"/>
      <c r="B382" s="481"/>
      <c r="C382" s="481"/>
      <c r="D382" s="481"/>
      <c r="E382" s="487"/>
      <c r="F382" s="474"/>
      <c r="G382" s="476"/>
      <c r="H382" s="476"/>
      <c r="I382" s="474"/>
      <c r="J382" s="267">
        <f>MERC!I383</f>
        <v>0</v>
      </c>
      <c r="K382" s="266">
        <f>MERC!K383</f>
        <v>0</v>
      </c>
      <c r="L382" s="266"/>
      <c r="M382" s="266"/>
      <c r="N382" s="266"/>
      <c r="O382" s="266"/>
      <c r="P382" s="266"/>
      <c r="Q382" s="267">
        <f>MERC!M383</f>
        <v>0</v>
      </c>
      <c r="R382" s="24">
        <f>MAX(MERC!O383*60,MERC!P383)</f>
        <v>0</v>
      </c>
      <c r="S382" s="270" t="str">
        <f>IF(MERC!N383&lt;&gt;"",MERC!N383,"")</f>
        <v/>
      </c>
      <c r="T382" s="491"/>
      <c r="U382" s="495"/>
      <c r="V382" s="495"/>
      <c r="W382" s="495"/>
      <c r="X382" s="495"/>
    </row>
    <row r="383" spans="1:24" ht="15.75" thickBot="1">
      <c r="A383" s="478">
        <f>MERC!B384</f>
        <v>0</v>
      </c>
      <c r="B383" s="478">
        <f>MERC!D384</f>
        <v>0</v>
      </c>
      <c r="C383" s="478">
        <f>IF(MERC!H384&gt;0,MERC!G384/MERC!H384,0)</f>
        <v>0</v>
      </c>
      <c r="D383" s="478">
        <f>MERC!E384</f>
        <v>0</v>
      </c>
      <c r="E383" s="472"/>
      <c r="F383" s="472"/>
      <c r="G383" s="484"/>
      <c r="H383" s="485"/>
      <c r="I383" s="472"/>
      <c r="J383" s="258">
        <f>MERC!I384</f>
        <v>0</v>
      </c>
      <c r="K383" s="259">
        <f>MERC!K384</f>
        <v>0</v>
      </c>
      <c r="L383" s="259"/>
      <c r="M383" s="259"/>
      <c r="N383" s="259"/>
      <c r="O383" s="259"/>
      <c r="P383" s="259"/>
      <c r="Q383" s="258">
        <f>MERC!M384</f>
        <v>0</v>
      </c>
      <c r="R383" s="20">
        <f>MAX(MERC!O384*60,MERC!P384)</f>
        <v>0</v>
      </c>
      <c r="S383" s="268" t="str">
        <f>IF(MERC!N384&lt;&gt;"",MERC!N384,"")</f>
        <v/>
      </c>
      <c r="T383" s="488" t="str">
        <f>IF(SUM(R383:R387)&gt;60,ROUND(SUM(R383:R387)/60,2)&amp;" HORAS",SUM(R383:R387)&amp;" MINUTOS")</f>
        <v>0 MINUTOS</v>
      </c>
      <c r="U383" s="492"/>
      <c r="V383" s="492"/>
      <c r="W383" s="492"/>
      <c r="X383" s="492"/>
    </row>
    <row r="384" spans="1:24" ht="15.75" thickBot="1">
      <c r="A384" s="479"/>
      <c r="B384" s="479"/>
      <c r="C384" s="479"/>
      <c r="D384" s="479"/>
      <c r="E384" s="486"/>
      <c r="F384" s="473"/>
      <c r="G384" s="476"/>
      <c r="H384" s="476"/>
      <c r="I384" s="473"/>
      <c r="J384" s="260">
        <f>MERC!I385</f>
        <v>0</v>
      </c>
      <c r="K384" s="261">
        <f>MERC!K385</f>
        <v>0</v>
      </c>
      <c r="L384" s="261"/>
      <c r="M384" s="261"/>
      <c r="N384" s="261"/>
      <c r="O384" s="261"/>
      <c r="P384" s="261"/>
      <c r="Q384" s="260">
        <f>MERC!M385</f>
        <v>0</v>
      </c>
      <c r="R384" s="21">
        <f>MAX(MERC!O385*60,MERC!P385)</f>
        <v>0</v>
      </c>
      <c r="S384" s="269" t="str">
        <f>IF(MERC!N385&lt;&gt;"",MERC!N385,"")</f>
        <v/>
      </c>
      <c r="T384" s="489"/>
      <c r="U384" s="493"/>
      <c r="V384" s="493"/>
      <c r="W384" s="493"/>
      <c r="X384" s="493"/>
    </row>
    <row r="385" spans="1:24" ht="15.75" thickBot="1">
      <c r="A385" s="480"/>
      <c r="B385" s="480"/>
      <c r="C385" s="480"/>
      <c r="D385" s="480"/>
      <c r="E385" s="486"/>
      <c r="F385" s="473"/>
      <c r="G385" s="22"/>
      <c r="H385" s="22"/>
      <c r="I385" s="473"/>
      <c r="J385" s="260">
        <f>MERC!I386</f>
        <v>0</v>
      </c>
      <c r="K385" s="261">
        <f>MERC!K386</f>
        <v>0</v>
      </c>
      <c r="L385" s="261"/>
      <c r="M385" s="261"/>
      <c r="N385" s="261"/>
      <c r="O385" s="261"/>
      <c r="P385" s="261"/>
      <c r="Q385" s="260">
        <f>MERC!M386</f>
        <v>0</v>
      </c>
      <c r="R385" s="23">
        <f>MAX(MERC!O386*60,MERC!P386)</f>
        <v>0</v>
      </c>
      <c r="S385" s="269" t="str">
        <f>IF(MERC!N386&lt;&gt;"",MERC!N386,"")</f>
        <v/>
      </c>
      <c r="T385" s="490"/>
      <c r="U385" s="494"/>
      <c r="V385" s="494"/>
      <c r="W385" s="494"/>
      <c r="X385" s="494"/>
    </row>
    <row r="386" spans="1:24" ht="15.75" thickBot="1">
      <c r="A386" s="480"/>
      <c r="B386" s="480"/>
      <c r="C386" s="480"/>
      <c r="D386" s="480"/>
      <c r="E386" s="486"/>
      <c r="F386" s="473"/>
      <c r="G386" s="484"/>
      <c r="H386" s="484"/>
      <c r="I386" s="473"/>
      <c r="J386" s="264">
        <f>MERC!I387</f>
        <v>0</v>
      </c>
      <c r="K386" s="263">
        <f>MERC!K387</f>
        <v>0</v>
      </c>
      <c r="L386" s="263"/>
      <c r="M386" s="263"/>
      <c r="N386" s="263"/>
      <c r="O386" s="263"/>
      <c r="P386" s="263"/>
      <c r="Q386" s="264">
        <f>MERC!M387</f>
        <v>0</v>
      </c>
      <c r="R386" s="23">
        <f>MAX(MERC!O387*60,MERC!P387)</f>
        <v>0</v>
      </c>
      <c r="S386" s="269" t="str">
        <f>IF(MERC!N387&lt;&gt;"",MERC!N387,"")</f>
        <v/>
      </c>
      <c r="T386" s="490"/>
      <c r="U386" s="494"/>
      <c r="V386" s="494"/>
      <c r="W386" s="494"/>
      <c r="X386" s="494"/>
    </row>
    <row r="387" spans="1:24" ht="15.75" thickBot="1">
      <c r="A387" s="481"/>
      <c r="B387" s="481"/>
      <c r="C387" s="481"/>
      <c r="D387" s="481"/>
      <c r="E387" s="487"/>
      <c r="F387" s="474"/>
      <c r="G387" s="476"/>
      <c r="H387" s="476"/>
      <c r="I387" s="474"/>
      <c r="J387" s="267">
        <f>MERC!I388</f>
        <v>0</v>
      </c>
      <c r="K387" s="266">
        <f>MERC!K388</f>
        <v>0</v>
      </c>
      <c r="L387" s="266"/>
      <c r="M387" s="266"/>
      <c r="N387" s="266"/>
      <c r="O387" s="266"/>
      <c r="P387" s="266"/>
      <c r="Q387" s="267">
        <f>MERC!M388</f>
        <v>0</v>
      </c>
      <c r="R387" s="24">
        <f>MAX(MERC!O388*60,MERC!P388)</f>
        <v>0</v>
      </c>
      <c r="S387" s="270" t="str">
        <f>IF(MERC!N388&lt;&gt;"",MERC!N388,"")</f>
        <v/>
      </c>
      <c r="T387" s="491"/>
      <c r="U387" s="495"/>
      <c r="V387" s="495"/>
      <c r="W387" s="495"/>
      <c r="X387" s="495"/>
    </row>
    <row r="388" spans="1:24" ht="15.75" thickBot="1">
      <c r="A388" s="478">
        <f>MERC!B389</f>
        <v>0</v>
      </c>
      <c r="B388" s="478">
        <f>MERC!D389</f>
        <v>0</v>
      </c>
      <c r="C388" s="478">
        <f>IF(MERC!H389&gt;0,MERC!G389/MERC!H389,0)</f>
        <v>0</v>
      </c>
      <c r="D388" s="478">
        <f>MERC!E389</f>
        <v>0</v>
      </c>
      <c r="E388" s="477"/>
      <c r="F388" s="477"/>
      <c r="G388" s="484"/>
      <c r="H388" s="485"/>
      <c r="I388" s="472"/>
      <c r="J388" s="258">
        <f>MERC!I389</f>
        <v>0</v>
      </c>
      <c r="K388" s="259">
        <f>MERC!K389</f>
        <v>0</v>
      </c>
      <c r="L388" s="259"/>
      <c r="M388" s="259"/>
      <c r="N388" s="259"/>
      <c r="O388" s="259"/>
      <c r="P388" s="259"/>
      <c r="Q388" s="258">
        <f>MERC!M389</f>
        <v>0</v>
      </c>
      <c r="R388" s="20">
        <f>MAX(MERC!O389*60,MERC!P389)</f>
        <v>0</v>
      </c>
      <c r="S388" s="268" t="str">
        <f>IF(MERC!N389&lt;&gt;"",MERC!N389,"")</f>
        <v/>
      </c>
      <c r="T388" s="488" t="str">
        <f>IF(SUM(R388:R392)&gt;60,ROUND(SUM(R388:R392)/60,2)&amp;" HORAS",SUM(R388:R392)&amp;" MINUTOS")</f>
        <v>0 MINUTOS</v>
      </c>
      <c r="U388" s="492"/>
      <c r="V388" s="492"/>
      <c r="W388" s="492"/>
      <c r="X388" s="492"/>
    </row>
    <row r="389" spans="1:24" ht="15.75" thickBot="1">
      <c r="A389" s="479"/>
      <c r="B389" s="479"/>
      <c r="C389" s="479"/>
      <c r="D389" s="479"/>
      <c r="E389" s="482"/>
      <c r="F389" s="473"/>
      <c r="G389" s="476"/>
      <c r="H389" s="476"/>
      <c r="I389" s="473"/>
      <c r="J389" s="260">
        <f>MERC!I390</f>
        <v>0</v>
      </c>
      <c r="K389" s="261">
        <f>MERC!K390</f>
        <v>0</v>
      </c>
      <c r="L389" s="261"/>
      <c r="M389" s="261"/>
      <c r="N389" s="261"/>
      <c r="O389" s="261"/>
      <c r="P389" s="261"/>
      <c r="Q389" s="260">
        <f>MERC!M390</f>
        <v>0</v>
      </c>
      <c r="R389" s="21">
        <f>MAX(MERC!O390*60,MERC!P390)</f>
        <v>0</v>
      </c>
      <c r="S389" s="269" t="str">
        <f>IF(MERC!N390&lt;&gt;"",MERC!N390,"")</f>
        <v/>
      </c>
      <c r="T389" s="489"/>
      <c r="U389" s="493"/>
      <c r="V389" s="493"/>
      <c r="W389" s="493"/>
      <c r="X389" s="493"/>
    </row>
    <row r="390" spans="1:24" ht="15.75" thickBot="1">
      <c r="A390" s="480"/>
      <c r="B390" s="480"/>
      <c r="C390" s="480"/>
      <c r="D390" s="480"/>
      <c r="E390" s="482"/>
      <c r="F390" s="473"/>
      <c r="G390" s="22"/>
      <c r="H390" s="22"/>
      <c r="I390" s="473"/>
      <c r="J390" s="260">
        <f>MERC!I391</f>
        <v>0</v>
      </c>
      <c r="K390" s="261">
        <f>MERC!K391</f>
        <v>0</v>
      </c>
      <c r="L390" s="261"/>
      <c r="M390" s="261"/>
      <c r="N390" s="261"/>
      <c r="O390" s="261"/>
      <c r="P390" s="261"/>
      <c r="Q390" s="260">
        <f>MERC!M391</f>
        <v>0</v>
      </c>
      <c r="R390" s="23">
        <f>MAX(MERC!O391*60,MERC!P391)</f>
        <v>0</v>
      </c>
      <c r="S390" s="269" t="str">
        <f>IF(MERC!N391&lt;&gt;"",MERC!N391,"")</f>
        <v/>
      </c>
      <c r="T390" s="490"/>
      <c r="U390" s="494"/>
      <c r="V390" s="494"/>
      <c r="W390" s="494"/>
      <c r="X390" s="494"/>
    </row>
    <row r="391" spans="1:24" ht="15.75" thickBot="1">
      <c r="A391" s="480"/>
      <c r="B391" s="480"/>
      <c r="C391" s="480"/>
      <c r="D391" s="480"/>
      <c r="E391" s="482"/>
      <c r="F391" s="473"/>
      <c r="G391" s="484"/>
      <c r="H391" s="475"/>
      <c r="I391" s="473"/>
      <c r="J391" s="262">
        <f>MERC!I392</f>
        <v>0</v>
      </c>
      <c r="K391" s="263">
        <f>MERC!K392</f>
        <v>0</v>
      </c>
      <c r="L391" s="263"/>
      <c r="M391" s="263"/>
      <c r="N391" s="263"/>
      <c r="O391" s="263"/>
      <c r="P391" s="263"/>
      <c r="Q391" s="264">
        <f>MERC!M392</f>
        <v>0</v>
      </c>
      <c r="R391" s="23">
        <f>MAX(MERC!O392*60,MERC!P392)</f>
        <v>0</v>
      </c>
      <c r="S391" s="269" t="str">
        <f>IF(MERC!N392&lt;&gt;"",MERC!N392,"")</f>
        <v/>
      </c>
      <c r="T391" s="490"/>
      <c r="U391" s="494"/>
      <c r="V391" s="494"/>
      <c r="W391" s="494"/>
      <c r="X391" s="494"/>
    </row>
    <row r="392" spans="1:24" ht="15.75" thickBot="1">
      <c r="A392" s="481"/>
      <c r="B392" s="481"/>
      <c r="C392" s="481"/>
      <c r="D392" s="481"/>
      <c r="E392" s="483"/>
      <c r="F392" s="474"/>
      <c r="G392" s="476"/>
      <c r="H392" s="476"/>
      <c r="I392" s="474"/>
      <c r="J392" s="265">
        <f>MERC!I393</f>
        <v>0</v>
      </c>
      <c r="K392" s="266">
        <f>MERC!K393</f>
        <v>0</v>
      </c>
      <c r="L392" s="266"/>
      <c r="M392" s="266"/>
      <c r="N392" s="266"/>
      <c r="O392" s="266"/>
      <c r="P392" s="266"/>
      <c r="Q392" s="267">
        <f>MERC!M393</f>
        <v>0</v>
      </c>
      <c r="R392" s="24">
        <f>MAX(MERC!O393*60,MERC!P393)</f>
        <v>0</v>
      </c>
      <c r="S392" s="270" t="str">
        <f>IF(MERC!N393&lt;&gt;"",MERC!N393,"")</f>
        <v/>
      </c>
      <c r="T392" s="491"/>
      <c r="U392" s="495"/>
      <c r="V392" s="495"/>
      <c r="W392" s="495"/>
      <c r="X392" s="495"/>
    </row>
    <row r="393" spans="1:24" ht="15.75" thickBot="1">
      <c r="A393" s="478">
        <f>MERC!B394</f>
        <v>0</v>
      </c>
      <c r="B393" s="478">
        <f>MERC!D394</f>
        <v>0</v>
      </c>
      <c r="C393" s="478">
        <f>IF(MERC!H394&gt;0,MERC!G394/MERC!H394,0)</f>
        <v>0</v>
      </c>
      <c r="D393" s="478">
        <f>MERC!E394</f>
        <v>0</v>
      </c>
      <c r="E393" s="477"/>
      <c r="F393" s="477"/>
      <c r="G393" s="484"/>
      <c r="H393" s="485"/>
      <c r="I393" s="472"/>
      <c r="J393" s="258">
        <f>MERC!I394</f>
        <v>0</v>
      </c>
      <c r="K393" s="259">
        <f>MERC!K394</f>
        <v>0</v>
      </c>
      <c r="L393" s="259"/>
      <c r="M393" s="259"/>
      <c r="N393" s="259"/>
      <c r="O393" s="259"/>
      <c r="P393" s="259"/>
      <c r="Q393" s="258">
        <f>MERC!M394</f>
        <v>0</v>
      </c>
      <c r="R393" s="20">
        <f>MAX(MERC!O394*60,MERC!P394)</f>
        <v>0</v>
      </c>
      <c r="S393" s="268" t="str">
        <f>IF(MERC!N394&lt;&gt;"",MERC!N394,"")</f>
        <v/>
      </c>
      <c r="T393" s="488" t="str">
        <f>IF(SUM(R393:R397)&gt;60,ROUND(SUM(R393:R397)/60,2)&amp;" HORAS",SUM(R393:R397)&amp;" MINUTOS")</f>
        <v>0 MINUTOS</v>
      </c>
      <c r="U393" s="492"/>
      <c r="V393" s="492"/>
      <c r="W393" s="492"/>
      <c r="X393" s="492"/>
    </row>
    <row r="394" spans="1:24" ht="15.75" thickBot="1">
      <c r="A394" s="479"/>
      <c r="B394" s="479"/>
      <c r="C394" s="479"/>
      <c r="D394" s="479"/>
      <c r="E394" s="482"/>
      <c r="F394" s="473"/>
      <c r="G394" s="476"/>
      <c r="H394" s="476"/>
      <c r="I394" s="473"/>
      <c r="J394" s="260">
        <f>MERC!I395</f>
        <v>0</v>
      </c>
      <c r="K394" s="261">
        <f>MERC!K395</f>
        <v>0</v>
      </c>
      <c r="L394" s="261"/>
      <c r="M394" s="261"/>
      <c r="N394" s="261"/>
      <c r="O394" s="261"/>
      <c r="P394" s="261"/>
      <c r="Q394" s="260">
        <f>MERC!M395</f>
        <v>0</v>
      </c>
      <c r="R394" s="21">
        <f>MAX(MERC!O395*60,MERC!P395)</f>
        <v>0</v>
      </c>
      <c r="S394" s="269" t="str">
        <f>IF(MERC!N395&lt;&gt;"",MERC!N395,"")</f>
        <v/>
      </c>
      <c r="T394" s="489"/>
      <c r="U394" s="493"/>
      <c r="V394" s="493"/>
      <c r="W394" s="493"/>
      <c r="X394" s="493"/>
    </row>
    <row r="395" spans="1:24" ht="15.75" thickBot="1">
      <c r="A395" s="480"/>
      <c r="B395" s="480"/>
      <c r="C395" s="480"/>
      <c r="D395" s="480"/>
      <c r="E395" s="482"/>
      <c r="F395" s="473"/>
      <c r="G395" s="22"/>
      <c r="H395" s="22"/>
      <c r="I395" s="473"/>
      <c r="J395" s="260">
        <f>MERC!I396</f>
        <v>0</v>
      </c>
      <c r="K395" s="261">
        <f>MERC!K396</f>
        <v>0</v>
      </c>
      <c r="L395" s="261"/>
      <c r="M395" s="261"/>
      <c r="N395" s="261"/>
      <c r="O395" s="261"/>
      <c r="P395" s="261"/>
      <c r="Q395" s="260">
        <f>MERC!M396</f>
        <v>0</v>
      </c>
      <c r="R395" s="23">
        <f>MAX(MERC!O396*60,MERC!P396)</f>
        <v>0</v>
      </c>
      <c r="S395" s="269" t="str">
        <f>IF(MERC!N396&lt;&gt;"",MERC!N396,"")</f>
        <v/>
      </c>
      <c r="T395" s="490"/>
      <c r="U395" s="494"/>
      <c r="V395" s="494"/>
      <c r="W395" s="494"/>
      <c r="X395" s="494"/>
    </row>
    <row r="396" spans="1:24" ht="15.75" thickBot="1">
      <c r="A396" s="480"/>
      <c r="B396" s="480"/>
      <c r="C396" s="480"/>
      <c r="D396" s="480"/>
      <c r="E396" s="482"/>
      <c r="F396" s="473"/>
      <c r="G396" s="484"/>
      <c r="H396" s="475"/>
      <c r="I396" s="473"/>
      <c r="J396" s="262">
        <f>MERC!I397</f>
        <v>0</v>
      </c>
      <c r="K396" s="263">
        <f>MERC!K397</f>
        <v>0</v>
      </c>
      <c r="L396" s="263"/>
      <c r="M396" s="263"/>
      <c r="N396" s="263"/>
      <c r="O396" s="263"/>
      <c r="P396" s="263"/>
      <c r="Q396" s="264">
        <f>MERC!M397</f>
        <v>0</v>
      </c>
      <c r="R396" s="23">
        <f>MAX(MERC!O397*60,MERC!P397)</f>
        <v>0</v>
      </c>
      <c r="S396" s="269" t="str">
        <f>IF(MERC!N397&lt;&gt;"",MERC!N397,"")</f>
        <v/>
      </c>
      <c r="T396" s="490"/>
      <c r="U396" s="494"/>
      <c r="V396" s="494"/>
      <c r="W396" s="494"/>
      <c r="X396" s="494"/>
    </row>
    <row r="397" spans="1:24" ht="15.75" thickBot="1">
      <c r="A397" s="481"/>
      <c r="B397" s="481"/>
      <c r="C397" s="481"/>
      <c r="D397" s="481"/>
      <c r="E397" s="483"/>
      <c r="F397" s="474"/>
      <c r="G397" s="476"/>
      <c r="H397" s="476"/>
      <c r="I397" s="474"/>
      <c r="J397" s="265">
        <f>MERC!I398</f>
        <v>0</v>
      </c>
      <c r="K397" s="266">
        <f>MERC!K398</f>
        <v>0</v>
      </c>
      <c r="L397" s="266"/>
      <c r="M397" s="266"/>
      <c r="N397" s="266"/>
      <c r="O397" s="266"/>
      <c r="P397" s="266"/>
      <c r="Q397" s="267">
        <f>MERC!M398</f>
        <v>0</v>
      </c>
      <c r="R397" s="24">
        <f>MAX(MERC!O398*60,MERC!P398)</f>
        <v>0</v>
      </c>
      <c r="S397" s="270" t="str">
        <f>IF(MERC!N398&lt;&gt;"",MERC!N398,"")</f>
        <v/>
      </c>
      <c r="T397" s="491"/>
      <c r="U397" s="495"/>
      <c r="V397" s="495"/>
      <c r="W397" s="495"/>
      <c r="X397" s="495"/>
    </row>
    <row r="398" spans="1:24" ht="15.75" thickBot="1">
      <c r="A398" s="478">
        <f>MERC!B399</f>
        <v>0</v>
      </c>
      <c r="B398" s="478">
        <f>MERC!D399</f>
        <v>0</v>
      </c>
      <c r="C398" s="478">
        <f>IF(MERC!H399&gt;0,MERC!G399/MERC!H399,0)</f>
        <v>0</v>
      </c>
      <c r="D398" s="478">
        <f>MERC!E399</f>
        <v>0</v>
      </c>
      <c r="E398" s="477"/>
      <c r="F398" s="472"/>
      <c r="G398" s="484"/>
      <c r="H398" s="485"/>
      <c r="I398" s="472"/>
      <c r="J398" s="258">
        <f>MERC!I399</f>
        <v>0</v>
      </c>
      <c r="K398" s="259">
        <f>MERC!K399</f>
        <v>0</v>
      </c>
      <c r="L398" s="259"/>
      <c r="M398" s="259"/>
      <c r="N398" s="259"/>
      <c r="O398" s="259"/>
      <c r="P398" s="259"/>
      <c r="Q398" s="258">
        <f>MERC!M399</f>
        <v>0</v>
      </c>
      <c r="R398" s="20">
        <f>MAX(MERC!O399*60,MERC!P399)</f>
        <v>0</v>
      </c>
      <c r="S398" s="268" t="str">
        <f>IF(MERC!N399&lt;&gt;"",MERC!N399,"")</f>
        <v/>
      </c>
      <c r="T398" s="488" t="str">
        <f>IF(SUM(R398:R402)&gt;60,ROUND(SUM(R398:R402)/60,2)&amp;" HORAS",SUM(R398:R402)&amp;" MINUTOS")</f>
        <v>0 MINUTOS</v>
      </c>
      <c r="U398" s="492"/>
      <c r="V398" s="492"/>
      <c r="W398" s="492"/>
      <c r="X398" s="492"/>
    </row>
    <row r="399" spans="1:24" ht="15.75" thickBot="1">
      <c r="A399" s="479"/>
      <c r="B399" s="479"/>
      <c r="C399" s="479"/>
      <c r="D399" s="479"/>
      <c r="E399" s="482"/>
      <c r="F399" s="473"/>
      <c r="G399" s="476"/>
      <c r="H399" s="476"/>
      <c r="I399" s="473"/>
      <c r="J399" s="260">
        <f>MERC!I400</f>
        <v>0</v>
      </c>
      <c r="K399" s="261">
        <f>MERC!K400</f>
        <v>0</v>
      </c>
      <c r="L399" s="261"/>
      <c r="M399" s="261"/>
      <c r="N399" s="261"/>
      <c r="O399" s="261"/>
      <c r="P399" s="261"/>
      <c r="Q399" s="260">
        <f>MERC!M400</f>
        <v>0</v>
      </c>
      <c r="R399" s="21">
        <f>MAX(MERC!O400*60,MERC!P400)</f>
        <v>0</v>
      </c>
      <c r="S399" s="269" t="str">
        <f>IF(MERC!N400&lt;&gt;"",MERC!N400,"")</f>
        <v/>
      </c>
      <c r="T399" s="489"/>
      <c r="U399" s="493"/>
      <c r="V399" s="493"/>
      <c r="W399" s="493"/>
      <c r="X399" s="493"/>
    </row>
    <row r="400" spans="1:24" ht="15.75" thickBot="1">
      <c r="A400" s="480"/>
      <c r="B400" s="480"/>
      <c r="C400" s="480"/>
      <c r="D400" s="480"/>
      <c r="E400" s="482"/>
      <c r="F400" s="473"/>
      <c r="G400" s="22"/>
      <c r="H400" s="22"/>
      <c r="I400" s="473"/>
      <c r="J400" s="260">
        <f>MERC!I401</f>
        <v>0</v>
      </c>
      <c r="K400" s="261">
        <f>MERC!K401</f>
        <v>0</v>
      </c>
      <c r="L400" s="261"/>
      <c r="M400" s="261"/>
      <c r="N400" s="261"/>
      <c r="O400" s="261"/>
      <c r="P400" s="261"/>
      <c r="Q400" s="260">
        <f>MERC!M401</f>
        <v>0</v>
      </c>
      <c r="R400" s="23">
        <f>MAX(MERC!O401*60,MERC!P401)</f>
        <v>0</v>
      </c>
      <c r="S400" s="269" t="str">
        <f>IF(MERC!N401&lt;&gt;"",MERC!N401,"")</f>
        <v/>
      </c>
      <c r="T400" s="490"/>
      <c r="U400" s="494"/>
      <c r="V400" s="494"/>
      <c r="W400" s="494"/>
      <c r="X400" s="494"/>
    </row>
    <row r="401" spans="1:24" ht="15.75" thickBot="1">
      <c r="A401" s="480"/>
      <c r="B401" s="480"/>
      <c r="C401" s="480"/>
      <c r="D401" s="480"/>
      <c r="E401" s="482"/>
      <c r="F401" s="473"/>
      <c r="G401" s="484"/>
      <c r="H401" s="484"/>
      <c r="I401" s="473"/>
      <c r="J401" s="262">
        <f>MERC!I402</f>
        <v>0</v>
      </c>
      <c r="K401" s="263">
        <f>MERC!K402</f>
        <v>0</v>
      </c>
      <c r="L401" s="263"/>
      <c r="M401" s="263"/>
      <c r="N401" s="263"/>
      <c r="O401" s="263"/>
      <c r="P401" s="263"/>
      <c r="Q401" s="264">
        <f>MERC!M402</f>
        <v>0</v>
      </c>
      <c r="R401" s="23">
        <f>MAX(MERC!O402*60,MERC!P402)</f>
        <v>0</v>
      </c>
      <c r="S401" s="269" t="str">
        <f>IF(MERC!N402&lt;&gt;"",MERC!N402,"")</f>
        <v/>
      </c>
      <c r="T401" s="490"/>
      <c r="U401" s="494"/>
      <c r="V401" s="494"/>
      <c r="W401" s="494"/>
      <c r="X401" s="494"/>
    </row>
    <row r="402" spans="1:24" ht="15.75" thickBot="1">
      <c r="A402" s="481"/>
      <c r="B402" s="481"/>
      <c r="C402" s="481"/>
      <c r="D402" s="481"/>
      <c r="E402" s="483"/>
      <c r="F402" s="474"/>
      <c r="G402" s="476"/>
      <c r="H402" s="476"/>
      <c r="I402" s="474"/>
      <c r="J402" s="265">
        <f>MERC!I403</f>
        <v>0</v>
      </c>
      <c r="K402" s="266">
        <f>MERC!K403</f>
        <v>0</v>
      </c>
      <c r="L402" s="266"/>
      <c r="M402" s="266"/>
      <c r="N402" s="266"/>
      <c r="O402" s="266"/>
      <c r="P402" s="266"/>
      <c r="Q402" s="267">
        <f>MERC!M403</f>
        <v>0</v>
      </c>
      <c r="R402" s="24">
        <f>MAX(MERC!O403*60,MERC!P403)</f>
        <v>0</v>
      </c>
      <c r="S402" s="270" t="str">
        <f>IF(MERC!N403&lt;&gt;"",MERC!N403,"")</f>
        <v/>
      </c>
      <c r="T402" s="491"/>
      <c r="U402" s="495"/>
      <c r="V402" s="495"/>
      <c r="W402" s="495"/>
      <c r="X402" s="495"/>
    </row>
    <row r="403" spans="1:24" ht="15.75" thickBot="1">
      <c r="A403" s="478">
        <f>MERC!B404</f>
        <v>0</v>
      </c>
      <c r="B403" s="478">
        <f>MERC!D404</f>
        <v>0</v>
      </c>
      <c r="C403" s="478">
        <f>IF(MERC!H404&gt;0,MERC!G404/MERC!H404,0)</f>
        <v>0</v>
      </c>
      <c r="D403" s="478"/>
      <c r="E403" s="472"/>
      <c r="F403" s="472"/>
      <c r="G403" s="484"/>
      <c r="H403" s="485"/>
      <c r="I403" s="472"/>
      <c r="J403" s="258">
        <f>MERC!I404</f>
        <v>0</v>
      </c>
      <c r="K403" s="259">
        <f>MERC!K404</f>
        <v>0</v>
      </c>
      <c r="L403" s="259"/>
      <c r="M403" s="259"/>
      <c r="N403" s="259"/>
      <c r="O403" s="259"/>
      <c r="P403" s="259"/>
      <c r="Q403" s="258">
        <f>MERC!M404</f>
        <v>0</v>
      </c>
      <c r="R403" s="20">
        <f>MAX(MERC!O404*60,MERC!P404)</f>
        <v>0</v>
      </c>
      <c r="S403" s="268" t="str">
        <f>IF(MERC!N404&lt;&gt;"",MERC!N404,"")</f>
        <v/>
      </c>
      <c r="T403" s="488" t="str">
        <f>IF(SUM(R403:R407)&gt;60,ROUND(SUM(R403:R407)/60,2)&amp;" HORAS",SUM(R403:R407)&amp;" MINUTOS")</f>
        <v>0 MINUTOS</v>
      </c>
      <c r="U403" s="492"/>
      <c r="V403" s="492"/>
      <c r="W403" s="492"/>
      <c r="X403" s="492"/>
    </row>
    <row r="404" spans="1:24" ht="15.75" thickBot="1">
      <c r="A404" s="479"/>
      <c r="B404" s="479"/>
      <c r="C404" s="479"/>
      <c r="D404" s="479"/>
      <c r="E404" s="486"/>
      <c r="F404" s="473"/>
      <c r="G404" s="476"/>
      <c r="H404" s="476"/>
      <c r="I404" s="473"/>
      <c r="J404" s="260">
        <f>MERC!I405</f>
        <v>0</v>
      </c>
      <c r="K404" s="261">
        <f>MERC!K405</f>
        <v>0</v>
      </c>
      <c r="L404" s="261"/>
      <c r="M404" s="261"/>
      <c r="N404" s="261"/>
      <c r="O404" s="261"/>
      <c r="P404" s="261"/>
      <c r="Q404" s="260">
        <f>MERC!M405</f>
        <v>0</v>
      </c>
      <c r="R404" s="21">
        <f>MAX(MERC!O405*60,MERC!P405)</f>
        <v>0</v>
      </c>
      <c r="S404" s="269" t="str">
        <f>IF(MERC!N405&lt;&gt;"",MERC!N405,"")</f>
        <v/>
      </c>
      <c r="T404" s="489"/>
      <c r="U404" s="493"/>
      <c r="V404" s="493"/>
      <c r="W404" s="493"/>
      <c r="X404" s="493"/>
    </row>
    <row r="405" spans="1:24" ht="15.75" thickBot="1">
      <c r="A405" s="480"/>
      <c r="B405" s="480"/>
      <c r="C405" s="480"/>
      <c r="D405" s="480"/>
      <c r="E405" s="486"/>
      <c r="F405" s="473"/>
      <c r="G405" s="22"/>
      <c r="H405" s="22"/>
      <c r="I405" s="473"/>
      <c r="J405" s="260">
        <f>MERC!I406</f>
        <v>0</v>
      </c>
      <c r="K405" s="261">
        <f>MERC!K406</f>
        <v>0</v>
      </c>
      <c r="L405" s="261"/>
      <c r="M405" s="261"/>
      <c r="N405" s="261"/>
      <c r="O405" s="261"/>
      <c r="P405" s="261"/>
      <c r="Q405" s="260">
        <f>MERC!M406</f>
        <v>0</v>
      </c>
      <c r="R405" s="23">
        <f>MAX(MERC!O406*60,MERC!P406)</f>
        <v>0</v>
      </c>
      <c r="S405" s="269" t="str">
        <f>IF(MERC!N406&lt;&gt;"",MERC!N406,"")</f>
        <v/>
      </c>
      <c r="T405" s="490"/>
      <c r="U405" s="494"/>
      <c r="V405" s="494"/>
      <c r="W405" s="494"/>
      <c r="X405" s="494"/>
    </row>
    <row r="406" spans="1:24" ht="15.75" thickBot="1">
      <c r="A406" s="480"/>
      <c r="B406" s="480"/>
      <c r="C406" s="480"/>
      <c r="D406" s="480"/>
      <c r="E406" s="486"/>
      <c r="F406" s="473"/>
      <c r="G406" s="484"/>
      <c r="H406" s="484"/>
      <c r="I406" s="473"/>
      <c r="J406" s="264">
        <f>MERC!I407</f>
        <v>0</v>
      </c>
      <c r="K406" s="263">
        <f>MERC!K407</f>
        <v>0</v>
      </c>
      <c r="L406" s="263"/>
      <c r="M406" s="263"/>
      <c r="N406" s="263"/>
      <c r="O406" s="263"/>
      <c r="P406" s="263"/>
      <c r="Q406" s="264">
        <f>MERC!M407</f>
        <v>0</v>
      </c>
      <c r="R406" s="23">
        <f>MAX(MERC!O407*60,MERC!P407)</f>
        <v>0</v>
      </c>
      <c r="S406" s="269" t="str">
        <f>IF(MERC!N407&lt;&gt;"",MERC!N407,"")</f>
        <v/>
      </c>
      <c r="T406" s="490"/>
      <c r="U406" s="494"/>
      <c r="V406" s="494"/>
      <c r="W406" s="494"/>
      <c r="X406" s="494"/>
    </row>
    <row r="407" spans="1:24" ht="15.75" thickBot="1">
      <c r="A407" s="481"/>
      <c r="B407" s="481"/>
      <c r="C407" s="481"/>
      <c r="D407" s="481"/>
      <c r="E407" s="487"/>
      <c r="F407" s="474"/>
      <c r="G407" s="476"/>
      <c r="H407" s="476"/>
      <c r="I407" s="474"/>
      <c r="J407" s="267">
        <f>MERC!I408</f>
        <v>0</v>
      </c>
      <c r="K407" s="266">
        <f>MERC!K408</f>
        <v>0</v>
      </c>
      <c r="L407" s="266"/>
      <c r="M407" s="266"/>
      <c r="N407" s="266"/>
      <c r="O407" s="266"/>
      <c r="P407" s="266"/>
      <c r="Q407" s="267">
        <f>MERC!M408</f>
        <v>0</v>
      </c>
      <c r="R407" s="24">
        <f>MAX(MERC!O408*60,MERC!P408)</f>
        <v>0</v>
      </c>
      <c r="S407" s="270" t="str">
        <f>IF(MERC!N408&lt;&gt;"",MERC!N408,"")</f>
        <v/>
      </c>
      <c r="T407" s="491"/>
      <c r="U407" s="495"/>
      <c r="V407" s="495"/>
      <c r="W407" s="495"/>
      <c r="X407" s="495"/>
    </row>
    <row r="408" spans="1:24" ht="15.75" thickBot="1">
      <c r="A408" s="478">
        <f>MERC!B409</f>
        <v>0</v>
      </c>
      <c r="B408" s="478">
        <f>MERC!D409</f>
        <v>0</v>
      </c>
      <c r="C408" s="478">
        <f>IF(MERC!H409&gt;0,MERC!G409/MERC!H409,0)</f>
        <v>0</v>
      </c>
      <c r="D408" s="478">
        <f>MERC!E409</f>
        <v>0</v>
      </c>
      <c r="E408" s="472"/>
      <c r="F408" s="472"/>
      <c r="G408" s="484"/>
      <c r="H408" s="485"/>
      <c r="I408" s="472"/>
      <c r="J408" s="258">
        <f>MERC!I409</f>
        <v>0</v>
      </c>
      <c r="K408" s="259">
        <f>MERC!K409</f>
        <v>0</v>
      </c>
      <c r="L408" s="259"/>
      <c r="M408" s="259"/>
      <c r="N408" s="259"/>
      <c r="O408" s="259"/>
      <c r="P408" s="259"/>
      <c r="Q408" s="258">
        <f>MERC!M409</f>
        <v>0</v>
      </c>
      <c r="R408" s="20">
        <f>MAX(MERC!O409*60,MERC!P409)</f>
        <v>0</v>
      </c>
      <c r="S408" s="268" t="str">
        <f>IF(MERC!N409&lt;&gt;"",MERC!N409,"")</f>
        <v/>
      </c>
      <c r="T408" s="488" t="str">
        <f>IF(SUM(R408:R412)&gt;60,ROUND(SUM(R408:R412)/60,2)&amp;" HORAS",SUM(R408:R412)&amp;" MINUTOS")</f>
        <v>0 MINUTOS</v>
      </c>
      <c r="U408" s="492"/>
      <c r="V408" s="492"/>
      <c r="W408" s="492"/>
      <c r="X408" s="492"/>
    </row>
    <row r="409" spans="1:24" ht="15.75" thickBot="1">
      <c r="A409" s="479"/>
      <c r="B409" s="479"/>
      <c r="C409" s="479"/>
      <c r="D409" s="479"/>
      <c r="E409" s="486"/>
      <c r="F409" s="473"/>
      <c r="G409" s="476"/>
      <c r="H409" s="476"/>
      <c r="I409" s="473"/>
      <c r="J409" s="260">
        <f>MERC!I410</f>
        <v>0</v>
      </c>
      <c r="K409" s="261">
        <f>MERC!K410</f>
        <v>0</v>
      </c>
      <c r="L409" s="261"/>
      <c r="M409" s="261"/>
      <c r="N409" s="261"/>
      <c r="O409" s="261"/>
      <c r="P409" s="261"/>
      <c r="Q409" s="260">
        <f>MERC!M410</f>
        <v>0</v>
      </c>
      <c r="R409" s="21">
        <f>MAX(MERC!O410*60,MERC!P410)</f>
        <v>0</v>
      </c>
      <c r="S409" s="269" t="str">
        <f>IF(MERC!N410&lt;&gt;"",MERC!N410,"")</f>
        <v/>
      </c>
      <c r="T409" s="489"/>
      <c r="U409" s="493"/>
      <c r="V409" s="493"/>
      <c r="W409" s="493"/>
      <c r="X409" s="493"/>
    </row>
    <row r="410" spans="1:24" ht="15.75" thickBot="1">
      <c r="A410" s="480"/>
      <c r="B410" s="480"/>
      <c r="C410" s="480"/>
      <c r="D410" s="480"/>
      <c r="E410" s="486"/>
      <c r="F410" s="473"/>
      <c r="G410" s="22"/>
      <c r="H410" s="22"/>
      <c r="I410" s="473"/>
      <c r="J410" s="260">
        <f>MERC!I411</f>
        <v>0</v>
      </c>
      <c r="K410" s="261">
        <f>MERC!K411</f>
        <v>0</v>
      </c>
      <c r="L410" s="261"/>
      <c r="M410" s="261"/>
      <c r="N410" s="261"/>
      <c r="O410" s="261"/>
      <c r="P410" s="261"/>
      <c r="Q410" s="260">
        <f>MERC!M411</f>
        <v>0</v>
      </c>
      <c r="R410" s="23">
        <f>MAX(MERC!O411*60,MERC!P411)</f>
        <v>0</v>
      </c>
      <c r="S410" s="269" t="str">
        <f>IF(MERC!N411&lt;&gt;"",MERC!N411,"")</f>
        <v/>
      </c>
      <c r="T410" s="490"/>
      <c r="U410" s="494"/>
      <c r="V410" s="494"/>
      <c r="W410" s="494"/>
      <c r="X410" s="494"/>
    </row>
    <row r="411" spans="1:24" ht="15.75" thickBot="1">
      <c r="A411" s="480"/>
      <c r="B411" s="480"/>
      <c r="C411" s="480"/>
      <c r="D411" s="480"/>
      <c r="E411" s="486"/>
      <c r="F411" s="473"/>
      <c r="G411" s="484"/>
      <c r="H411" s="484"/>
      <c r="I411" s="473"/>
      <c r="J411" s="264">
        <f>MERC!I412</f>
        <v>0</v>
      </c>
      <c r="K411" s="263">
        <f>MERC!K412</f>
        <v>0</v>
      </c>
      <c r="L411" s="263"/>
      <c r="M411" s="263"/>
      <c r="N411" s="263"/>
      <c r="O411" s="263"/>
      <c r="P411" s="263"/>
      <c r="Q411" s="264">
        <f>MERC!M412</f>
        <v>0</v>
      </c>
      <c r="R411" s="23">
        <f>MAX(MERC!O412*60,MERC!P412)</f>
        <v>0</v>
      </c>
      <c r="S411" s="269" t="str">
        <f>IF(MERC!N412&lt;&gt;"",MERC!N412,"")</f>
        <v/>
      </c>
      <c r="T411" s="490"/>
      <c r="U411" s="494"/>
      <c r="V411" s="494"/>
      <c r="W411" s="494"/>
      <c r="X411" s="494"/>
    </row>
    <row r="412" spans="1:24" ht="15.75" thickBot="1">
      <c r="A412" s="481"/>
      <c r="B412" s="481"/>
      <c r="C412" s="481"/>
      <c r="D412" s="481"/>
      <c r="E412" s="487"/>
      <c r="F412" s="474"/>
      <c r="G412" s="476"/>
      <c r="H412" s="476"/>
      <c r="I412" s="474"/>
      <c r="J412" s="267">
        <f>MERC!I413</f>
        <v>0</v>
      </c>
      <c r="K412" s="266">
        <f>MERC!K413</f>
        <v>0</v>
      </c>
      <c r="L412" s="266"/>
      <c r="M412" s="266"/>
      <c r="N412" s="266"/>
      <c r="O412" s="266"/>
      <c r="P412" s="266"/>
      <c r="Q412" s="267">
        <f>MERC!M413</f>
        <v>0</v>
      </c>
      <c r="R412" s="24">
        <f>MAX(MERC!O413*60,MERC!P413)</f>
        <v>0</v>
      </c>
      <c r="S412" s="270" t="str">
        <f>IF(MERC!N413&lt;&gt;"",MERC!N413,"")</f>
        <v/>
      </c>
      <c r="T412" s="491"/>
      <c r="U412" s="495"/>
      <c r="V412" s="495"/>
      <c r="W412" s="495"/>
      <c r="X412" s="495"/>
    </row>
    <row r="413" spans="1:24" ht="15.75" thickBot="1">
      <c r="A413" s="478">
        <f>MERC!B414</f>
        <v>0</v>
      </c>
      <c r="B413" s="478">
        <f>MERC!D414</f>
        <v>0</v>
      </c>
      <c r="C413" s="478">
        <f>IF(MERC!H414&gt;0,MERC!G414/MERC!H414,0)</f>
        <v>0</v>
      </c>
      <c r="D413" s="478">
        <f>MERC!E414</f>
        <v>0</v>
      </c>
      <c r="E413" s="477"/>
      <c r="F413" s="477"/>
      <c r="G413" s="484"/>
      <c r="H413" s="485"/>
      <c r="I413" s="472"/>
      <c r="J413" s="258">
        <f>MERC!I414</f>
        <v>0</v>
      </c>
      <c r="K413" s="259">
        <f>MERC!K414</f>
        <v>0</v>
      </c>
      <c r="L413" s="259"/>
      <c r="M413" s="259"/>
      <c r="N413" s="259"/>
      <c r="O413" s="259"/>
      <c r="P413" s="259"/>
      <c r="Q413" s="258">
        <f>MERC!M414</f>
        <v>0</v>
      </c>
      <c r="R413" s="20">
        <f>MAX(MERC!O414*60,MERC!P414)</f>
        <v>0</v>
      </c>
      <c r="S413" s="268" t="str">
        <f>IF(MERC!N414&lt;&gt;"",MERC!N414,"")</f>
        <v/>
      </c>
      <c r="T413" s="488" t="str">
        <f>IF(SUM(R413:R417)&gt;60,ROUND(SUM(R413:R417)/60,2)&amp;" HORAS",SUM(R413:R417)&amp;" MINUTOS")</f>
        <v>0 MINUTOS</v>
      </c>
      <c r="U413" s="492"/>
      <c r="V413" s="492"/>
      <c r="W413" s="492"/>
      <c r="X413" s="492"/>
    </row>
    <row r="414" spans="1:24" ht="15.75" thickBot="1">
      <c r="A414" s="479"/>
      <c r="B414" s="479"/>
      <c r="C414" s="479"/>
      <c r="D414" s="479"/>
      <c r="E414" s="482"/>
      <c r="F414" s="473"/>
      <c r="G414" s="476"/>
      <c r="H414" s="476"/>
      <c r="I414" s="473"/>
      <c r="J414" s="260">
        <f>MERC!I415</f>
        <v>0</v>
      </c>
      <c r="K414" s="261">
        <f>MERC!K415</f>
        <v>0</v>
      </c>
      <c r="L414" s="261"/>
      <c r="M414" s="261"/>
      <c r="N414" s="261"/>
      <c r="O414" s="261"/>
      <c r="P414" s="261"/>
      <c r="Q414" s="260">
        <f>MERC!M415</f>
        <v>0</v>
      </c>
      <c r="R414" s="21">
        <f>MAX(MERC!O415*60,MERC!P415)</f>
        <v>0</v>
      </c>
      <c r="S414" s="269" t="str">
        <f>IF(MERC!N415&lt;&gt;"",MERC!N415,"")</f>
        <v/>
      </c>
      <c r="T414" s="489"/>
      <c r="U414" s="493"/>
      <c r="V414" s="493"/>
      <c r="W414" s="493"/>
      <c r="X414" s="493"/>
    </row>
    <row r="415" spans="1:24" ht="15.75" thickBot="1">
      <c r="A415" s="480"/>
      <c r="B415" s="480"/>
      <c r="C415" s="480"/>
      <c r="D415" s="480"/>
      <c r="E415" s="482"/>
      <c r="F415" s="473"/>
      <c r="G415" s="22"/>
      <c r="H415" s="22"/>
      <c r="I415" s="473"/>
      <c r="J415" s="260">
        <f>MERC!I416</f>
        <v>0</v>
      </c>
      <c r="K415" s="261">
        <f>MERC!K416</f>
        <v>0</v>
      </c>
      <c r="L415" s="261"/>
      <c r="M415" s="261"/>
      <c r="N415" s="261"/>
      <c r="O415" s="261"/>
      <c r="P415" s="261"/>
      <c r="Q415" s="260">
        <f>MERC!M416</f>
        <v>0</v>
      </c>
      <c r="R415" s="23">
        <f>MAX(MERC!O416*60,MERC!P416)</f>
        <v>0</v>
      </c>
      <c r="S415" s="269" t="str">
        <f>IF(MERC!N416&lt;&gt;"",MERC!N416,"")</f>
        <v/>
      </c>
      <c r="T415" s="490"/>
      <c r="U415" s="494"/>
      <c r="V415" s="494"/>
      <c r="W415" s="494"/>
      <c r="X415" s="494"/>
    </row>
    <row r="416" spans="1:24" ht="15.75" thickBot="1">
      <c r="A416" s="480"/>
      <c r="B416" s="480"/>
      <c r="C416" s="480"/>
      <c r="D416" s="480"/>
      <c r="E416" s="482"/>
      <c r="F416" s="473"/>
      <c r="G416" s="484"/>
      <c r="H416" s="475"/>
      <c r="I416" s="473"/>
      <c r="J416" s="262">
        <f>MERC!I417</f>
        <v>0</v>
      </c>
      <c r="K416" s="263">
        <f>MERC!K417</f>
        <v>0</v>
      </c>
      <c r="L416" s="263"/>
      <c r="M416" s="263"/>
      <c r="N416" s="263"/>
      <c r="O416" s="263"/>
      <c r="P416" s="263"/>
      <c r="Q416" s="264">
        <f>MERC!M417</f>
        <v>0</v>
      </c>
      <c r="R416" s="23">
        <f>MAX(MERC!O417*60,MERC!P417)</f>
        <v>0</v>
      </c>
      <c r="S416" s="269" t="str">
        <f>IF(MERC!N417&lt;&gt;"",MERC!N417,"")</f>
        <v/>
      </c>
      <c r="T416" s="490"/>
      <c r="U416" s="494"/>
      <c r="V416" s="494"/>
      <c r="W416" s="494"/>
      <c r="X416" s="494"/>
    </row>
    <row r="417" spans="1:24" ht="15.75" thickBot="1">
      <c r="A417" s="481"/>
      <c r="B417" s="481"/>
      <c r="C417" s="481"/>
      <c r="D417" s="481"/>
      <c r="E417" s="483"/>
      <c r="F417" s="474"/>
      <c r="G417" s="476"/>
      <c r="H417" s="476"/>
      <c r="I417" s="474"/>
      <c r="J417" s="265">
        <f>MERC!I418</f>
        <v>0</v>
      </c>
      <c r="K417" s="266">
        <f>MERC!K418</f>
        <v>0</v>
      </c>
      <c r="L417" s="266"/>
      <c r="M417" s="266"/>
      <c r="N417" s="266"/>
      <c r="O417" s="266"/>
      <c r="P417" s="266"/>
      <c r="Q417" s="267">
        <f>MERC!M418</f>
        <v>0</v>
      </c>
      <c r="R417" s="24">
        <f>MAX(MERC!O418*60,MERC!P418)</f>
        <v>0</v>
      </c>
      <c r="S417" s="270" t="str">
        <f>IF(MERC!N418&lt;&gt;"",MERC!N418,"")</f>
        <v/>
      </c>
      <c r="T417" s="491"/>
      <c r="U417" s="495"/>
      <c r="V417" s="495"/>
      <c r="W417" s="495"/>
      <c r="X417" s="495"/>
    </row>
    <row r="418" spans="1:24" ht="15.75" thickBot="1">
      <c r="A418" s="478">
        <f>MERC!B419</f>
        <v>0</v>
      </c>
      <c r="B418" s="478">
        <f>MERC!D419</f>
        <v>0</v>
      </c>
      <c r="C418" s="478">
        <f>IF(MERC!H419&gt;0,MERC!G419/MERC!H419,0)</f>
        <v>0</v>
      </c>
      <c r="D418" s="478">
        <f>MERC!E419</f>
        <v>0</v>
      </c>
      <c r="E418" s="477"/>
      <c r="F418" s="477"/>
      <c r="G418" s="484"/>
      <c r="H418" s="485"/>
      <c r="I418" s="472"/>
      <c r="J418" s="258">
        <f>MERC!I419</f>
        <v>0</v>
      </c>
      <c r="K418" s="259">
        <f>MERC!K419</f>
        <v>0</v>
      </c>
      <c r="L418" s="259"/>
      <c r="M418" s="259"/>
      <c r="N418" s="259"/>
      <c r="O418" s="259"/>
      <c r="P418" s="259"/>
      <c r="Q418" s="258">
        <f>MERC!M419</f>
        <v>0</v>
      </c>
      <c r="R418" s="20">
        <f>MAX(MERC!O419*60,MERC!P419)</f>
        <v>0</v>
      </c>
      <c r="S418" s="268" t="str">
        <f>IF(MERC!N419&lt;&gt;"",MERC!N419,"")</f>
        <v/>
      </c>
      <c r="T418" s="488" t="str">
        <f>IF(SUM(R418:R422)&gt;60,ROUND(SUM(R418:R422)/60,2)&amp;" HORAS",SUM(R418:R422)&amp;" MINUTOS")</f>
        <v>0 MINUTOS</v>
      </c>
      <c r="U418" s="492"/>
      <c r="V418" s="492"/>
      <c r="W418" s="492"/>
      <c r="X418" s="492"/>
    </row>
    <row r="419" spans="1:24" ht="15.75" thickBot="1">
      <c r="A419" s="479"/>
      <c r="B419" s="479"/>
      <c r="C419" s="479"/>
      <c r="D419" s="479"/>
      <c r="E419" s="482"/>
      <c r="F419" s="473"/>
      <c r="G419" s="476"/>
      <c r="H419" s="476"/>
      <c r="I419" s="473"/>
      <c r="J419" s="260">
        <f>MERC!I420</f>
        <v>0</v>
      </c>
      <c r="K419" s="261">
        <f>MERC!K420</f>
        <v>0</v>
      </c>
      <c r="L419" s="261"/>
      <c r="M419" s="261"/>
      <c r="N419" s="261"/>
      <c r="O419" s="261"/>
      <c r="P419" s="261"/>
      <c r="Q419" s="260">
        <f>MERC!M420</f>
        <v>0</v>
      </c>
      <c r="R419" s="21">
        <f>MAX(MERC!O420*60,MERC!P420)</f>
        <v>0</v>
      </c>
      <c r="S419" s="269" t="str">
        <f>IF(MERC!N420&lt;&gt;"",MERC!N420,"")</f>
        <v/>
      </c>
      <c r="T419" s="489"/>
      <c r="U419" s="493"/>
      <c r="V419" s="493"/>
      <c r="W419" s="493"/>
      <c r="X419" s="493"/>
    </row>
    <row r="420" spans="1:24" ht="15.75" thickBot="1">
      <c r="A420" s="480"/>
      <c r="B420" s="480"/>
      <c r="C420" s="480"/>
      <c r="D420" s="480"/>
      <c r="E420" s="482"/>
      <c r="F420" s="473"/>
      <c r="G420" s="22"/>
      <c r="H420" s="22"/>
      <c r="I420" s="473"/>
      <c r="J420" s="260">
        <f>MERC!I421</f>
        <v>0</v>
      </c>
      <c r="K420" s="261">
        <f>MERC!K421</f>
        <v>0</v>
      </c>
      <c r="L420" s="261"/>
      <c r="M420" s="261"/>
      <c r="N420" s="261"/>
      <c r="O420" s="261"/>
      <c r="P420" s="261"/>
      <c r="Q420" s="260">
        <f>MERC!M421</f>
        <v>0</v>
      </c>
      <c r="R420" s="23">
        <f>MAX(MERC!O421*60,MERC!P421)</f>
        <v>0</v>
      </c>
      <c r="S420" s="269" t="str">
        <f>IF(MERC!N421&lt;&gt;"",MERC!N421,"")</f>
        <v/>
      </c>
      <c r="T420" s="490"/>
      <c r="U420" s="494"/>
      <c r="V420" s="494"/>
      <c r="W420" s="494"/>
      <c r="X420" s="494"/>
    </row>
    <row r="421" spans="1:24" ht="15.75" thickBot="1">
      <c r="A421" s="480"/>
      <c r="B421" s="480"/>
      <c r="C421" s="480"/>
      <c r="D421" s="480"/>
      <c r="E421" s="482"/>
      <c r="F421" s="473"/>
      <c r="G421" s="484"/>
      <c r="H421" s="475"/>
      <c r="I421" s="473"/>
      <c r="J421" s="262">
        <f>MERC!I422</f>
        <v>0</v>
      </c>
      <c r="K421" s="263">
        <f>MERC!K422</f>
        <v>0</v>
      </c>
      <c r="L421" s="263"/>
      <c r="M421" s="263"/>
      <c r="N421" s="263"/>
      <c r="O421" s="263"/>
      <c r="P421" s="263"/>
      <c r="Q421" s="264">
        <f>MERC!M422</f>
        <v>0</v>
      </c>
      <c r="R421" s="23">
        <f>MAX(MERC!O422*60,MERC!P422)</f>
        <v>0</v>
      </c>
      <c r="S421" s="269" t="str">
        <f>IF(MERC!N422&lt;&gt;"",MERC!N422,"")</f>
        <v/>
      </c>
      <c r="T421" s="490"/>
      <c r="U421" s="494"/>
      <c r="V421" s="494"/>
      <c r="W421" s="494"/>
      <c r="X421" s="494"/>
    </row>
    <row r="422" spans="1:24" ht="15.75" thickBot="1">
      <c r="A422" s="481"/>
      <c r="B422" s="481"/>
      <c r="C422" s="481"/>
      <c r="D422" s="481"/>
      <c r="E422" s="483"/>
      <c r="F422" s="474"/>
      <c r="G422" s="476"/>
      <c r="H422" s="476"/>
      <c r="I422" s="474"/>
      <c r="J422" s="265">
        <f>MERC!I423</f>
        <v>0</v>
      </c>
      <c r="K422" s="266">
        <f>MERC!K423</f>
        <v>0</v>
      </c>
      <c r="L422" s="266"/>
      <c r="M422" s="266"/>
      <c r="N422" s="266"/>
      <c r="O422" s="266"/>
      <c r="P422" s="266"/>
      <c r="Q422" s="267">
        <f>MERC!M423</f>
        <v>0</v>
      </c>
      <c r="R422" s="24">
        <f>MAX(MERC!O423*60,MERC!P423)</f>
        <v>0</v>
      </c>
      <c r="S422" s="270" t="str">
        <f>IF(MERC!N423&lt;&gt;"",MERC!N423,"")</f>
        <v/>
      </c>
      <c r="T422" s="491"/>
      <c r="U422" s="495"/>
      <c r="V422" s="495"/>
      <c r="W422" s="495"/>
      <c r="X422" s="495"/>
    </row>
    <row r="423" spans="1:24" ht="15.75" thickBot="1">
      <c r="A423" s="478">
        <f>MERC!B424</f>
        <v>0</v>
      </c>
      <c r="B423" s="478">
        <f>MERC!D424</f>
        <v>0</v>
      </c>
      <c r="C423" s="478">
        <f>IF(MERC!H424&gt;0,MERC!G424/MERC!H424,0)</f>
        <v>0</v>
      </c>
      <c r="D423" s="478">
        <f>MERC!E424</f>
        <v>0</v>
      </c>
      <c r="E423" s="477"/>
      <c r="F423" s="472"/>
      <c r="G423" s="484"/>
      <c r="H423" s="485"/>
      <c r="I423" s="472"/>
      <c r="J423" s="258">
        <f>MERC!I424</f>
        <v>0</v>
      </c>
      <c r="K423" s="259">
        <f>MERC!K424</f>
        <v>0</v>
      </c>
      <c r="L423" s="259"/>
      <c r="M423" s="259"/>
      <c r="N423" s="259"/>
      <c r="O423" s="259"/>
      <c r="P423" s="259"/>
      <c r="Q423" s="258">
        <f>MERC!M424</f>
        <v>0</v>
      </c>
      <c r="R423" s="20">
        <f>MAX(MERC!O424*60,MERC!P424)</f>
        <v>0</v>
      </c>
      <c r="S423" s="268" t="str">
        <f>IF(MERC!N424&lt;&gt;"",MERC!N424,"")</f>
        <v/>
      </c>
      <c r="T423" s="488" t="str">
        <f>IF(SUM(R423:R427)&gt;60,ROUND(SUM(R423:R427)/60,2)&amp;" HORAS",SUM(R423:R427)&amp;" MINUTOS")</f>
        <v>0 MINUTOS</v>
      </c>
      <c r="U423" s="492"/>
      <c r="V423" s="492"/>
      <c r="W423" s="492"/>
      <c r="X423" s="492"/>
    </row>
    <row r="424" spans="1:24" ht="15.75" thickBot="1">
      <c r="A424" s="479"/>
      <c r="B424" s="479"/>
      <c r="C424" s="479"/>
      <c r="D424" s="479"/>
      <c r="E424" s="482"/>
      <c r="F424" s="473"/>
      <c r="G424" s="476"/>
      <c r="H424" s="476"/>
      <c r="I424" s="473"/>
      <c r="J424" s="260">
        <f>MERC!I425</f>
        <v>0</v>
      </c>
      <c r="K424" s="261">
        <f>MERC!K425</f>
        <v>0</v>
      </c>
      <c r="L424" s="261"/>
      <c r="M424" s="261"/>
      <c r="N424" s="261"/>
      <c r="O424" s="261"/>
      <c r="P424" s="261"/>
      <c r="Q424" s="260">
        <f>MERC!M425</f>
        <v>0</v>
      </c>
      <c r="R424" s="21">
        <f>MAX(MERC!O425*60,MERC!P425)</f>
        <v>0</v>
      </c>
      <c r="S424" s="269" t="str">
        <f>IF(MERC!N425&lt;&gt;"",MERC!N425,"")</f>
        <v/>
      </c>
      <c r="T424" s="489"/>
      <c r="U424" s="493"/>
      <c r="V424" s="493"/>
      <c r="W424" s="493"/>
      <c r="X424" s="493"/>
    </row>
    <row r="425" spans="1:24" ht="15.75" thickBot="1">
      <c r="A425" s="480"/>
      <c r="B425" s="480"/>
      <c r="C425" s="480"/>
      <c r="D425" s="480"/>
      <c r="E425" s="482"/>
      <c r="F425" s="473"/>
      <c r="G425" s="22"/>
      <c r="H425" s="22"/>
      <c r="I425" s="473"/>
      <c r="J425" s="260">
        <f>MERC!I426</f>
        <v>0</v>
      </c>
      <c r="K425" s="261">
        <f>MERC!K426</f>
        <v>0</v>
      </c>
      <c r="L425" s="261"/>
      <c r="M425" s="261"/>
      <c r="N425" s="261"/>
      <c r="O425" s="261"/>
      <c r="P425" s="261"/>
      <c r="Q425" s="260">
        <f>MERC!M426</f>
        <v>0</v>
      </c>
      <c r="R425" s="23">
        <f>MAX(MERC!O426*60,MERC!P426)</f>
        <v>0</v>
      </c>
      <c r="S425" s="269" t="str">
        <f>IF(MERC!N426&lt;&gt;"",MERC!N426,"")</f>
        <v/>
      </c>
      <c r="T425" s="490"/>
      <c r="U425" s="494"/>
      <c r="V425" s="494"/>
      <c r="W425" s="494"/>
      <c r="X425" s="494"/>
    </row>
    <row r="426" spans="1:24" ht="15.75" thickBot="1">
      <c r="A426" s="480"/>
      <c r="B426" s="480"/>
      <c r="C426" s="480"/>
      <c r="D426" s="480"/>
      <c r="E426" s="482"/>
      <c r="F426" s="473"/>
      <c r="G426" s="484"/>
      <c r="H426" s="484"/>
      <c r="I426" s="473"/>
      <c r="J426" s="262">
        <f>MERC!I427</f>
        <v>0</v>
      </c>
      <c r="K426" s="263">
        <f>MERC!K427</f>
        <v>0</v>
      </c>
      <c r="L426" s="263"/>
      <c r="M426" s="263"/>
      <c r="N426" s="263"/>
      <c r="O426" s="263"/>
      <c r="P426" s="263"/>
      <c r="Q426" s="264">
        <f>MERC!M427</f>
        <v>0</v>
      </c>
      <c r="R426" s="23">
        <f>MAX(MERC!O427*60,MERC!P427)</f>
        <v>0</v>
      </c>
      <c r="S426" s="269" t="str">
        <f>IF(MERC!N427&lt;&gt;"",MERC!N427,"")</f>
        <v/>
      </c>
      <c r="T426" s="490"/>
      <c r="U426" s="494"/>
      <c r="V426" s="494"/>
      <c r="W426" s="494"/>
      <c r="X426" s="494"/>
    </row>
    <row r="427" spans="1:24" ht="15.75" thickBot="1">
      <c r="A427" s="481"/>
      <c r="B427" s="481"/>
      <c r="C427" s="481"/>
      <c r="D427" s="481"/>
      <c r="E427" s="483"/>
      <c r="F427" s="474"/>
      <c r="G427" s="476"/>
      <c r="H427" s="476"/>
      <c r="I427" s="474"/>
      <c r="J427" s="265">
        <f>MERC!I428</f>
        <v>0</v>
      </c>
      <c r="K427" s="266">
        <f>MERC!K428</f>
        <v>0</v>
      </c>
      <c r="L427" s="266"/>
      <c r="M427" s="266"/>
      <c r="N427" s="266"/>
      <c r="O427" s="266"/>
      <c r="P427" s="266"/>
      <c r="Q427" s="267">
        <f>MERC!M428</f>
        <v>0</v>
      </c>
      <c r="R427" s="24">
        <f>MAX(MERC!O428*60,MERC!P428)</f>
        <v>0</v>
      </c>
      <c r="S427" s="270" t="str">
        <f>IF(MERC!N428&lt;&gt;"",MERC!N428,"")</f>
        <v/>
      </c>
      <c r="T427" s="491"/>
      <c r="U427" s="495"/>
      <c r="V427" s="495"/>
      <c r="W427" s="495"/>
      <c r="X427" s="495"/>
    </row>
    <row r="428" spans="1:24" ht="15.75" thickBot="1">
      <c r="A428" s="478">
        <f>MERC!B429</f>
        <v>0</v>
      </c>
      <c r="B428" s="478">
        <f>MERC!D429</f>
        <v>0</v>
      </c>
      <c r="C428" s="478">
        <f>IF(MERC!H429&gt;0,MERC!G429/MERC!H429,0)</f>
        <v>0</v>
      </c>
      <c r="D428" s="478">
        <f>MERC!E429</f>
        <v>0</v>
      </c>
      <c r="E428" s="472"/>
      <c r="F428" s="472"/>
      <c r="G428" s="484"/>
      <c r="H428" s="485"/>
      <c r="I428" s="472"/>
      <c r="J428" s="258">
        <f>MERC!I429</f>
        <v>0</v>
      </c>
      <c r="K428" s="259">
        <f>MERC!K429</f>
        <v>0</v>
      </c>
      <c r="L428" s="259"/>
      <c r="M428" s="259"/>
      <c r="N428" s="259"/>
      <c r="O428" s="259"/>
      <c r="P428" s="259"/>
      <c r="Q428" s="258">
        <f>MERC!M429</f>
        <v>0</v>
      </c>
      <c r="R428" s="20">
        <f>MAX(MERC!O429*60,MERC!P429)</f>
        <v>0</v>
      </c>
      <c r="S428" s="268" t="str">
        <f>IF(MERC!N429&lt;&gt;"",MERC!N429,"")</f>
        <v/>
      </c>
      <c r="T428" s="488" t="str">
        <f>IF(SUM(R428:R432)&gt;60,ROUND(SUM(R428:R432)/60,2)&amp;" HORAS",SUM(R428:R432)&amp;" MINUTOS")</f>
        <v>0 MINUTOS</v>
      </c>
      <c r="U428" s="492"/>
      <c r="V428" s="492"/>
      <c r="W428" s="492"/>
      <c r="X428" s="492"/>
    </row>
    <row r="429" spans="1:24" ht="15.75" thickBot="1">
      <c r="A429" s="479"/>
      <c r="B429" s="479"/>
      <c r="C429" s="479"/>
      <c r="D429" s="479"/>
      <c r="E429" s="486"/>
      <c r="F429" s="473"/>
      <c r="G429" s="476"/>
      <c r="H429" s="476"/>
      <c r="I429" s="473"/>
      <c r="J429" s="260">
        <f>MERC!I430</f>
        <v>0</v>
      </c>
      <c r="K429" s="261">
        <f>MERC!K430</f>
        <v>0</v>
      </c>
      <c r="L429" s="261"/>
      <c r="M429" s="261"/>
      <c r="N429" s="261"/>
      <c r="O429" s="261"/>
      <c r="P429" s="261"/>
      <c r="Q429" s="260">
        <f>MERC!M430</f>
        <v>0</v>
      </c>
      <c r="R429" s="21">
        <f>MAX(MERC!O430*60,MERC!P430)</f>
        <v>0</v>
      </c>
      <c r="S429" s="269" t="str">
        <f>IF(MERC!N430&lt;&gt;"",MERC!N430,"")</f>
        <v/>
      </c>
      <c r="T429" s="489"/>
      <c r="U429" s="493"/>
      <c r="V429" s="493"/>
      <c r="W429" s="493"/>
      <c r="X429" s="493"/>
    </row>
    <row r="430" spans="1:24" ht="15.75" thickBot="1">
      <c r="A430" s="480"/>
      <c r="B430" s="480"/>
      <c r="C430" s="480"/>
      <c r="D430" s="480"/>
      <c r="E430" s="486"/>
      <c r="F430" s="473"/>
      <c r="G430" s="22"/>
      <c r="H430" s="22"/>
      <c r="I430" s="473"/>
      <c r="J430" s="260">
        <f>MERC!I431</f>
        <v>0</v>
      </c>
      <c r="K430" s="261">
        <f>MERC!K431</f>
        <v>0</v>
      </c>
      <c r="L430" s="261"/>
      <c r="M430" s="261"/>
      <c r="N430" s="261"/>
      <c r="O430" s="261"/>
      <c r="P430" s="261"/>
      <c r="Q430" s="260">
        <f>MERC!M431</f>
        <v>0</v>
      </c>
      <c r="R430" s="23">
        <f>MAX(MERC!O431*60,MERC!P431)</f>
        <v>0</v>
      </c>
      <c r="S430" s="269" t="str">
        <f>IF(MERC!N431&lt;&gt;"",MERC!N431,"")</f>
        <v/>
      </c>
      <c r="T430" s="490"/>
      <c r="U430" s="494"/>
      <c r="V430" s="494"/>
      <c r="W430" s="494"/>
      <c r="X430" s="494"/>
    </row>
    <row r="431" spans="1:24" ht="15.75" thickBot="1">
      <c r="A431" s="480"/>
      <c r="B431" s="480"/>
      <c r="C431" s="480"/>
      <c r="D431" s="480"/>
      <c r="E431" s="486"/>
      <c r="F431" s="473"/>
      <c r="G431" s="484"/>
      <c r="H431" s="484"/>
      <c r="I431" s="473"/>
      <c r="J431" s="264">
        <f>MERC!I432</f>
        <v>0</v>
      </c>
      <c r="K431" s="263">
        <f>MERC!K432</f>
        <v>0</v>
      </c>
      <c r="L431" s="263"/>
      <c r="M431" s="263"/>
      <c r="N431" s="263"/>
      <c r="O431" s="263"/>
      <c r="P431" s="263"/>
      <c r="Q431" s="264">
        <f>MERC!M432</f>
        <v>0</v>
      </c>
      <c r="R431" s="23">
        <f>MAX(MERC!O432*60,MERC!P432)</f>
        <v>0</v>
      </c>
      <c r="S431" s="269" t="str">
        <f>IF(MERC!N432&lt;&gt;"",MERC!N432,"")</f>
        <v/>
      </c>
      <c r="T431" s="490"/>
      <c r="U431" s="494"/>
      <c r="V431" s="494"/>
      <c r="W431" s="494"/>
      <c r="X431" s="494"/>
    </row>
    <row r="432" spans="1:24" ht="15.75" thickBot="1">
      <c r="A432" s="481"/>
      <c r="B432" s="481"/>
      <c r="C432" s="481"/>
      <c r="D432" s="481"/>
      <c r="E432" s="487"/>
      <c r="F432" s="474"/>
      <c r="G432" s="476"/>
      <c r="H432" s="476"/>
      <c r="I432" s="474"/>
      <c r="J432" s="267">
        <f>MERC!I433</f>
        <v>0</v>
      </c>
      <c r="K432" s="266">
        <f>MERC!K433</f>
        <v>0</v>
      </c>
      <c r="L432" s="266"/>
      <c r="M432" s="266"/>
      <c r="N432" s="266"/>
      <c r="O432" s="266"/>
      <c r="P432" s="266"/>
      <c r="Q432" s="267">
        <f>MERC!M433</f>
        <v>0</v>
      </c>
      <c r="R432" s="24">
        <f>MAX(MERC!O433*60,MERC!P433)</f>
        <v>0</v>
      </c>
      <c r="S432" s="270" t="str">
        <f>IF(MERC!N433&lt;&gt;"",MERC!N433,"")</f>
        <v/>
      </c>
      <c r="T432" s="491"/>
      <c r="U432" s="495"/>
      <c r="V432" s="495"/>
      <c r="W432" s="495"/>
      <c r="X432" s="495"/>
    </row>
    <row r="433" spans="1:24" ht="15.75" thickBot="1">
      <c r="A433" s="478">
        <f>MERC!B434</f>
        <v>0</v>
      </c>
      <c r="B433" s="478">
        <f>MERC!D434</f>
        <v>0</v>
      </c>
      <c r="C433" s="478">
        <f>IF(MERC!H434&gt;0,MERC!G434/MERC!H434,0)</f>
        <v>0</v>
      </c>
      <c r="D433" s="478">
        <f>MERC!E434</f>
        <v>0</v>
      </c>
      <c r="E433" s="477"/>
      <c r="F433" s="477"/>
      <c r="G433" s="484"/>
      <c r="H433" s="485"/>
      <c r="I433" s="472"/>
      <c r="J433" s="258">
        <f>MERC!I434</f>
        <v>0</v>
      </c>
      <c r="K433" s="259">
        <f>MERC!K434</f>
        <v>0</v>
      </c>
      <c r="L433" s="259"/>
      <c r="M433" s="259"/>
      <c r="N433" s="259"/>
      <c r="O433" s="259"/>
      <c r="P433" s="259"/>
      <c r="Q433" s="258">
        <f>MERC!M434</f>
        <v>0</v>
      </c>
      <c r="R433" s="20">
        <f>MAX(MERC!O434*60,MERC!P434)</f>
        <v>0</v>
      </c>
      <c r="S433" s="268" t="str">
        <f>IF(MERC!N434&lt;&gt;"",MERC!N434,"")</f>
        <v/>
      </c>
      <c r="T433" s="488" t="str">
        <f>IF(SUM(R433:R437)&gt;60,ROUND(SUM(R433:R437)/60,2)&amp;" HORAS",SUM(R433:R437)&amp;" MINUTOS")</f>
        <v>0 MINUTOS</v>
      </c>
      <c r="U433" s="492"/>
      <c r="V433" s="492"/>
      <c r="W433" s="492"/>
      <c r="X433" s="492"/>
    </row>
    <row r="434" spans="1:24" ht="15.75" thickBot="1">
      <c r="A434" s="479"/>
      <c r="B434" s="479"/>
      <c r="C434" s="479"/>
      <c r="D434" s="479"/>
      <c r="E434" s="482"/>
      <c r="F434" s="473"/>
      <c r="G434" s="476"/>
      <c r="H434" s="476"/>
      <c r="I434" s="473"/>
      <c r="J434" s="260">
        <f>MERC!I435</f>
        <v>0</v>
      </c>
      <c r="K434" s="261">
        <f>MERC!K435</f>
        <v>0</v>
      </c>
      <c r="L434" s="261"/>
      <c r="M434" s="261"/>
      <c r="N434" s="261"/>
      <c r="O434" s="261"/>
      <c r="P434" s="261"/>
      <c r="Q434" s="260">
        <f>MERC!M435</f>
        <v>0</v>
      </c>
      <c r="R434" s="21">
        <f>MAX(MERC!O435*60,MERC!P435)</f>
        <v>0</v>
      </c>
      <c r="S434" s="269" t="str">
        <f>IF(MERC!N435&lt;&gt;"",MERC!N435,"")</f>
        <v/>
      </c>
      <c r="T434" s="489"/>
      <c r="U434" s="493"/>
      <c r="V434" s="493"/>
      <c r="W434" s="493"/>
      <c r="X434" s="493"/>
    </row>
    <row r="435" spans="1:24" ht="15.75" thickBot="1">
      <c r="A435" s="480"/>
      <c r="B435" s="480"/>
      <c r="C435" s="480"/>
      <c r="D435" s="480"/>
      <c r="E435" s="482"/>
      <c r="F435" s="473"/>
      <c r="G435" s="22"/>
      <c r="H435" s="22"/>
      <c r="I435" s="473"/>
      <c r="J435" s="260">
        <f>MERC!I436</f>
        <v>0</v>
      </c>
      <c r="K435" s="261">
        <f>MERC!K436</f>
        <v>0</v>
      </c>
      <c r="L435" s="261"/>
      <c r="M435" s="261"/>
      <c r="N435" s="261"/>
      <c r="O435" s="261"/>
      <c r="P435" s="261"/>
      <c r="Q435" s="260">
        <f>MERC!M436</f>
        <v>0</v>
      </c>
      <c r="R435" s="23">
        <f>MAX(MERC!O436*60,MERC!P436)</f>
        <v>0</v>
      </c>
      <c r="S435" s="269" t="str">
        <f>IF(MERC!N436&lt;&gt;"",MERC!N436,"")</f>
        <v/>
      </c>
      <c r="T435" s="490"/>
      <c r="U435" s="494"/>
      <c r="V435" s="494"/>
      <c r="W435" s="494"/>
      <c r="X435" s="494"/>
    </row>
    <row r="436" spans="1:24" ht="15.75" thickBot="1">
      <c r="A436" s="480"/>
      <c r="B436" s="480"/>
      <c r="C436" s="480"/>
      <c r="D436" s="480"/>
      <c r="E436" s="482"/>
      <c r="F436" s="473"/>
      <c r="G436" s="484"/>
      <c r="H436" s="475"/>
      <c r="I436" s="473"/>
      <c r="J436" s="262">
        <f>MERC!I437</f>
        <v>0</v>
      </c>
      <c r="K436" s="263">
        <f>MERC!K437</f>
        <v>0</v>
      </c>
      <c r="L436" s="263"/>
      <c r="M436" s="263"/>
      <c r="N436" s="263"/>
      <c r="O436" s="263"/>
      <c r="P436" s="263"/>
      <c r="Q436" s="264">
        <f>MERC!M437</f>
        <v>0</v>
      </c>
      <c r="R436" s="23">
        <f>MAX(MERC!O437*60,MERC!P437)</f>
        <v>0</v>
      </c>
      <c r="S436" s="269" t="str">
        <f>IF(MERC!N437&lt;&gt;"",MERC!N437,"")</f>
        <v/>
      </c>
      <c r="T436" s="490"/>
      <c r="U436" s="494"/>
      <c r="V436" s="494"/>
      <c r="W436" s="494"/>
      <c r="X436" s="494"/>
    </row>
    <row r="437" spans="1:24" ht="15.75" thickBot="1">
      <c r="A437" s="481"/>
      <c r="B437" s="481"/>
      <c r="C437" s="481"/>
      <c r="D437" s="481"/>
      <c r="E437" s="483"/>
      <c r="F437" s="474"/>
      <c r="G437" s="476"/>
      <c r="H437" s="476"/>
      <c r="I437" s="474"/>
      <c r="J437" s="265">
        <f>MERC!I438</f>
        <v>0</v>
      </c>
      <c r="K437" s="266">
        <f>MERC!K438</f>
        <v>0</v>
      </c>
      <c r="L437" s="266"/>
      <c r="M437" s="266"/>
      <c r="N437" s="266"/>
      <c r="O437" s="266"/>
      <c r="P437" s="266"/>
      <c r="Q437" s="267">
        <f>MERC!M438</f>
        <v>0</v>
      </c>
      <c r="R437" s="24">
        <f>MAX(MERC!O438*60,MERC!P438)</f>
        <v>0</v>
      </c>
      <c r="S437" s="270" t="str">
        <f>IF(MERC!N438&lt;&gt;"",MERC!N438,"")</f>
        <v/>
      </c>
      <c r="T437" s="491"/>
      <c r="U437" s="495"/>
      <c r="V437" s="495"/>
      <c r="W437" s="495"/>
      <c r="X437" s="495"/>
    </row>
    <row r="438" spans="1:24" ht="15.75" thickBot="1">
      <c r="A438" s="478">
        <f>MERC!B439</f>
        <v>0</v>
      </c>
      <c r="B438" s="478">
        <f>MERC!D439</f>
        <v>0</v>
      </c>
      <c r="C438" s="478">
        <f>IF(MERC!H439&gt;0,MERC!G439/MERC!H439,0)</f>
        <v>0</v>
      </c>
      <c r="D438" s="478">
        <f>MERC!E439</f>
        <v>0</v>
      </c>
      <c r="E438" s="477"/>
      <c r="F438" s="477"/>
      <c r="G438" s="484"/>
      <c r="H438" s="485"/>
      <c r="I438" s="472"/>
      <c r="J438" s="258">
        <f>MERC!I439</f>
        <v>0</v>
      </c>
      <c r="K438" s="259">
        <f>MERC!K439</f>
        <v>0</v>
      </c>
      <c r="L438" s="259"/>
      <c r="M438" s="259"/>
      <c r="N438" s="259"/>
      <c r="O438" s="259"/>
      <c r="P438" s="259"/>
      <c r="Q438" s="258">
        <f>MERC!M439</f>
        <v>0</v>
      </c>
      <c r="R438" s="20">
        <f>MAX(MERC!O439*60,MERC!P439)</f>
        <v>0</v>
      </c>
      <c r="S438" s="268" t="str">
        <f>IF(MERC!N439&lt;&gt;"",MERC!N439,"")</f>
        <v/>
      </c>
      <c r="T438" s="488" t="str">
        <f>IF(SUM(R438:R442)&gt;60,ROUND(SUM(R438:R442)/60,2)&amp;" HORAS",SUM(R438:R442)&amp;" MINUTOS")</f>
        <v>0 MINUTOS</v>
      </c>
      <c r="U438" s="492"/>
      <c r="V438" s="492"/>
      <c r="W438" s="492"/>
      <c r="X438" s="492"/>
    </row>
    <row r="439" spans="1:24" ht="15.75" thickBot="1">
      <c r="A439" s="479"/>
      <c r="B439" s="479"/>
      <c r="C439" s="479"/>
      <c r="D439" s="479"/>
      <c r="E439" s="482"/>
      <c r="F439" s="473"/>
      <c r="G439" s="476"/>
      <c r="H439" s="476"/>
      <c r="I439" s="473"/>
      <c r="J439" s="260">
        <f>MERC!I440</f>
        <v>0</v>
      </c>
      <c r="K439" s="261">
        <f>MERC!K440</f>
        <v>0</v>
      </c>
      <c r="L439" s="261"/>
      <c r="M439" s="261"/>
      <c r="N439" s="261"/>
      <c r="O439" s="261"/>
      <c r="P439" s="261"/>
      <c r="Q439" s="260">
        <f>MERC!M440</f>
        <v>0</v>
      </c>
      <c r="R439" s="21">
        <f>MAX(MERC!O440*60,MERC!P440)</f>
        <v>0</v>
      </c>
      <c r="S439" s="269" t="str">
        <f>IF(MERC!N440&lt;&gt;"",MERC!N440,"")</f>
        <v/>
      </c>
      <c r="T439" s="489"/>
      <c r="U439" s="493"/>
      <c r="V439" s="493"/>
      <c r="W439" s="493"/>
      <c r="X439" s="493"/>
    </row>
    <row r="440" spans="1:24" ht="15.75" thickBot="1">
      <c r="A440" s="480"/>
      <c r="B440" s="480"/>
      <c r="C440" s="480"/>
      <c r="D440" s="480"/>
      <c r="E440" s="482"/>
      <c r="F440" s="473"/>
      <c r="G440" s="22"/>
      <c r="H440" s="22"/>
      <c r="I440" s="473"/>
      <c r="J440" s="260">
        <f>MERC!I441</f>
        <v>0</v>
      </c>
      <c r="K440" s="261">
        <f>MERC!K441</f>
        <v>0</v>
      </c>
      <c r="L440" s="261"/>
      <c r="M440" s="261"/>
      <c r="N440" s="261"/>
      <c r="O440" s="261"/>
      <c r="P440" s="261"/>
      <c r="Q440" s="260">
        <f>MERC!M441</f>
        <v>0</v>
      </c>
      <c r="R440" s="23">
        <f>MAX(MERC!O441*60,MERC!P441)</f>
        <v>0</v>
      </c>
      <c r="S440" s="269" t="str">
        <f>IF(MERC!N441&lt;&gt;"",MERC!N441,"")</f>
        <v/>
      </c>
      <c r="T440" s="490"/>
      <c r="U440" s="494"/>
      <c r="V440" s="494"/>
      <c r="W440" s="494"/>
      <c r="X440" s="494"/>
    </row>
    <row r="441" spans="1:24" ht="15.75" thickBot="1">
      <c r="A441" s="480"/>
      <c r="B441" s="480"/>
      <c r="C441" s="480"/>
      <c r="D441" s="480"/>
      <c r="E441" s="482"/>
      <c r="F441" s="473"/>
      <c r="G441" s="484"/>
      <c r="H441" s="475"/>
      <c r="I441" s="473"/>
      <c r="J441" s="262">
        <f>MERC!I442</f>
        <v>0</v>
      </c>
      <c r="K441" s="263">
        <f>MERC!K442</f>
        <v>0</v>
      </c>
      <c r="L441" s="263"/>
      <c r="M441" s="263"/>
      <c r="N441" s="263"/>
      <c r="O441" s="263"/>
      <c r="P441" s="263"/>
      <c r="Q441" s="264">
        <f>MERC!M442</f>
        <v>0</v>
      </c>
      <c r="R441" s="23">
        <f>MAX(MERC!O442*60,MERC!P442)</f>
        <v>0</v>
      </c>
      <c r="S441" s="269" t="str">
        <f>IF(MERC!N442&lt;&gt;"",MERC!N442,"")</f>
        <v/>
      </c>
      <c r="T441" s="490"/>
      <c r="U441" s="494"/>
      <c r="V441" s="494"/>
      <c r="W441" s="494"/>
      <c r="X441" s="494"/>
    </row>
    <row r="442" spans="1:24" ht="15.75" thickBot="1">
      <c r="A442" s="481"/>
      <c r="B442" s="481"/>
      <c r="C442" s="481"/>
      <c r="D442" s="481"/>
      <c r="E442" s="483"/>
      <c r="F442" s="474"/>
      <c r="G442" s="476"/>
      <c r="H442" s="476"/>
      <c r="I442" s="474"/>
      <c r="J442" s="265">
        <f>MERC!I443</f>
        <v>0</v>
      </c>
      <c r="K442" s="266">
        <f>MERC!K443</f>
        <v>0</v>
      </c>
      <c r="L442" s="266"/>
      <c r="M442" s="266"/>
      <c r="N442" s="266"/>
      <c r="O442" s="266"/>
      <c r="P442" s="266"/>
      <c r="Q442" s="267">
        <f>MERC!M443</f>
        <v>0</v>
      </c>
      <c r="R442" s="24">
        <f>MAX(MERC!O443*60,MERC!P443)</f>
        <v>0</v>
      </c>
      <c r="S442" s="270" t="str">
        <f>IF(MERC!N443&lt;&gt;"",MERC!N443,"")</f>
        <v/>
      </c>
      <c r="T442" s="491"/>
      <c r="U442" s="495"/>
      <c r="V442" s="495"/>
      <c r="W442" s="495"/>
      <c r="X442" s="495"/>
    </row>
    <row r="443" spans="1:24" ht="15.75" thickBot="1">
      <c r="A443" s="478">
        <f>MERC!B444</f>
        <v>0</v>
      </c>
      <c r="B443" s="478">
        <f>MERC!D444</f>
        <v>0</v>
      </c>
      <c r="C443" s="478">
        <f>IF(MERC!H444&gt;0,MERC!G444/MERC!H444,0)</f>
        <v>0</v>
      </c>
      <c r="D443" s="478">
        <f>MERC!E444</f>
        <v>0</v>
      </c>
      <c r="E443" s="477"/>
      <c r="F443" s="472"/>
      <c r="G443" s="484"/>
      <c r="H443" s="485"/>
      <c r="I443" s="472"/>
      <c r="J443" s="258">
        <f>MERC!I444</f>
        <v>0</v>
      </c>
      <c r="K443" s="259">
        <f>MERC!K444</f>
        <v>0</v>
      </c>
      <c r="L443" s="259"/>
      <c r="M443" s="259"/>
      <c r="N443" s="259"/>
      <c r="O443" s="259"/>
      <c r="P443" s="259"/>
      <c r="Q443" s="258">
        <f>MERC!M444</f>
        <v>0</v>
      </c>
      <c r="R443" s="20">
        <f>MAX(MERC!O444*60,MERC!P444)</f>
        <v>0</v>
      </c>
      <c r="S443" s="268" t="str">
        <f>IF(MERC!N444&lt;&gt;"",MERC!N444,"")</f>
        <v/>
      </c>
      <c r="T443" s="488" t="str">
        <f>IF(SUM(R443:R447)&gt;60,ROUND(SUM(R443:R447)/60,2)&amp;" HORAS",SUM(R443:R447)&amp;" MINUTOS")</f>
        <v>0 MINUTOS</v>
      </c>
      <c r="U443" s="492"/>
      <c r="V443" s="492"/>
      <c r="W443" s="492"/>
      <c r="X443" s="492"/>
    </row>
    <row r="444" spans="1:24" ht="15.75" thickBot="1">
      <c r="A444" s="479"/>
      <c r="B444" s="479"/>
      <c r="C444" s="479"/>
      <c r="D444" s="479"/>
      <c r="E444" s="482"/>
      <c r="F444" s="473"/>
      <c r="G444" s="476"/>
      <c r="H444" s="476"/>
      <c r="I444" s="473"/>
      <c r="J444" s="260">
        <f>MERC!I445</f>
        <v>0</v>
      </c>
      <c r="K444" s="261">
        <f>MERC!K445</f>
        <v>0</v>
      </c>
      <c r="L444" s="261"/>
      <c r="M444" s="261"/>
      <c r="N444" s="261"/>
      <c r="O444" s="261"/>
      <c r="P444" s="261"/>
      <c r="Q444" s="260">
        <f>MERC!M445</f>
        <v>0</v>
      </c>
      <c r="R444" s="21">
        <f>MAX(MERC!O445*60,MERC!P445)</f>
        <v>0</v>
      </c>
      <c r="S444" s="269" t="str">
        <f>IF(MERC!N445&lt;&gt;"",MERC!N445,"")</f>
        <v/>
      </c>
      <c r="T444" s="489"/>
      <c r="U444" s="493"/>
      <c r="V444" s="493"/>
      <c r="W444" s="493"/>
      <c r="X444" s="493"/>
    </row>
    <row r="445" spans="1:24" ht="15.75" thickBot="1">
      <c r="A445" s="480"/>
      <c r="B445" s="480"/>
      <c r="C445" s="480"/>
      <c r="D445" s="480"/>
      <c r="E445" s="482"/>
      <c r="F445" s="473"/>
      <c r="G445" s="22"/>
      <c r="H445" s="22"/>
      <c r="I445" s="473"/>
      <c r="J445" s="260">
        <f>MERC!I446</f>
        <v>0</v>
      </c>
      <c r="K445" s="261">
        <f>MERC!K446</f>
        <v>0</v>
      </c>
      <c r="L445" s="261"/>
      <c r="M445" s="261"/>
      <c r="N445" s="261"/>
      <c r="O445" s="261"/>
      <c r="P445" s="261"/>
      <c r="Q445" s="260">
        <f>MERC!M446</f>
        <v>0</v>
      </c>
      <c r="R445" s="23">
        <f>MAX(MERC!O446*60,MERC!P446)</f>
        <v>0</v>
      </c>
      <c r="S445" s="269" t="str">
        <f>IF(MERC!N446&lt;&gt;"",MERC!N446,"")</f>
        <v/>
      </c>
      <c r="T445" s="490"/>
      <c r="U445" s="494"/>
      <c r="V445" s="494"/>
      <c r="W445" s="494"/>
      <c r="X445" s="494"/>
    </row>
    <row r="446" spans="1:24" ht="15.75" thickBot="1">
      <c r="A446" s="480"/>
      <c r="B446" s="480"/>
      <c r="C446" s="480"/>
      <c r="D446" s="480"/>
      <c r="E446" s="482"/>
      <c r="F446" s="473"/>
      <c r="G446" s="484"/>
      <c r="H446" s="484"/>
      <c r="I446" s="473"/>
      <c r="J446" s="262">
        <f>MERC!I447</f>
        <v>0</v>
      </c>
      <c r="K446" s="263">
        <f>MERC!K447</f>
        <v>0</v>
      </c>
      <c r="L446" s="263"/>
      <c r="M446" s="263"/>
      <c r="N446" s="263"/>
      <c r="O446" s="263"/>
      <c r="P446" s="263"/>
      <c r="Q446" s="264">
        <f>MERC!M447</f>
        <v>0</v>
      </c>
      <c r="R446" s="23">
        <f>MAX(MERC!O447*60,MERC!P447)</f>
        <v>0</v>
      </c>
      <c r="S446" s="269" t="str">
        <f>IF(MERC!N447&lt;&gt;"",MERC!N447,"")</f>
        <v/>
      </c>
      <c r="T446" s="490"/>
      <c r="U446" s="494"/>
      <c r="V446" s="494"/>
      <c r="W446" s="494"/>
      <c r="X446" s="494"/>
    </row>
    <row r="447" spans="1:24" ht="15.75" thickBot="1">
      <c r="A447" s="481"/>
      <c r="B447" s="481"/>
      <c r="C447" s="481"/>
      <c r="D447" s="481"/>
      <c r="E447" s="483"/>
      <c r="F447" s="474"/>
      <c r="G447" s="476"/>
      <c r="H447" s="476"/>
      <c r="I447" s="474"/>
      <c r="J447" s="265">
        <f>MERC!I448</f>
        <v>0</v>
      </c>
      <c r="K447" s="266">
        <f>MERC!K448</f>
        <v>0</v>
      </c>
      <c r="L447" s="266"/>
      <c r="M447" s="266"/>
      <c r="N447" s="266"/>
      <c r="O447" s="266"/>
      <c r="P447" s="266"/>
      <c r="Q447" s="267">
        <f>MERC!M448</f>
        <v>0</v>
      </c>
      <c r="R447" s="24">
        <f>MAX(MERC!O448*60,MERC!P448)</f>
        <v>0</v>
      </c>
      <c r="S447" s="270" t="str">
        <f>IF(MERC!N448&lt;&gt;"",MERC!N448,"")</f>
        <v/>
      </c>
      <c r="T447" s="491"/>
      <c r="U447" s="495"/>
      <c r="V447" s="495"/>
      <c r="W447" s="495"/>
      <c r="X447" s="495"/>
    </row>
    <row r="448" spans="1:24" ht="15.75" thickBot="1">
      <c r="A448" s="478">
        <f>MERC!B449</f>
        <v>0</v>
      </c>
      <c r="B448" s="478">
        <f>MERC!D449</f>
        <v>0</v>
      </c>
      <c r="C448" s="478">
        <f>IF(MERC!H449&gt;0,MERC!G449/MERC!H449,0)</f>
        <v>0</v>
      </c>
      <c r="D448" s="478">
        <f>MERC!E449</f>
        <v>0</v>
      </c>
      <c r="E448" s="472"/>
      <c r="F448" s="472"/>
      <c r="G448" s="484"/>
      <c r="H448" s="485"/>
      <c r="I448" s="472"/>
      <c r="J448" s="258">
        <f>MERC!I449</f>
        <v>0</v>
      </c>
      <c r="K448" s="259">
        <f>MERC!K449</f>
        <v>0</v>
      </c>
      <c r="L448" s="259"/>
      <c r="M448" s="259"/>
      <c r="N448" s="259"/>
      <c r="O448" s="259"/>
      <c r="P448" s="259"/>
      <c r="Q448" s="258">
        <f>MERC!M449</f>
        <v>0</v>
      </c>
      <c r="R448" s="20">
        <f>MAX(MERC!O449*60,MERC!P449)</f>
        <v>0</v>
      </c>
      <c r="S448" s="268" t="str">
        <f>IF(MERC!N449&lt;&gt;"",MERC!N449,"")</f>
        <v/>
      </c>
      <c r="T448" s="488" t="str">
        <f>IF(SUM(R448:R452)&gt;60,ROUND(SUM(R448:R452)/60,2)&amp;" HORAS",SUM(R448:R452)&amp;" MINUTOS")</f>
        <v>0 MINUTOS</v>
      </c>
      <c r="U448" s="492"/>
      <c r="V448" s="492"/>
      <c r="W448" s="492"/>
      <c r="X448" s="492"/>
    </row>
    <row r="449" spans="1:24" ht="15.75" thickBot="1">
      <c r="A449" s="479"/>
      <c r="B449" s="479"/>
      <c r="C449" s="479"/>
      <c r="D449" s="479"/>
      <c r="E449" s="486"/>
      <c r="F449" s="473"/>
      <c r="G449" s="476"/>
      <c r="H449" s="476"/>
      <c r="I449" s="473"/>
      <c r="J449" s="260">
        <f>MERC!I450</f>
        <v>0</v>
      </c>
      <c r="K449" s="261">
        <f>MERC!K450</f>
        <v>0</v>
      </c>
      <c r="L449" s="261"/>
      <c r="M449" s="261"/>
      <c r="N449" s="261"/>
      <c r="O449" s="261"/>
      <c r="P449" s="261"/>
      <c r="Q449" s="260">
        <f>MERC!M450</f>
        <v>0</v>
      </c>
      <c r="R449" s="21">
        <f>MAX(MERC!O450*60,MERC!P450)</f>
        <v>0</v>
      </c>
      <c r="S449" s="269" t="str">
        <f>IF(MERC!N450&lt;&gt;"",MERC!N450,"")</f>
        <v/>
      </c>
      <c r="T449" s="489"/>
      <c r="U449" s="493"/>
      <c r="V449" s="493"/>
      <c r="W449" s="493"/>
      <c r="X449" s="493"/>
    </row>
    <row r="450" spans="1:24" ht="15.75" thickBot="1">
      <c r="A450" s="480"/>
      <c r="B450" s="480"/>
      <c r="C450" s="480"/>
      <c r="D450" s="480"/>
      <c r="E450" s="486"/>
      <c r="F450" s="473"/>
      <c r="G450" s="22"/>
      <c r="H450" s="22"/>
      <c r="I450" s="473"/>
      <c r="J450" s="260">
        <f>MERC!I451</f>
        <v>0</v>
      </c>
      <c r="K450" s="261">
        <f>MERC!K451</f>
        <v>0</v>
      </c>
      <c r="L450" s="261"/>
      <c r="M450" s="261"/>
      <c r="N450" s="261"/>
      <c r="O450" s="261"/>
      <c r="P450" s="261"/>
      <c r="Q450" s="260">
        <f>MERC!M451</f>
        <v>0</v>
      </c>
      <c r="R450" s="23">
        <f>MAX(MERC!O451*60,MERC!P451)</f>
        <v>0</v>
      </c>
      <c r="S450" s="269" t="str">
        <f>IF(MERC!N451&lt;&gt;"",MERC!N451,"")</f>
        <v/>
      </c>
      <c r="T450" s="490"/>
      <c r="U450" s="494"/>
      <c r="V450" s="494"/>
      <c r="W450" s="494"/>
      <c r="X450" s="494"/>
    </row>
    <row r="451" spans="1:24" ht="15.75" thickBot="1">
      <c r="A451" s="480"/>
      <c r="B451" s="480"/>
      <c r="C451" s="480"/>
      <c r="D451" s="480"/>
      <c r="E451" s="486"/>
      <c r="F451" s="473"/>
      <c r="G451" s="484"/>
      <c r="H451" s="484"/>
      <c r="I451" s="473"/>
      <c r="J451" s="264">
        <f>MERC!I452</f>
        <v>0</v>
      </c>
      <c r="K451" s="263">
        <f>MERC!K452</f>
        <v>0</v>
      </c>
      <c r="L451" s="263"/>
      <c r="M451" s="263"/>
      <c r="N451" s="263"/>
      <c r="O451" s="263"/>
      <c r="P451" s="263"/>
      <c r="Q451" s="264">
        <f>MERC!M452</f>
        <v>0</v>
      </c>
      <c r="R451" s="23">
        <f>MAX(MERC!O452*60,MERC!P452)</f>
        <v>0</v>
      </c>
      <c r="S451" s="269" t="str">
        <f>IF(MERC!N452&lt;&gt;"",MERC!N452,"")</f>
        <v/>
      </c>
      <c r="T451" s="490"/>
      <c r="U451" s="494"/>
      <c r="V451" s="494"/>
      <c r="W451" s="494"/>
      <c r="X451" s="494"/>
    </row>
    <row r="452" spans="1:24" ht="15.75" thickBot="1">
      <c r="A452" s="481"/>
      <c r="B452" s="481"/>
      <c r="C452" s="481"/>
      <c r="D452" s="481"/>
      <c r="E452" s="487"/>
      <c r="F452" s="474"/>
      <c r="G452" s="476"/>
      <c r="H452" s="476"/>
      <c r="I452" s="474"/>
      <c r="J452" s="267">
        <f>MERC!I453</f>
        <v>0</v>
      </c>
      <c r="K452" s="266">
        <f>MERC!K453</f>
        <v>0</v>
      </c>
      <c r="L452" s="266"/>
      <c r="M452" s="266"/>
      <c r="N452" s="266"/>
      <c r="O452" s="266"/>
      <c r="P452" s="266"/>
      <c r="Q452" s="267">
        <f>MERC!M453</f>
        <v>0</v>
      </c>
      <c r="R452" s="24">
        <f>MAX(MERC!O453*60,MERC!P453)</f>
        <v>0</v>
      </c>
      <c r="S452" s="270" t="str">
        <f>IF(MERC!N453&lt;&gt;"",MERC!N453,"")</f>
        <v/>
      </c>
      <c r="T452" s="491"/>
      <c r="U452" s="495"/>
      <c r="V452" s="495"/>
      <c r="W452" s="495"/>
      <c r="X452" s="495"/>
    </row>
    <row r="453" spans="1:24" ht="15.75" thickBot="1">
      <c r="A453" s="478">
        <f>MERC!B454</f>
        <v>0</v>
      </c>
      <c r="B453" s="478">
        <f>MERC!D454</f>
        <v>0</v>
      </c>
      <c r="C453" s="478">
        <f>IF(MERC!H454&gt;0,MERC!G454/MERC!H454,0)</f>
        <v>0</v>
      </c>
      <c r="D453" s="478">
        <f>MERC!E454</f>
        <v>0</v>
      </c>
      <c r="E453" s="472"/>
      <c r="F453" s="472"/>
      <c r="G453" s="484"/>
      <c r="H453" s="485"/>
      <c r="I453" s="472"/>
      <c r="J453" s="258">
        <f>MERC!I454</f>
        <v>0</v>
      </c>
      <c r="K453" s="259">
        <f>MERC!K454</f>
        <v>0</v>
      </c>
      <c r="L453" s="259"/>
      <c r="M453" s="259"/>
      <c r="N453" s="259"/>
      <c r="O453" s="259"/>
      <c r="P453" s="259"/>
      <c r="Q453" s="258">
        <f>MERC!M454</f>
        <v>0</v>
      </c>
      <c r="R453" s="20">
        <f>MAX(MERC!O454*60,MERC!P454)</f>
        <v>0</v>
      </c>
      <c r="S453" s="268" t="str">
        <f>IF(MERC!N454&lt;&gt;"",MERC!N454,"")</f>
        <v/>
      </c>
      <c r="T453" s="488" t="str">
        <f>IF(SUM(R453:R457)&gt;60,ROUND(SUM(R453:R457)/60,2)&amp;" HORAS",SUM(R453:R457)&amp;" MINUTOS")</f>
        <v>0 MINUTOS</v>
      </c>
      <c r="U453" s="492"/>
      <c r="V453" s="492"/>
      <c r="W453" s="492"/>
      <c r="X453" s="492"/>
    </row>
    <row r="454" spans="1:24" ht="15.75" thickBot="1">
      <c r="A454" s="479"/>
      <c r="B454" s="479"/>
      <c r="C454" s="479"/>
      <c r="D454" s="479"/>
      <c r="E454" s="486"/>
      <c r="F454" s="473"/>
      <c r="G454" s="476"/>
      <c r="H454" s="476"/>
      <c r="I454" s="473"/>
      <c r="J454" s="260">
        <f>MERC!I455</f>
        <v>0</v>
      </c>
      <c r="K454" s="261">
        <f>MERC!K455</f>
        <v>0</v>
      </c>
      <c r="L454" s="261"/>
      <c r="M454" s="261"/>
      <c r="N454" s="261"/>
      <c r="O454" s="261"/>
      <c r="P454" s="261"/>
      <c r="Q454" s="260">
        <f>MERC!M455</f>
        <v>0</v>
      </c>
      <c r="R454" s="21">
        <f>MAX(MERC!O455*60,MERC!P455)</f>
        <v>0</v>
      </c>
      <c r="S454" s="269" t="str">
        <f>IF(MERC!N455&lt;&gt;"",MERC!N455,"")</f>
        <v/>
      </c>
      <c r="T454" s="489"/>
      <c r="U454" s="493"/>
      <c r="V454" s="493"/>
      <c r="W454" s="493"/>
      <c r="X454" s="493"/>
    </row>
    <row r="455" spans="1:24" ht="15.75" thickBot="1">
      <c r="A455" s="480"/>
      <c r="B455" s="480"/>
      <c r="C455" s="480"/>
      <c r="D455" s="480"/>
      <c r="E455" s="486"/>
      <c r="F455" s="473"/>
      <c r="G455" s="22"/>
      <c r="H455" s="22"/>
      <c r="I455" s="473"/>
      <c r="J455" s="260">
        <f>MERC!I456</f>
        <v>0</v>
      </c>
      <c r="K455" s="261">
        <f>MERC!K456</f>
        <v>0</v>
      </c>
      <c r="L455" s="261"/>
      <c r="M455" s="261"/>
      <c r="N455" s="261"/>
      <c r="O455" s="261"/>
      <c r="P455" s="261"/>
      <c r="Q455" s="260">
        <f>MERC!M456</f>
        <v>0</v>
      </c>
      <c r="R455" s="23">
        <f>MAX(MERC!O456*60,MERC!P456)</f>
        <v>0</v>
      </c>
      <c r="S455" s="269" t="str">
        <f>IF(MERC!N456&lt;&gt;"",MERC!N456,"")</f>
        <v/>
      </c>
      <c r="T455" s="490"/>
      <c r="U455" s="494"/>
      <c r="V455" s="494"/>
      <c r="W455" s="494"/>
      <c r="X455" s="494"/>
    </row>
    <row r="456" spans="1:24" ht="15.75" thickBot="1">
      <c r="A456" s="480"/>
      <c r="B456" s="480"/>
      <c r="C456" s="480"/>
      <c r="D456" s="480"/>
      <c r="E456" s="486"/>
      <c r="F456" s="473"/>
      <c r="G456" s="484"/>
      <c r="H456" s="484"/>
      <c r="I456" s="473"/>
      <c r="J456" s="264">
        <f>MERC!I457</f>
        <v>0</v>
      </c>
      <c r="K456" s="263">
        <f>MERC!K457</f>
        <v>0</v>
      </c>
      <c r="L456" s="263"/>
      <c r="M456" s="263"/>
      <c r="N456" s="263"/>
      <c r="O456" s="263"/>
      <c r="P456" s="263"/>
      <c r="Q456" s="264">
        <f>MERC!M457</f>
        <v>0</v>
      </c>
      <c r="R456" s="23">
        <f>MAX(MERC!O457*60,MERC!P457)</f>
        <v>0</v>
      </c>
      <c r="S456" s="269" t="str">
        <f>IF(MERC!N457&lt;&gt;"",MERC!N457,"")</f>
        <v/>
      </c>
      <c r="T456" s="490"/>
      <c r="U456" s="494"/>
      <c r="V456" s="494"/>
      <c r="W456" s="494"/>
      <c r="X456" s="494"/>
    </row>
    <row r="457" spans="1:24" ht="15.75" thickBot="1">
      <c r="A457" s="481"/>
      <c r="B457" s="481"/>
      <c r="C457" s="481"/>
      <c r="D457" s="481"/>
      <c r="E457" s="487"/>
      <c r="F457" s="474"/>
      <c r="G457" s="476"/>
      <c r="H457" s="476"/>
      <c r="I457" s="474"/>
      <c r="J457" s="267">
        <f>MERC!I458</f>
        <v>0</v>
      </c>
      <c r="K457" s="266">
        <f>MERC!K458</f>
        <v>0</v>
      </c>
      <c r="L457" s="266"/>
      <c r="M457" s="266"/>
      <c r="N457" s="266"/>
      <c r="O457" s="266"/>
      <c r="P457" s="266"/>
      <c r="Q457" s="267">
        <f>MERC!M458</f>
        <v>0</v>
      </c>
      <c r="R457" s="24">
        <f>MAX(MERC!O458*60,MERC!P458)</f>
        <v>0</v>
      </c>
      <c r="S457" s="270" t="str">
        <f>IF(MERC!N458&lt;&gt;"",MERC!N458,"")</f>
        <v/>
      </c>
      <c r="T457" s="491"/>
      <c r="U457" s="495"/>
      <c r="V457" s="495"/>
      <c r="W457" s="495"/>
      <c r="X457" s="495"/>
    </row>
    <row r="458" spans="1:24" ht="15.75" thickBot="1">
      <c r="A458" s="478">
        <f>MERC!B459</f>
        <v>0</v>
      </c>
      <c r="B458" s="478">
        <f>MERC!D459</f>
        <v>0</v>
      </c>
      <c r="C458" s="478">
        <f>IF(MERC!H459&gt;0,MERC!G459/MERC!H459,0)</f>
        <v>0</v>
      </c>
      <c r="D458" s="478">
        <f>MERC!E459</f>
        <v>0</v>
      </c>
      <c r="E458" s="477"/>
      <c r="F458" s="477"/>
      <c r="G458" s="484"/>
      <c r="H458" s="485"/>
      <c r="I458" s="472"/>
      <c r="J458" s="258">
        <f>MERC!I459</f>
        <v>0</v>
      </c>
      <c r="K458" s="259">
        <f>MERC!K459</f>
        <v>0</v>
      </c>
      <c r="L458" s="259"/>
      <c r="M458" s="259"/>
      <c r="N458" s="259"/>
      <c r="O458" s="259"/>
      <c r="P458" s="259"/>
      <c r="Q458" s="258">
        <f>MERC!M459</f>
        <v>0</v>
      </c>
      <c r="R458" s="20">
        <f>MAX(MERC!O459*60,MERC!P459)</f>
        <v>0</v>
      </c>
      <c r="S458" s="268" t="str">
        <f>IF(MERC!N459&lt;&gt;"",MERC!N459,"")</f>
        <v/>
      </c>
      <c r="T458" s="488" t="str">
        <f>IF(SUM(R458:R462)&gt;60,ROUND(SUM(R458:R462)/60,2)&amp;" HORAS",SUM(R458:R462)&amp;" MINUTOS")</f>
        <v>0 MINUTOS</v>
      </c>
      <c r="U458" s="492"/>
      <c r="V458" s="492"/>
      <c r="W458" s="492"/>
      <c r="X458" s="492"/>
    </row>
    <row r="459" spans="1:24" ht="15.75" thickBot="1">
      <c r="A459" s="479"/>
      <c r="B459" s="479"/>
      <c r="C459" s="479"/>
      <c r="D459" s="479"/>
      <c r="E459" s="482"/>
      <c r="F459" s="473"/>
      <c r="G459" s="476"/>
      <c r="H459" s="476"/>
      <c r="I459" s="473"/>
      <c r="J459" s="260">
        <f>MERC!I460</f>
        <v>0</v>
      </c>
      <c r="K459" s="261">
        <f>MERC!K460</f>
        <v>0</v>
      </c>
      <c r="L459" s="261"/>
      <c r="M459" s="261"/>
      <c r="N459" s="261"/>
      <c r="O459" s="261"/>
      <c r="P459" s="261"/>
      <c r="Q459" s="260">
        <f>MERC!M460</f>
        <v>0</v>
      </c>
      <c r="R459" s="21">
        <f>MAX(MERC!O460*60,MERC!P460)</f>
        <v>0</v>
      </c>
      <c r="S459" s="269" t="str">
        <f>IF(MERC!N460&lt;&gt;"",MERC!N460,"")</f>
        <v/>
      </c>
      <c r="T459" s="489"/>
      <c r="U459" s="493"/>
      <c r="V459" s="493"/>
      <c r="W459" s="493"/>
      <c r="X459" s="493"/>
    </row>
    <row r="460" spans="1:24" ht="15.75" thickBot="1">
      <c r="A460" s="480"/>
      <c r="B460" s="480"/>
      <c r="C460" s="480"/>
      <c r="D460" s="480"/>
      <c r="E460" s="482"/>
      <c r="F460" s="473"/>
      <c r="G460" s="22"/>
      <c r="H460" s="22"/>
      <c r="I460" s="473"/>
      <c r="J460" s="260">
        <f>MERC!I461</f>
        <v>0</v>
      </c>
      <c r="K460" s="261">
        <f>MERC!K461</f>
        <v>0</v>
      </c>
      <c r="L460" s="261"/>
      <c r="M460" s="261"/>
      <c r="N460" s="261"/>
      <c r="O460" s="261"/>
      <c r="P460" s="261"/>
      <c r="Q460" s="260">
        <f>MERC!M461</f>
        <v>0</v>
      </c>
      <c r="R460" s="23">
        <f>MAX(MERC!O461*60,MERC!P461)</f>
        <v>0</v>
      </c>
      <c r="S460" s="269" t="str">
        <f>IF(MERC!N461&lt;&gt;"",MERC!N461,"")</f>
        <v/>
      </c>
      <c r="T460" s="490"/>
      <c r="U460" s="494"/>
      <c r="V460" s="494"/>
      <c r="W460" s="494"/>
      <c r="X460" s="494"/>
    </row>
    <row r="461" spans="1:24" ht="15.75" thickBot="1">
      <c r="A461" s="480"/>
      <c r="B461" s="480"/>
      <c r="C461" s="480"/>
      <c r="D461" s="480"/>
      <c r="E461" s="482"/>
      <c r="F461" s="473"/>
      <c r="G461" s="484"/>
      <c r="H461" s="475"/>
      <c r="I461" s="473"/>
      <c r="J461" s="262">
        <f>MERC!I462</f>
        <v>0</v>
      </c>
      <c r="K461" s="263">
        <f>MERC!K462</f>
        <v>0</v>
      </c>
      <c r="L461" s="263"/>
      <c r="M461" s="263"/>
      <c r="N461" s="263"/>
      <c r="O461" s="263"/>
      <c r="P461" s="263"/>
      <c r="Q461" s="264">
        <f>MERC!M462</f>
        <v>0</v>
      </c>
      <c r="R461" s="23">
        <f>MAX(MERC!O462*60,MERC!P462)</f>
        <v>0</v>
      </c>
      <c r="S461" s="269" t="str">
        <f>IF(MERC!N462&lt;&gt;"",MERC!N462,"")</f>
        <v/>
      </c>
      <c r="T461" s="490"/>
      <c r="U461" s="494"/>
      <c r="V461" s="494"/>
      <c r="W461" s="494"/>
      <c r="X461" s="494"/>
    </row>
    <row r="462" spans="1:24" ht="15.75" thickBot="1">
      <c r="A462" s="481"/>
      <c r="B462" s="481"/>
      <c r="C462" s="481"/>
      <c r="D462" s="481"/>
      <c r="E462" s="483"/>
      <c r="F462" s="474"/>
      <c r="G462" s="476"/>
      <c r="H462" s="476"/>
      <c r="I462" s="474"/>
      <c r="J462" s="265">
        <f>MERC!I463</f>
        <v>0</v>
      </c>
      <c r="K462" s="266">
        <f>MERC!K463</f>
        <v>0</v>
      </c>
      <c r="L462" s="266"/>
      <c r="M462" s="266"/>
      <c r="N462" s="266"/>
      <c r="O462" s="266"/>
      <c r="P462" s="266"/>
      <c r="Q462" s="267">
        <f>MERC!M463</f>
        <v>0</v>
      </c>
      <c r="R462" s="24">
        <f>MAX(MERC!O463*60,MERC!P463)</f>
        <v>0</v>
      </c>
      <c r="S462" s="270" t="str">
        <f>IF(MERC!N463&lt;&gt;"",MERC!N463,"")</f>
        <v/>
      </c>
      <c r="T462" s="491"/>
      <c r="U462" s="495"/>
      <c r="V462" s="495"/>
      <c r="W462" s="495"/>
      <c r="X462" s="495"/>
    </row>
    <row r="463" spans="1:24" ht="15.75" thickBot="1">
      <c r="A463" s="478">
        <f>MERC!B464</f>
        <v>0</v>
      </c>
      <c r="B463" s="478">
        <f>MERC!D464</f>
        <v>0</v>
      </c>
      <c r="C463" s="478">
        <f>IF(MERC!H464&gt;0,MERC!G464/MERC!H464,0)</f>
        <v>0</v>
      </c>
      <c r="D463" s="478">
        <f>MERC!E464</f>
        <v>0</v>
      </c>
      <c r="E463" s="477"/>
      <c r="F463" s="477"/>
      <c r="G463" s="484"/>
      <c r="H463" s="485"/>
      <c r="I463" s="472"/>
      <c r="J463" s="258">
        <f>MERC!I464</f>
        <v>0</v>
      </c>
      <c r="K463" s="259">
        <f>MERC!K464</f>
        <v>0</v>
      </c>
      <c r="L463" s="259"/>
      <c r="M463" s="259"/>
      <c r="N463" s="259"/>
      <c r="O463" s="259"/>
      <c r="P463" s="259"/>
      <c r="Q463" s="258">
        <f>MERC!M464</f>
        <v>0</v>
      </c>
      <c r="R463" s="20">
        <f>MAX(MERC!O464*60,MERC!P464)</f>
        <v>0</v>
      </c>
      <c r="S463" s="268" t="str">
        <f>IF(MERC!N464&lt;&gt;"",MERC!N464,"")</f>
        <v/>
      </c>
      <c r="T463" s="488" t="str">
        <f>IF(SUM(R463:R467)&gt;60,ROUND(SUM(R463:R467)/60,2)&amp;" HORAS",SUM(R463:R467)&amp;" MINUTOS")</f>
        <v>0 MINUTOS</v>
      </c>
      <c r="U463" s="492"/>
      <c r="V463" s="492"/>
      <c r="W463" s="492"/>
      <c r="X463" s="492"/>
    </row>
    <row r="464" spans="1:24" ht="15.75" thickBot="1">
      <c r="A464" s="479"/>
      <c r="B464" s="479"/>
      <c r="C464" s="479"/>
      <c r="D464" s="479"/>
      <c r="E464" s="482"/>
      <c r="F464" s="473"/>
      <c r="G464" s="476"/>
      <c r="H464" s="476"/>
      <c r="I464" s="473"/>
      <c r="J464" s="260">
        <f>MERC!I465</f>
        <v>0</v>
      </c>
      <c r="K464" s="261">
        <f>MERC!K465</f>
        <v>0</v>
      </c>
      <c r="L464" s="261"/>
      <c r="M464" s="261"/>
      <c r="N464" s="261"/>
      <c r="O464" s="261"/>
      <c r="P464" s="261"/>
      <c r="Q464" s="260">
        <f>MERC!M465</f>
        <v>0</v>
      </c>
      <c r="R464" s="21">
        <f>MAX(MERC!O465*60,MERC!P465)</f>
        <v>0</v>
      </c>
      <c r="S464" s="269" t="str">
        <f>IF(MERC!N465&lt;&gt;"",MERC!N465,"")</f>
        <v/>
      </c>
      <c r="T464" s="489"/>
      <c r="U464" s="493"/>
      <c r="V464" s="493"/>
      <c r="W464" s="493"/>
      <c r="X464" s="493"/>
    </row>
    <row r="465" spans="1:24" ht="15.75" thickBot="1">
      <c r="A465" s="480"/>
      <c r="B465" s="480"/>
      <c r="C465" s="480"/>
      <c r="D465" s="480"/>
      <c r="E465" s="482"/>
      <c r="F465" s="473"/>
      <c r="G465" s="22"/>
      <c r="H465" s="22"/>
      <c r="I465" s="473"/>
      <c r="J465" s="260">
        <f>MERC!I466</f>
        <v>0</v>
      </c>
      <c r="K465" s="261">
        <f>MERC!K466</f>
        <v>0</v>
      </c>
      <c r="L465" s="261"/>
      <c r="M465" s="261"/>
      <c r="N465" s="261"/>
      <c r="O465" s="261"/>
      <c r="P465" s="261"/>
      <c r="Q465" s="260">
        <f>MERC!M466</f>
        <v>0</v>
      </c>
      <c r="R465" s="23">
        <f>MAX(MERC!O466*60,MERC!P466)</f>
        <v>0</v>
      </c>
      <c r="S465" s="269" t="str">
        <f>IF(MERC!N466&lt;&gt;"",MERC!N466,"")</f>
        <v/>
      </c>
      <c r="T465" s="490"/>
      <c r="U465" s="494"/>
      <c r="V465" s="494"/>
      <c r="W465" s="494"/>
      <c r="X465" s="494"/>
    </row>
    <row r="466" spans="1:24" ht="15.75" thickBot="1">
      <c r="A466" s="480"/>
      <c r="B466" s="480"/>
      <c r="C466" s="480"/>
      <c r="D466" s="480"/>
      <c r="E466" s="482"/>
      <c r="F466" s="473"/>
      <c r="G466" s="484"/>
      <c r="H466" s="475"/>
      <c r="I466" s="473"/>
      <c r="J466" s="262">
        <f>MERC!I467</f>
        <v>0</v>
      </c>
      <c r="K466" s="263">
        <f>MERC!K467</f>
        <v>0</v>
      </c>
      <c r="L466" s="263"/>
      <c r="M466" s="263"/>
      <c r="N466" s="263"/>
      <c r="O466" s="263"/>
      <c r="P466" s="263"/>
      <c r="Q466" s="264">
        <f>MERC!M467</f>
        <v>0</v>
      </c>
      <c r="R466" s="23">
        <f>MAX(MERC!O467*60,MERC!P467)</f>
        <v>0</v>
      </c>
      <c r="S466" s="269" t="str">
        <f>IF(MERC!N467&lt;&gt;"",MERC!N467,"")</f>
        <v/>
      </c>
      <c r="T466" s="490"/>
      <c r="U466" s="494"/>
      <c r="V466" s="494"/>
      <c r="W466" s="494"/>
      <c r="X466" s="494"/>
    </row>
    <row r="467" spans="1:24" ht="15.75" thickBot="1">
      <c r="A467" s="481"/>
      <c r="B467" s="481"/>
      <c r="C467" s="481"/>
      <c r="D467" s="481"/>
      <c r="E467" s="483"/>
      <c r="F467" s="474"/>
      <c r="G467" s="476"/>
      <c r="H467" s="476"/>
      <c r="I467" s="474"/>
      <c r="J467" s="265">
        <f>MERC!I468</f>
        <v>0</v>
      </c>
      <c r="K467" s="266">
        <f>MERC!K468</f>
        <v>0</v>
      </c>
      <c r="L467" s="266"/>
      <c r="M467" s="266"/>
      <c r="N467" s="266"/>
      <c r="O467" s="266"/>
      <c r="P467" s="266"/>
      <c r="Q467" s="267">
        <f>MERC!M468</f>
        <v>0</v>
      </c>
      <c r="R467" s="24">
        <f>MAX(MERC!O468*60,MERC!P468)</f>
        <v>0</v>
      </c>
      <c r="S467" s="270" t="str">
        <f>IF(MERC!N468&lt;&gt;"",MERC!N468,"")</f>
        <v/>
      </c>
      <c r="T467" s="491"/>
      <c r="U467" s="495"/>
      <c r="V467" s="495"/>
      <c r="W467" s="495"/>
      <c r="X467" s="495"/>
    </row>
    <row r="468" spans="1:24" ht="15.75" thickBot="1">
      <c r="A468" s="478">
        <f>MERC!B469</f>
        <v>0</v>
      </c>
      <c r="B468" s="478">
        <f>MERC!D469</f>
        <v>0</v>
      </c>
      <c r="C468" s="478">
        <f>IF(MERC!H469&gt;0,MERC!G469/MERC!H469,0)</f>
        <v>0</v>
      </c>
      <c r="D468" s="478">
        <f>MERC!E469</f>
        <v>0</v>
      </c>
      <c r="E468" s="477"/>
      <c r="F468" s="472"/>
      <c r="G468" s="484"/>
      <c r="H468" s="485"/>
      <c r="I468" s="472"/>
      <c r="J468" s="258">
        <f>MERC!I469</f>
        <v>0</v>
      </c>
      <c r="K468" s="259">
        <f>MERC!K469</f>
        <v>0</v>
      </c>
      <c r="L468" s="259"/>
      <c r="M468" s="259"/>
      <c r="N468" s="259"/>
      <c r="O468" s="259"/>
      <c r="P468" s="259"/>
      <c r="Q468" s="258">
        <f>MERC!M469</f>
        <v>0</v>
      </c>
      <c r="R468" s="20">
        <f>MAX(MERC!O469*60,MERC!P469)</f>
        <v>0</v>
      </c>
      <c r="S468" s="268" t="str">
        <f>IF(MERC!N469&lt;&gt;"",MERC!N469,"")</f>
        <v/>
      </c>
      <c r="T468" s="488" t="str">
        <f>IF(SUM(R468:R472)&gt;60,ROUND(SUM(R468:R472)/60,2)&amp;" HORAS",SUM(R468:R472)&amp;" MINUTOS")</f>
        <v>0 MINUTOS</v>
      </c>
      <c r="U468" s="492"/>
      <c r="V468" s="492"/>
      <c r="W468" s="492"/>
      <c r="X468" s="492"/>
    </row>
    <row r="469" spans="1:24" ht="15.75" thickBot="1">
      <c r="A469" s="479"/>
      <c r="B469" s="479"/>
      <c r="C469" s="479"/>
      <c r="D469" s="479"/>
      <c r="E469" s="482"/>
      <c r="F469" s="473"/>
      <c r="G469" s="476"/>
      <c r="H469" s="476"/>
      <c r="I469" s="473"/>
      <c r="J469" s="260">
        <f>MERC!I470</f>
        <v>0</v>
      </c>
      <c r="K469" s="261">
        <f>MERC!K470</f>
        <v>0</v>
      </c>
      <c r="L469" s="261"/>
      <c r="M469" s="261"/>
      <c r="N469" s="261"/>
      <c r="O469" s="261"/>
      <c r="P469" s="261"/>
      <c r="Q469" s="260">
        <f>MERC!M470</f>
        <v>0</v>
      </c>
      <c r="R469" s="21">
        <f>MAX(MERC!O470*60,MERC!P470)</f>
        <v>0</v>
      </c>
      <c r="S469" s="269" t="str">
        <f>IF(MERC!N470&lt;&gt;"",MERC!N470,"")</f>
        <v/>
      </c>
      <c r="T469" s="489"/>
      <c r="U469" s="493"/>
      <c r="V469" s="493"/>
      <c r="W469" s="493"/>
      <c r="X469" s="493"/>
    </row>
    <row r="470" spans="1:24" ht="15.75" thickBot="1">
      <c r="A470" s="480"/>
      <c r="B470" s="480"/>
      <c r="C470" s="480"/>
      <c r="D470" s="480"/>
      <c r="E470" s="482"/>
      <c r="F470" s="473"/>
      <c r="G470" s="22"/>
      <c r="H470" s="22"/>
      <c r="I470" s="473"/>
      <c r="J470" s="260">
        <f>MERC!I471</f>
        <v>0</v>
      </c>
      <c r="K470" s="261">
        <f>MERC!K471</f>
        <v>0</v>
      </c>
      <c r="L470" s="261"/>
      <c r="M470" s="261"/>
      <c r="N470" s="261"/>
      <c r="O470" s="261"/>
      <c r="P470" s="261"/>
      <c r="Q470" s="260">
        <f>MERC!M471</f>
        <v>0</v>
      </c>
      <c r="R470" s="23">
        <f>MAX(MERC!O471*60,MERC!P471)</f>
        <v>0</v>
      </c>
      <c r="S470" s="269" t="str">
        <f>IF(MERC!N471&lt;&gt;"",MERC!N471,"")</f>
        <v/>
      </c>
      <c r="T470" s="490"/>
      <c r="U470" s="494"/>
      <c r="V470" s="494"/>
      <c r="W470" s="494"/>
      <c r="X470" s="494"/>
    </row>
    <row r="471" spans="1:24" ht="15.75" thickBot="1">
      <c r="A471" s="480"/>
      <c r="B471" s="480"/>
      <c r="C471" s="480"/>
      <c r="D471" s="480"/>
      <c r="E471" s="482"/>
      <c r="F471" s="473"/>
      <c r="G471" s="484"/>
      <c r="H471" s="484"/>
      <c r="I471" s="473"/>
      <c r="J471" s="262">
        <f>MERC!I472</f>
        <v>0</v>
      </c>
      <c r="K471" s="263">
        <f>MERC!K472</f>
        <v>0</v>
      </c>
      <c r="L471" s="263"/>
      <c r="M471" s="263"/>
      <c r="N471" s="263"/>
      <c r="O471" s="263"/>
      <c r="P471" s="263"/>
      <c r="Q471" s="264">
        <f>MERC!M472</f>
        <v>0</v>
      </c>
      <c r="R471" s="23">
        <f>MAX(MERC!O472*60,MERC!P472)</f>
        <v>0</v>
      </c>
      <c r="S471" s="269" t="str">
        <f>IF(MERC!N472&lt;&gt;"",MERC!N472,"")</f>
        <v/>
      </c>
      <c r="T471" s="490"/>
      <c r="U471" s="494"/>
      <c r="V471" s="494"/>
      <c r="W471" s="494"/>
      <c r="X471" s="494"/>
    </row>
    <row r="472" spans="1:24" ht="15.75" thickBot="1">
      <c r="A472" s="481"/>
      <c r="B472" s="481"/>
      <c r="C472" s="481"/>
      <c r="D472" s="481"/>
      <c r="E472" s="483"/>
      <c r="F472" s="474"/>
      <c r="G472" s="476"/>
      <c r="H472" s="476"/>
      <c r="I472" s="474"/>
      <c r="J472" s="265">
        <f>MERC!I473</f>
        <v>0</v>
      </c>
      <c r="K472" s="266">
        <f>MERC!K473</f>
        <v>0</v>
      </c>
      <c r="L472" s="266"/>
      <c r="M472" s="266"/>
      <c r="N472" s="266"/>
      <c r="O472" s="266"/>
      <c r="P472" s="266"/>
      <c r="Q472" s="267">
        <f>MERC!M473</f>
        <v>0</v>
      </c>
      <c r="R472" s="24">
        <f>MAX(MERC!O473*60,MERC!P473)</f>
        <v>0</v>
      </c>
      <c r="S472" s="270" t="str">
        <f>IF(MERC!N473&lt;&gt;"",MERC!N473,"")</f>
        <v/>
      </c>
      <c r="T472" s="491"/>
      <c r="U472" s="495"/>
      <c r="V472" s="495"/>
      <c r="W472" s="495"/>
      <c r="X472" s="495"/>
    </row>
    <row r="473" spans="1:24" ht="15.75" thickBot="1">
      <c r="A473" s="478">
        <f>MERC!B474</f>
        <v>0</v>
      </c>
      <c r="B473" s="478">
        <f>MERC!D474</f>
        <v>0</v>
      </c>
      <c r="C473" s="478">
        <f>IF(MERC!H474&gt;0,MERC!G474/MERC!H474,0)</f>
        <v>0</v>
      </c>
      <c r="D473" s="478"/>
      <c r="E473" s="472"/>
      <c r="F473" s="472"/>
      <c r="G473" s="484"/>
      <c r="H473" s="485"/>
      <c r="I473" s="472"/>
      <c r="J473" s="258">
        <f>MERC!I474</f>
        <v>0</v>
      </c>
      <c r="K473" s="259">
        <f>MERC!K474</f>
        <v>0</v>
      </c>
      <c r="L473" s="259"/>
      <c r="M473" s="259"/>
      <c r="N473" s="259"/>
      <c r="O473" s="259"/>
      <c r="P473" s="259"/>
      <c r="Q473" s="258">
        <f>MERC!M474</f>
        <v>0</v>
      </c>
      <c r="R473" s="20">
        <f>MAX(MERC!O474*60,MERC!P474)</f>
        <v>0</v>
      </c>
      <c r="S473" s="268" t="str">
        <f>IF(MERC!N474&lt;&gt;"",MERC!N474,"")</f>
        <v/>
      </c>
      <c r="T473" s="488" t="str">
        <f>IF(SUM(R473:R477)&gt;60,ROUND(SUM(R473:R477)/60,2)&amp;" HORAS",SUM(R473:R477)&amp;" MINUTOS")</f>
        <v>0 MINUTOS</v>
      </c>
      <c r="U473" s="492"/>
      <c r="V473" s="492"/>
      <c r="W473" s="492"/>
      <c r="X473" s="492"/>
    </row>
    <row r="474" spans="1:24" ht="15.75" thickBot="1">
      <c r="A474" s="479"/>
      <c r="B474" s="479"/>
      <c r="C474" s="479"/>
      <c r="D474" s="479"/>
      <c r="E474" s="486"/>
      <c r="F474" s="473"/>
      <c r="G474" s="476"/>
      <c r="H474" s="476"/>
      <c r="I474" s="473"/>
      <c r="J474" s="260">
        <f>MERC!I475</f>
        <v>0</v>
      </c>
      <c r="K474" s="261">
        <f>MERC!K475</f>
        <v>0</v>
      </c>
      <c r="L474" s="261"/>
      <c r="M474" s="261"/>
      <c r="N474" s="261"/>
      <c r="O474" s="261"/>
      <c r="P474" s="261"/>
      <c r="Q474" s="260">
        <f>MERC!M475</f>
        <v>0</v>
      </c>
      <c r="R474" s="21">
        <f>MAX(MERC!O475*60,MERC!P475)</f>
        <v>0</v>
      </c>
      <c r="S474" s="269" t="str">
        <f>IF(MERC!N475&lt;&gt;"",MERC!N475,"")</f>
        <v/>
      </c>
      <c r="T474" s="489"/>
      <c r="U474" s="493"/>
      <c r="V474" s="493"/>
      <c r="W474" s="493"/>
      <c r="X474" s="493"/>
    </row>
    <row r="475" spans="1:24" ht="15.75" thickBot="1">
      <c r="A475" s="480"/>
      <c r="B475" s="480"/>
      <c r="C475" s="480"/>
      <c r="D475" s="480"/>
      <c r="E475" s="486"/>
      <c r="F475" s="473"/>
      <c r="G475" s="22"/>
      <c r="H475" s="22"/>
      <c r="I475" s="473"/>
      <c r="J475" s="260">
        <f>MERC!I476</f>
        <v>0</v>
      </c>
      <c r="K475" s="261">
        <f>MERC!K476</f>
        <v>0</v>
      </c>
      <c r="L475" s="261"/>
      <c r="M475" s="261"/>
      <c r="N475" s="261"/>
      <c r="O475" s="261"/>
      <c r="P475" s="261"/>
      <c r="Q475" s="260">
        <f>MERC!M476</f>
        <v>0</v>
      </c>
      <c r="R475" s="23">
        <f>MAX(MERC!O476*60,MERC!P476)</f>
        <v>0</v>
      </c>
      <c r="S475" s="269" t="str">
        <f>IF(MERC!N476&lt;&gt;"",MERC!N476,"")</f>
        <v/>
      </c>
      <c r="T475" s="490"/>
      <c r="U475" s="494"/>
      <c r="V475" s="494"/>
      <c r="W475" s="494"/>
      <c r="X475" s="494"/>
    </row>
    <row r="476" spans="1:24" ht="15.75" thickBot="1">
      <c r="A476" s="480"/>
      <c r="B476" s="480"/>
      <c r="C476" s="480"/>
      <c r="D476" s="480"/>
      <c r="E476" s="486"/>
      <c r="F476" s="473"/>
      <c r="G476" s="484"/>
      <c r="H476" s="484"/>
      <c r="I476" s="473"/>
      <c r="J476" s="264">
        <f>MERC!I477</f>
        <v>0</v>
      </c>
      <c r="K476" s="263">
        <f>MERC!K477</f>
        <v>0</v>
      </c>
      <c r="L476" s="263"/>
      <c r="M476" s="263"/>
      <c r="N476" s="263"/>
      <c r="O476" s="263"/>
      <c r="P476" s="263"/>
      <c r="Q476" s="264">
        <f>MERC!M477</f>
        <v>0</v>
      </c>
      <c r="R476" s="23">
        <f>MAX(MERC!O477*60,MERC!P477)</f>
        <v>0</v>
      </c>
      <c r="S476" s="269" t="str">
        <f>IF(MERC!N477&lt;&gt;"",MERC!N477,"")</f>
        <v/>
      </c>
      <c r="T476" s="490"/>
      <c r="U476" s="494"/>
      <c r="V476" s="494"/>
      <c r="W476" s="494"/>
      <c r="X476" s="494"/>
    </row>
    <row r="477" spans="1:24" ht="15.75" thickBot="1">
      <c r="A477" s="481"/>
      <c r="B477" s="481"/>
      <c r="C477" s="481"/>
      <c r="D477" s="481"/>
      <c r="E477" s="487"/>
      <c r="F477" s="474"/>
      <c r="G477" s="476"/>
      <c r="H477" s="476"/>
      <c r="I477" s="474"/>
      <c r="J477" s="267">
        <f>MERC!I478</f>
        <v>0</v>
      </c>
      <c r="K477" s="266">
        <f>MERC!K478</f>
        <v>0</v>
      </c>
      <c r="L477" s="266"/>
      <c r="M477" s="266"/>
      <c r="N477" s="266"/>
      <c r="O477" s="266"/>
      <c r="P477" s="266"/>
      <c r="Q477" s="267">
        <f>MERC!M478</f>
        <v>0</v>
      </c>
      <c r="R477" s="24">
        <f>MAX(MERC!O478*60,MERC!P478)</f>
        <v>0</v>
      </c>
      <c r="S477" s="270" t="str">
        <f>IF(MERC!N478&lt;&gt;"",MERC!N478,"")</f>
        <v/>
      </c>
      <c r="T477" s="491"/>
      <c r="U477" s="495"/>
      <c r="V477" s="495"/>
      <c r="W477" s="495"/>
      <c r="X477" s="495"/>
    </row>
    <row r="478" spans="1:24" ht="15.75" thickBot="1">
      <c r="A478" s="478">
        <f>MERC!B479</f>
        <v>0</v>
      </c>
      <c r="B478" s="478">
        <f>MERC!D479</f>
        <v>0</v>
      </c>
      <c r="C478" s="478">
        <f>IF(MERC!H479&gt;0,MERC!G479/MERC!H479,0)</f>
        <v>0</v>
      </c>
      <c r="D478" s="478">
        <f>MERC!E479</f>
        <v>0</v>
      </c>
      <c r="E478" s="472"/>
      <c r="F478" s="472"/>
      <c r="G478" s="484"/>
      <c r="H478" s="485"/>
      <c r="I478" s="472"/>
      <c r="J478" s="258">
        <f>MERC!I479</f>
        <v>0</v>
      </c>
      <c r="K478" s="259">
        <f>MERC!K479</f>
        <v>0</v>
      </c>
      <c r="L478" s="259"/>
      <c r="M478" s="259"/>
      <c r="N478" s="259"/>
      <c r="O478" s="259"/>
      <c r="P478" s="259"/>
      <c r="Q478" s="258">
        <f>MERC!M479</f>
        <v>0</v>
      </c>
      <c r="R478" s="20">
        <f>MAX(MERC!O479*60,MERC!P479)</f>
        <v>0</v>
      </c>
      <c r="S478" s="268" t="str">
        <f>IF(MERC!N479&lt;&gt;"",MERC!N479,"")</f>
        <v/>
      </c>
      <c r="T478" s="488" t="str">
        <f>IF(SUM(R478:R482)&gt;60,ROUND(SUM(R478:R482)/60,2)&amp;" HORAS",SUM(R478:R482)&amp;" MINUTOS")</f>
        <v>0 MINUTOS</v>
      </c>
      <c r="U478" s="492"/>
      <c r="V478" s="492"/>
      <c r="W478" s="492"/>
      <c r="X478" s="492"/>
    </row>
    <row r="479" spans="1:24" ht="15.75" thickBot="1">
      <c r="A479" s="479"/>
      <c r="B479" s="479"/>
      <c r="C479" s="479"/>
      <c r="D479" s="479"/>
      <c r="E479" s="486"/>
      <c r="F479" s="473"/>
      <c r="G479" s="476"/>
      <c r="H479" s="476"/>
      <c r="I479" s="473"/>
      <c r="J479" s="260">
        <f>MERC!I480</f>
        <v>0</v>
      </c>
      <c r="K479" s="261">
        <f>MERC!K480</f>
        <v>0</v>
      </c>
      <c r="L479" s="261"/>
      <c r="M479" s="261"/>
      <c r="N479" s="261"/>
      <c r="O479" s="261"/>
      <c r="P479" s="261"/>
      <c r="Q479" s="260">
        <f>MERC!M480</f>
        <v>0</v>
      </c>
      <c r="R479" s="21">
        <f>MAX(MERC!O480*60,MERC!P480)</f>
        <v>0</v>
      </c>
      <c r="S479" s="269" t="str">
        <f>IF(MERC!N480&lt;&gt;"",MERC!N480,"")</f>
        <v/>
      </c>
      <c r="T479" s="489"/>
      <c r="U479" s="493"/>
      <c r="V479" s="493"/>
      <c r="W479" s="493"/>
      <c r="X479" s="493"/>
    </row>
    <row r="480" spans="1:24" ht="15.75" thickBot="1">
      <c r="A480" s="480"/>
      <c r="B480" s="480"/>
      <c r="C480" s="480"/>
      <c r="D480" s="480"/>
      <c r="E480" s="486"/>
      <c r="F480" s="473"/>
      <c r="G480" s="22"/>
      <c r="H480" s="22"/>
      <c r="I480" s="473"/>
      <c r="J480" s="260">
        <f>MERC!I481</f>
        <v>0</v>
      </c>
      <c r="K480" s="261">
        <f>MERC!K481</f>
        <v>0</v>
      </c>
      <c r="L480" s="261"/>
      <c r="M480" s="261"/>
      <c r="N480" s="261"/>
      <c r="O480" s="261"/>
      <c r="P480" s="261"/>
      <c r="Q480" s="260">
        <f>MERC!M481</f>
        <v>0</v>
      </c>
      <c r="R480" s="23">
        <f>MAX(MERC!O481*60,MERC!P481)</f>
        <v>0</v>
      </c>
      <c r="S480" s="269" t="str">
        <f>IF(MERC!N481&lt;&gt;"",MERC!N481,"")</f>
        <v/>
      </c>
      <c r="T480" s="490"/>
      <c r="U480" s="494"/>
      <c r="V480" s="494"/>
      <c r="W480" s="494"/>
      <c r="X480" s="494"/>
    </row>
    <row r="481" spans="1:24" ht="15.75" thickBot="1">
      <c r="A481" s="480"/>
      <c r="B481" s="480"/>
      <c r="C481" s="480"/>
      <c r="D481" s="480"/>
      <c r="E481" s="486"/>
      <c r="F481" s="473"/>
      <c r="G481" s="484"/>
      <c r="H481" s="484"/>
      <c r="I481" s="473"/>
      <c r="J481" s="264">
        <f>MERC!I482</f>
        <v>0</v>
      </c>
      <c r="K481" s="263">
        <f>MERC!K482</f>
        <v>0</v>
      </c>
      <c r="L481" s="263"/>
      <c r="M481" s="263"/>
      <c r="N481" s="263"/>
      <c r="O481" s="263"/>
      <c r="P481" s="263"/>
      <c r="Q481" s="264">
        <f>MERC!M482</f>
        <v>0</v>
      </c>
      <c r="R481" s="23">
        <f>MAX(MERC!O482*60,MERC!P482)</f>
        <v>0</v>
      </c>
      <c r="S481" s="269" t="str">
        <f>IF(MERC!N482&lt;&gt;"",MERC!N482,"")</f>
        <v/>
      </c>
      <c r="T481" s="490"/>
      <c r="U481" s="494"/>
      <c r="V481" s="494"/>
      <c r="W481" s="494"/>
      <c r="X481" s="494"/>
    </row>
    <row r="482" spans="1:24" ht="15.75" thickBot="1">
      <c r="A482" s="481"/>
      <c r="B482" s="481"/>
      <c r="C482" s="481"/>
      <c r="D482" s="481"/>
      <c r="E482" s="487"/>
      <c r="F482" s="474"/>
      <c r="G482" s="476"/>
      <c r="H482" s="476"/>
      <c r="I482" s="474"/>
      <c r="J482" s="267">
        <f>MERC!I483</f>
        <v>0</v>
      </c>
      <c r="K482" s="266">
        <f>MERC!K483</f>
        <v>0</v>
      </c>
      <c r="L482" s="266"/>
      <c r="M482" s="266"/>
      <c r="N482" s="266"/>
      <c r="O482" s="266"/>
      <c r="P482" s="266"/>
      <c r="Q482" s="267">
        <f>MERC!M483</f>
        <v>0</v>
      </c>
      <c r="R482" s="24">
        <f>MAX(MERC!O483*60,MERC!P483)</f>
        <v>0</v>
      </c>
      <c r="S482" s="270" t="str">
        <f>IF(MERC!N483&lt;&gt;"",MERC!N483,"")</f>
        <v/>
      </c>
      <c r="T482" s="491"/>
      <c r="U482" s="495"/>
      <c r="V482" s="495"/>
      <c r="W482" s="495"/>
      <c r="X482" s="495"/>
    </row>
    <row r="483" spans="1:24" ht="15.75" thickBot="1">
      <c r="A483" s="478">
        <f>MERC!B484</f>
        <v>0</v>
      </c>
      <c r="B483" s="478">
        <f>MERC!D484</f>
        <v>0</v>
      </c>
      <c r="C483" s="478">
        <f>IF(MERC!H484&gt;0,MERC!G484/MERC!H484,0)</f>
        <v>0</v>
      </c>
      <c r="D483" s="478">
        <f>MERC!E484</f>
        <v>0</v>
      </c>
      <c r="E483" s="477"/>
      <c r="F483" s="477"/>
      <c r="G483" s="484"/>
      <c r="H483" s="485"/>
      <c r="I483" s="472"/>
      <c r="J483" s="258">
        <f>MERC!I484</f>
        <v>0</v>
      </c>
      <c r="K483" s="259">
        <f>MERC!K484</f>
        <v>0</v>
      </c>
      <c r="L483" s="259"/>
      <c r="M483" s="259"/>
      <c r="N483" s="259"/>
      <c r="O483" s="259"/>
      <c r="P483" s="259"/>
      <c r="Q483" s="258">
        <f>MERC!M484</f>
        <v>0</v>
      </c>
      <c r="R483" s="20">
        <f>MAX(MERC!O484*60,MERC!P484)</f>
        <v>0</v>
      </c>
      <c r="S483" s="268" t="str">
        <f>IF(MERC!N484&lt;&gt;"",MERC!N484,"")</f>
        <v/>
      </c>
      <c r="T483" s="488" t="str">
        <f>IF(SUM(R483:R487)&gt;60,ROUND(SUM(R483:R487)/60,2)&amp;" HORAS",SUM(R483:R487)&amp;" MINUTOS")</f>
        <v>0 MINUTOS</v>
      </c>
      <c r="U483" s="492"/>
      <c r="V483" s="492"/>
      <c r="W483" s="492"/>
      <c r="X483" s="492"/>
    </row>
    <row r="484" spans="1:24" ht="15.75" thickBot="1">
      <c r="A484" s="479"/>
      <c r="B484" s="479"/>
      <c r="C484" s="479"/>
      <c r="D484" s="479"/>
      <c r="E484" s="482"/>
      <c r="F484" s="473"/>
      <c r="G484" s="476"/>
      <c r="H484" s="476"/>
      <c r="I484" s="473"/>
      <c r="J484" s="260">
        <f>MERC!I485</f>
        <v>0</v>
      </c>
      <c r="K484" s="261">
        <f>MERC!K485</f>
        <v>0</v>
      </c>
      <c r="L484" s="261"/>
      <c r="M484" s="261"/>
      <c r="N484" s="261"/>
      <c r="O484" s="261"/>
      <c r="P484" s="261"/>
      <c r="Q484" s="260">
        <f>MERC!M485</f>
        <v>0</v>
      </c>
      <c r="R484" s="21">
        <f>MAX(MERC!O485*60,MERC!P485)</f>
        <v>0</v>
      </c>
      <c r="S484" s="269" t="str">
        <f>IF(MERC!N485&lt;&gt;"",MERC!N485,"")</f>
        <v/>
      </c>
      <c r="T484" s="489"/>
      <c r="U484" s="493"/>
      <c r="V484" s="493"/>
      <c r="W484" s="493"/>
      <c r="X484" s="493"/>
    </row>
    <row r="485" spans="1:24" ht="15.75" thickBot="1">
      <c r="A485" s="480"/>
      <c r="B485" s="480"/>
      <c r="C485" s="480"/>
      <c r="D485" s="480"/>
      <c r="E485" s="482"/>
      <c r="F485" s="473"/>
      <c r="G485" s="22"/>
      <c r="H485" s="22"/>
      <c r="I485" s="473"/>
      <c r="J485" s="260">
        <f>MERC!I486</f>
        <v>0</v>
      </c>
      <c r="K485" s="261">
        <f>MERC!K486</f>
        <v>0</v>
      </c>
      <c r="L485" s="261"/>
      <c r="M485" s="261"/>
      <c r="N485" s="261"/>
      <c r="O485" s="261"/>
      <c r="P485" s="261"/>
      <c r="Q485" s="260">
        <f>MERC!M486</f>
        <v>0</v>
      </c>
      <c r="R485" s="23">
        <f>MAX(MERC!O486*60,MERC!P486)</f>
        <v>0</v>
      </c>
      <c r="S485" s="269" t="str">
        <f>IF(MERC!N486&lt;&gt;"",MERC!N486,"")</f>
        <v/>
      </c>
      <c r="T485" s="490"/>
      <c r="U485" s="494"/>
      <c r="V485" s="494"/>
      <c r="W485" s="494"/>
      <c r="X485" s="494"/>
    </row>
    <row r="486" spans="1:24" ht="15.75" thickBot="1">
      <c r="A486" s="480"/>
      <c r="B486" s="480"/>
      <c r="C486" s="480"/>
      <c r="D486" s="480"/>
      <c r="E486" s="482"/>
      <c r="F486" s="473"/>
      <c r="G486" s="484"/>
      <c r="H486" s="475"/>
      <c r="I486" s="473"/>
      <c r="J486" s="262">
        <f>MERC!I487</f>
        <v>0</v>
      </c>
      <c r="K486" s="263">
        <f>MERC!K487</f>
        <v>0</v>
      </c>
      <c r="L486" s="263"/>
      <c r="M486" s="263"/>
      <c r="N486" s="263"/>
      <c r="O486" s="263"/>
      <c r="P486" s="263"/>
      <c r="Q486" s="264">
        <f>MERC!M487</f>
        <v>0</v>
      </c>
      <c r="R486" s="23">
        <f>MAX(MERC!O487*60,MERC!P487)</f>
        <v>0</v>
      </c>
      <c r="S486" s="269" t="str">
        <f>IF(MERC!N487&lt;&gt;"",MERC!N487,"")</f>
        <v/>
      </c>
      <c r="T486" s="490"/>
      <c r="U486" s="494"/>
      <c r="V486" s="494"/>
      <c r="W486" s="494"/>
      <c r="X486" s="494"/>
    </row>
    <row r="487" spans="1:24" ht="15.75" thickBot="1">
      <c r="A487" s="481"/>
      <c r="B487" s="481"/>
      <c r="C487" s="481"/>
      <c r="D487" s="481"/>
      <c r="E487" s="483"/>
      <c r="F487" s="474"/>
      <c r="G487" s="476"/>
      <c r="H487" s="476"/>
      <c r="I487" s="474"/>
      <c r="J487" s="265">
        <f>MERC!I488</f>
        <v>0</v>
      </c>
      <c r="K487" s="266">
        <f>MERC!K488</f>
        <v>0</v>
      </c>
      <c r="L487" s="266"/>
      <c r="M487" s="266"/>
      <c r="N487" s="266"/>
      <c r="O487" s="266"/>
      <c r="P487" s="266"/>
      <c r="Q487" s="267">
        <f>MERC!M488</f>
        <v>0</v>
      </c>
      <c r="R487" s="24">
        <f>MAX(MERC!O488*60,MERC!P488)</f>
        <v>0</v>
      </c>
      <c r="S487" s="270" t="str">
        <f>IF(MERC!N488&lt;&gt;"",MERC!N488,"")</f>
        <v/>
      </c>
      <c r="T487" s="491"/>
      <c r="U487" s="495"/>
      <c r="V487" s="495"/>
      <c r="W487" s="495"/>
      <c r="X487" s="495"/>
    </row>
    <row r="488" spans="1:24" ht="15.75" thickBot="1">
      <c r="A488" s="478">
        <f>MERC!B489</f>
        <v>0</v>
      </c>
      <c r="B488" s="478">
        <f>MERC!D489</f>
        <v>0</v>
      </c>
      <c r="C488" s="478">
        <f>IF(MERC!H489&gt;0,MERC!G489/MERC!H489,0)</f>
        <v>0</v>
      </c>
      <c r="D488" s="478">
        <f>MERC!E489</f>
        <v>0</v>
      </c>
      <c r="E488" s="477"/>
      <c r="F488" s="477"/>
      <c r="G488" s="484"/>
      <c r="H488" s="485"/>
      <c r="I488" s="472"/>
      <c r="J488" s="258">
        <f>MERC!I489</f>
        <v>0</v>
      </c>
      <c r="K488" s="259">
        <f>MERC!K489</f>
        <v>0</v>
      </c>
      <c r="L488" s="259"/>
      <c r="M488" s="259"/>
      <c r="N488" s="259"/>
      <c r="O488" s="259"/>
      <c r="P488" s="259"/>
      <c r="Q488" s="258">
        <f>MERC!M489</f>
        <v>0</v>
      </c>
      <c r="R488" s="20">
        <f>MAX(MERC!O489*60,MERC!P489)</f>
        <v>0</v>
      </c>
      <c r="S488" s="268" t="str">
        <f>IF(MERC!N489&lt;&gt;"",MERC!N489,"")</f>
        <v/>
      </c>
      <c r="T488" s="488" t="str">
        <f>IF(SUM(R488:R492)&gt;60,ROUND(SUM(R488:R492)/60,2)&amp;" HORAS",SUM(R488:R492)&amp;" MINUTOS")</f>
        <v>0 MINUTOS</v>
      </c>
      <c r="U488" s="492"/>
      <c r="V488" s="492"/>
      <c r="W488" s="492"/>
      <c r="X488" s="492"/>
    </row>
    <row r="489" spans="1:24" ht="15.75" thickBot="1">
      <c r="A489" s="479"/>
      <c r="B489" s="479"/>
      <c r="C489" s="479"/>
      <c r="D489" s="479"/>
      <c r="E489" s="482"/>
      <c r="F489" s="473"/>
      <c r="G489" s="476"/>
      <c r="H489" s="476"/>
      <c r="I489" s="473"/>
      <c r="J489" s="260">
        <f>MERC!I490</f>
        <v>0</v>
      </c>
      <c r="K489" s="261">
        <f>MERC!K490</f>
        <v>0</v>
      </c>
      <c r="L489" s="261"/>
      <c r="M489" s="261"/>
      <c r="N489" s="261"/>
      <c r="O489" s="261"/>
      <c r="P489" s="261"/>
      <c r="Q489" s="260">
        <f>MERC!M490</f>
        <v>0</v>
      </c>
      <c r="R489" s="21">
        <f>MAX(MERC!O490*60,MERC!P490)</f>
        <v>0</v>
      </c>
      <c r="S489" s="269" t="str">
        <f>IF(MERC!N490&lt;&gt;"",MERC!N490,"")</f>
        <v/>
      </c>
      <c r="T489" s="489"/>
      <c r="U489" s="493"/>
      <c r="V489" s="493"/>
      <c r="W489" s="493"/>
      <c r="X489" s="493"/>
    </row>
    <row r="490" spans="1:24" ht="15.75" thickBot="1">
      <c r="A490" s="480"/>
      <c r="B490" s="480"/>
      <c r="C490" s="480"/>
      <c r="D490" s="480"/>
      <c r="E490" s="482"/>
      <c r="F490" s="473"/>
      <c r="G490" s="22"/>
      <c r="H490" s="22"/>
      <c r="I490" s="473"/>
      <c r="J490" s="260">
        <f>MERC!I491</f>
        <v>0</v>
      </c>
      <c r="K490" s="261">
        <f>MERC!K491</f>
        <v>0</v>
      </c>
      <c r="L490" s="261"/>
      <c r="M490" s="261"/>
      <c r="N490" s="261"/>
      <c r="O490" s="261"/>
      <c r="P490" s="261"/>
      <c r="Q490" s="260">
        <f>MERC!M491</f>
        <v>0</v>
      </c>
      <c r="R490" s="23">
        <f>MAX(MERC!O491*60,MERC!P491)</f>
        <v>0</v>
      </c>
      <c r="S490" s="269" t="str">
        <f>IF(MERC!N491&lt;&gt;"",MERC!N491,"")</f>
        <v/>
      </c>
      <c r="T490" s="490"/>
      <c r="U490" s="494"/>
      <c r="V490" s="494"/>
      <c r="W490" s="494"/>
      <c r="X490" s="494"/>
    </row>
    <row r="491" spans="1:24" ht="15.75" thickBot="1">
      <c r="A491" s="480"/>
      <c r="B491" s="480"/>
      <c r="C491" s="480"/>
      <c r="D491" s="480"/>
      <c r="E491" s="482"/>
      <c r="F491" s="473"/>
      <c r="G491" s="484"/>
      <c r="H491" s="475"/>
      <c r="I491" s="473"/>
      <c r="J491" s="262">
        <f>MERC!I492</f>
        <v>0</v>
      </c>
      <c r="K491" s="263">
        <f>MERC!K492</f>
        <v>0</v>
      </c>
      <c r="L491" s="263"/>
      <c r="M491" s="263"/>
      <c r="N491" s="263"/>
      <c r="O491" s="263"/>
      <c r="P491" s="263"/>
      <c r="Q491" s="264">
        <f>MERC!M492</f>
        <v>0</v>
      </c>
      <c r="R491" s="23">
        <f>MAX(MERC!O492*60,MERC!P492)</f>
        <v>0</v>
      </c>
      <c r="S491" s="269" t="str">
        <f>IF(MERC!N492&lt;&gt;"",MERC!N492,"")</f>
        <v/>
      </c>
      <c r="T491" s="490"/>
      <c r="U491" s="494"/>
      <c r="V491" s="494"/>
      <c r="W491" s="494"/>
      <c r="X491" s="494"/>
    </row>
    <row r="492" spans="1:24" ht="15.75" thickBot="1">
      <c r="A492" s="481"/>
      <c r="B492" s="481"/>
      <c r="C492" s="481"/>
      <c r="D492" s="481"/>
      <c r="E492" s="483"/>
      <c r="F492" s="474"/>
      <c r="G492" s="476"/>
      <c r="H492" s="476"/>
      <c r="I492" s="474"/>
      <c r="J492" s="265">
        <f>MERC!I493</f>
        <v>0</v>
      </c>
      <c r="K492" s="266">
        <f>MERC!K493</f>
        <v>0</v>
      </c>
      <c r="L492" s="266"/>
      <c r="M492" s="266"/>
      <c r="N492" s="266"/>
      <c r="O492" s="266"/>
      <c r="P492" s="266"/>
      <c r="Q492" s="267">
        <f>MERC!M493</f>
        <v>0</v>
      </c>
      <c r="R492" s="24">
        <f>MAX(MERC!O493*60,MERC!P493)</f>
        <v>0</v>
      </c>
      <c r="S492" s="270" t="str">
        <f>IF(MERC!N493&lt;&gt;"",MERC!N493,"")</f>
        <v/>
      </c>
      <c r="T492" s="491"/>
      <c r="U492" s="495"/>
      <c r="V492" s="495"/>
      <c r="W492" s="495"/>
      <c r="X492" s="495"/>
    </row>
    <row r="493" spans="1:24" ht="15.75" thickBot="1">
      <c r="A493" s="478">
        <f>MERC!B494</f>
        <v>0</v>
      </c>
      <c r="B493" s="478">
        <f>MERC!D494</f>
        <v>0</v>
      </c>
      <c r="C493" s="478">
        <f>IF(MERC!H494&gt;0,MERC!G494/MERC!H494,0)</f>
        <v>0</v>
      </c>
      <c r="D493" s="478">
        <f>MERC!E494</f>
        <v>0</v>
      </c>
      <c r="E493" s="477"/>
      <c r="F493" s="472"/>
      <c r="G493" s="484"/>
      <c r="H493" s="485"/>
      <c r="I493" s="472"/>
      <c r="J493" s="258">
        <f>MERC!I494</f>
        <v>0</v>
      </c>
      <c r="K493" s="259">
        <f>MERC!K494</f>
        <v>0</v>
      </c>
      <c r="L493" s="259"/>
      <c r="M493" s="259"/>
      <c r="N493" s="259"/>
      <c r="O493" s="259"/>
      <c r="P493" s="259"/>
      <c r="Q493" s="258">
        <f>MERC!M494</f>
        <v>0</v>
      </c>
      <c r="R493" s="20">
        <f>MAX(MERC!O494*60,MERC!P494)</f>
        <v>0</v>
      </c>
      <c r="S493" s="268" t="str">
        <f>IF(MERC!N494&lt;&gt;"",MERC!N494,"")</f>
        <v/>
      </c>
      <c r="T493" s="488" t="str">
        <f>IF(SUM(R493:R497)&gt;60,ROUND(SUM(R493:R497)/60,2)&amp;" HORAS",SUM(R493:R497)&amp;" MINUTOS")</f>
        <v>0 MINUTOS</v>
      </c>
      <c r="U493" s="492"/>
      <c r="V493" s="492"/>
      <c r="W493" s="492"/>
      <c r="X493" s="492"/>
    </row>
    <row r="494" spans="1:24" ht="15.75" thickBot="1">
      <c r="A494" s="479"/>
      <c r="B494" s="479"/>
      <c r="C494" s="479"/>
      <c r="D494" s="479"/>
      <c r="E494" s="482"/>
      <c r="F494" s="473"/>
      <c r="G494" s="476"/>
      <c r="H494" s="476"/>
      <c r="I494" s="473"/>
      <c r="J494" s="260">
        <f>MERC!I495</f>
        <v>0</v>
      </c>
      <c r="K494" s="261">
        <f>MERC!K495</f>
        <v>0</v>
      </c>
      <c r="L494" s="261"/>
      <c r="M494" s="261"/>
      <c r="N494" s="261"/>
      <c r="O494" s="261"/>
      <c r="P494" s="261"/>
      <c r="Q494" s="260">
        <f>MERC!M495</f>
        <v>0</v>
      </c>
      <c r="R494" s="21">
        <f>MAX(MERC!O495*60,MERC!P495)</f>
        <v>0</v>
      </c>
      <c r="S494" s="269" t="str">
        <f>IF(MERC!N495&lt;&gt;"",MERC!N495,"")</f>
        <v/>
      </c>
      <c r="T494" s="489"/>
      <c r="U494" s="493"/>
      <c r="V494" s="493"/>
      <c r="W494" s="493"/>
      <c r="X494" s="493"/>
    </row>
    <row r="495" spans="1:24" ht="15.75" thickBot="1">
      <c r="A495" s="480"/>
      <c r="B495" s="480"/>
      <c r="C495" s="480"/>
      <c r="D495" s="480"/>
      <c r="E495" s="482"/>
      <c r="F495" s="473"/>
      <c r="G495" s="22"/>
      <c r="H495" s="22"/>
      <c r="I495" s="473"/>
      <c r="J495" s="260">
        <f>MERC!I496</f>
        <v>0</v>
      </c>
      <c r="K495" s="261">
        <f>MERC!K496</f>
        <v>0</v>
      </c>
      <c r="L495" s="261"/>
      <c r="M495" s="261"/>
      <c r="N495" s="261"/>
      <c r="O495" s="261"/>
      <c r="P495" s="261"/>
      <c r="Q495" s="260">
        <f>MERC!M496</f>
        <v>0</v>
      </c>
      <c r="R495" s="23">
        <f>MAX(MERC!O496*60,MERC!P496)</f>
        <v>0</v>
      </c>
      <c r="S495" s="269" t="str">
        <f>IF(MERC!N496&lt;&gt;"",MERC!N496,"")</f>
        <v/>
      </c>
      <c r="T495" s="490"/>
      <c r="U495" s="494"/>
      <c r="V495" s="494"/>
      <c r="W495" s="494"/>
      <c r="X495" s="494"/>
    </row>
    <row r="496" spans="1:24" ht="15.75" thickBot="1">
      <c r="A496" s="480"/>
      <c r="B496" s="480"/>
      <c r="C496" s="480"/>
      <c r="D496" s="480"/>
      <c r="E496" s="482"/>
      <c r="F496" s="473"/>
      <c r="G496" s="484"/>
      <c r="H496" s="484"/>
      <c r="I496" s="473"/>
      <c r="J496" s="262">
        <f>MERC!I497</f>
        <v>0</v>
      </c>
      <c r="K496" s="263">
        <f>MERC!K497</f>
        <v>0</v>
      </c>
      <c r="L496" s="263"/>
      <c r="M496" s="263"/>
      <c r="N496" s="263"/>
      <c r="O496" s="263"/>
      <c r="P496" s="263"/>
      <c r="Q496" s="264">
        <f>MERC!M497</f>
        <v>0</v>
      </c>
      <c r="R496" s="23">
        <f>MAX(MERC!O497*60,MERC!P497)</f>
        <v>0</v>
      </c>
      <c r="S496" s="269" t="str">
        <f>IF(MERC!N497&lt;&gt;"",MERC!N497,"")</f>
        <v/>
      </c>
      <c r="T496" s="490"/>
      <c r="U496" s="494"/>
      <c r="V496" s="494"/>
      <c r="W496" s="494"/>
      <c r="X496" s="494"/>
    </row>
    <row r="497" spans="1:24" ht="15.75" thickBot="1">
      <c r="A497" s="481"/>
      <c r="B497" s="481"/>
      <c r="C497" s="481"/>
      <c r="D497" s="481"/>
      <c r="E497" s="483"/>
      <c r="F497" s="474"/>
      <c r="G497" s="476"/>
      <c r="H497" s="476"/>
      <c r="I497" s="474"/>
      <c r="J497" s="265">
        <f>MERC!I498</f>
        <v>0</v>
      </c>
      <c r="K497" s="266">
        <f>MERC!K498</f>
        <v>0</v>
      </c>
      <c r="L497" s="266"/>
      <c r="M497" s="266"/>
      <c r="N497" s="266"/>
      <c r="O497" s="266"/>
      <c r="P497" s="266"/>
      <c r="Q497" s="267">
        <f>MERC!M498</f>
        <v>0</v>
      </c>
      <c r="R497" s="24">
        <f>MAX(MERC!O498*60,MERC!P498)</f>
        <v>0</v>
      </c>
      <c r="S497" s="270" t="str">
        <f>IF(MERC!N498&lt;&gt;"",MERC!N498,"")</f>
        <v/>
      </c>
      <c r="T497" s="491"/>
      <c r="U497" s="495"/>
      <c r="V497" s="495"/>
      <c r="W497" s="495"/>
      <c r="X497" s="495"/>
    </row>
    <row r="498" spans="1:24" ht="15.75" thickBot="1">
      <c r="A498" s="478">
        <f>MERC!B499</f>
        <v>0</v>
      </c>
      <c r="B498" s="478">
        <f>MERC!D499</f>
        <v>0</v>
      </c>
      <c r="C498" s="478">
        <f>IF(MERC!H499&gt;0,MERC!G499/MERC!H499,0)</f>
        <v>0</v>
      </c>
      <c r="D498" s="478">
        <f>MERC!E499</f>
        <v>0</v>
      </c>
      <c r="E498" s="472"/>
      <c r="F498" s="472"/>
      <c r="G498" s="484"/>
      <c r="H498" s="485"/>
      <c r="I498" s="472"/>
      <c r="J498" s="258">
        <f>MERC!I499</f>
        <v>0</v>
      </c>
      <c r="K498" s="259">
        <f>MERC!K499</f>
        <v>0</v>
      </c>
      <c r="L498" s="259"/>
      <c r="M498" s="259"/>
      <c r="N498" s="259"/>
      <c r="O498" s="259"/>
      <c r="P498" s="259"/>
      <c r="Q498" s="258">
        <f>MERC!M499</f>
        <v>0</v>
      </c>
      <c r="R498" s="20">
        <f>MAX(MERC!O499*60,MERC!P499)</f>
        <v>0</v>
      </c>
      <c r="S498" s="268" t="str">
        <f>IF(MERC!N499&lt;&gt;"",MERC!N499,"")</f>
        <v/>
      </c>
      <c r="T498" s="488" t="str">
        <f>IF(SUM(R498:R502)&gt;60,ROUND(SUM(R498:R502)/60,2)&amp;" HORAS",SUM(R498:R502)&amp;" MINUTOS")</f>
        <v>0 MINUTOS</v>
      </c>
      <c r="U498" s="492"/>
      <c r="V498" s="492"/>
      <c r="W498" s="492"/>
      <c r="X498" s="492"/>
    </row>
    <row r="499" spans="1:24" ht="15.75" thickBot="1">
      <c r="A499" s="479"/>
      <c r="B499" s="479"/>
      <c r="C499" s="479"/>
      <c r="D499" s="479"/>
      <c r="E499" s="486"/>
      <c r="F499" s="473"/>
      <c r="G499" s="476"/>
      <c r="H499" s="476"/>
      <c r="I499" s="473"/>
      <c r="J499" s="260">
        <f>MERC!I500</f>
        <v>0</v>
      </c>
      <c r="K499" s="261">
        <f>MERC!K500</f>
        <v>0</v>
      </c>
      <c r="L499" s="261"/>
      <c r="M499" s="261"/>
      <c r="N499" s="261"/>
      <c r="O499" s="261"/>
      <c r="P499" s="261"/>
      <c r="Q499" s="260">
        <f>MERC!M500</f>
        <v>0</v>
      </c>
      <c r="R499" s="21">
        <f>MAX(MERC!O500*60,MERC!P500)</f>
        <v>0</v>
      </c>
      <c r="S499" s="269" t="str">
        <f>IF(MERC!N500&lt;&gt;"",MERC!N500,"")</f>
        <v/>
      </c>
      <c r="T499" s="489"/>
      <c r="U499" s="493"/>
      <c r="V499" s="493"/>
      <c r="W499" s="493"/>
      <c r="X499" s="493"/>
    </row>
    <row r="500" spans="1:24" ht="15.75" thickBot="1">
      <c r="A500" s="480"/>
      <c r="B500" s="480"/>
      <c r="C500" s="480"/>
      <c r="D500" s="480"/>
      <c r="E500" s="486"/>
      <c r="F500" s="473"/>
      <c r="G500" s="22"/>
      <c r="H500" s="22"/>
      <c r="I500" s="473"/>
      <c r="J500" s="260">
        <f>MERC!I501</f>
        <v>0</v>
      </c>
      <c r="K500" s="261">
        <f>MERC!K501</f>
        <v>0</v>
      </c>
      <c r="L500" s="261"/>
      <c r="M500" s="261"/>
      <c r="N500" s="261"/>
      <c r="O500" s="261"/>
      <c r="P500" s="261"/>
      <c r="Q500" s="260">
        <f>MERC!M501</f>
        <v>0</v>
      </c>
      <c r="R500" s="23">
        <f>MAX(MERC!O501*60,MERC!P501)</f>
        <v>0</v>
      </c>
      <c r="S500" s="269" t="str">
        <f>IF(MERC!N501&lt;&gt;"",MERC!N501,"")</f>
        <v/>
      </c>
      <c r="T500" s="490"/>
      <c r="U500" s="494"/>
      <c r="V500" s="494"/>
      <c r="W500" s="494"/>
      <c r="X500" s="494"/>
    </row>
    <row r="501" spans="1:24" ht="15.75" thickBot="1">
      <c r="A501" s="480"/>
      <c r="B501" s="480"/>
      <c r="C501" s="480"/>
      <c r="D501" s="480"/>
      <c r="E501" s="486"/>
      <c r="F501" s="473"/>
      <c r="G501" s="484"/>
      <c r="H501" s="484"/>
      <c r="I501" s="473"/>
      <c r="J501" s="264">
        <f>MERC!I502</f>
        <v>0</v>
      </c>
      <c r="K501" s="263">
        <f>MERC!K502</f>
        <v>0</v>
      </c>
      <c r="L501" s="263"/>
      <c r="M501" s="263"/>
      <c r="N501" s="263"/>
      <c r="O501" s="263"/>
      <c r="P501" s="263"/>
      <c r="Q501" s="264">
        <f>MERC!M502</f>
        <v>0</v>
      </c>
      <c r="R501" s="23">
        <f>MAX(MERC!O502*60,MERC!P502)</f>
        <v>0</v>
      </c>
      <c r="S501" s="269" t="str">
        <f>IF(MERC!N502&lt;&gt;"",MERC!N502,"")</f>
        <v/>
      </c>
      <c r="T501" s="490"/>
      <c r="U501" s="494"/>
      <c r="V501" s="494"/>
      <c r="W501" s="494"/>
      <c r="X501" s="494"/>
    </row>
    <row r="502" spans="1:24" ht="15.75" thickBot="1">
      <c r="A502" s="481"/>
      <c r="B502" s="481"/>
      <c r="C502" s="481"/>
      <c r="D502" s="481"/>
      <c r="E502" s="487"/>
      <c r="F502" s="474"/>
      <c r="G502" s="476"/>
      <c r="H502" s="476"/>
      <c r="I502" s="474"/>
      <c r="J502" s="267">
        <f>MERC!I503</f>
        <v>0</v>
      </c>
      <c r="K502" s="266">
        <f>MERC!K503</f>
        <v>0</v>
      </c>
      <c r="L502" s="266"/>
      <c r="M502" s="266"/>
      <c r="N502" s="266"/>
      <c r="O502" s="266"/>
      <c r="P502" s="266"/>
      <c r="Q502" s="267">
        <f>MERC!M503</f>
        <v>0</v>
      </c>
      <c r="R502" s="24">
        <f>MAX(MERC!O503*60,MERC!P503)</f>
        <v>0</v>
      </c>
      <c r="S502" s="270" t="str">
        <f>IF(MERC!N503&lt;&gt;"",MERC!N503,"")</f>
        <v/>
      </c>
      <c r="T502" s="491"/>
      <c r="U502" s="495"/>
      <c r="V502" s="495"/>
      <c r="W502" s="495"/>
      <c r="X502" s="495"/>
    </row>
  </sheetData>
  <sheetProtection password="EEBA" sheet="1" autoFilter="0"/>
  <autoFilter ref="A2:X362" xr:uid="{00000000-0009-0000-0000-000006000000}"/>
  <mergeCells count="1602">
    <mergeCell ref="A498:A502"/>
    <mergeCell ref="B498:B502"/>
    <mergeCell ref="C498:C502"/>
    <mergeCell ref="D498:D502"/>
    <mergeCell ref="E498:E502"/>
    <mergeCell ref="F498:F502"/>
    <mergeCell ref="W498:W502"/>
    <mergeCell ref="X498:X502"/>
    <mergeCell ref="G501:G502"/>
    <mergeCell ref="H501:H502"/>
    <mergeCell ref="G498:G499"/>
    <mergeCell ref="H498:H499"/>
    <mergeCell ref="I498:I502"/>
    <mergeCell ref="T498:T502"/>
    <mergeCell ref="U498:U502"/>
    <mergeCell ref="V498:V502"/>
    <mergeCell ref="H486:H487"/>
    <mergeCell ref="G488:G489"/>
    <mergeCell ref="H488:H489"/>
    <mergeCell ref="W483:W487"/>
    <mergeCell ref="A483:A487"/>
    <mergeCell ref="B483:B487"/>
    <mergeCell ref="A493:A497"/>
    <mergeCell ref="B493:B497"/>
    <mergeCell ref="C493:C497"/>
    <mergeCell ref="D493:D497"/>
    <mergeCell ref="A488:A492"/>
    <mergeCell ref="B488:B492"/>
    <mergeCell ref="C488:C492"/>
    <mergeCell ref="D488:D492"/>
    <mergeCell ref="E493:E497"/>
    <mergeCell ref="F493:F497"/>
    <mergeCell ref="G493:G494"/>
    <mergeCell ref="H493:H494"/>
    <mergeCell ref="I493:I497"/>
    <mergeCell ref="T493:T497"/>
    <mergeCell ref="U493:U497"/>
    <mergeCell ref="C483:C487"/>
    <mergeCell ref="D483:D487"/>
    <mergeCell ref="E483:E487"/>
    <mergeCell ref="F483:F487"/>
    <mergeCell ref="V493:V497"/>
    <mergeCell ref="T483:T487"/>
    <mergeCell ref="U483:U487"/>
    <mergeCell ref="V483:V487"/>
    <mergeCell ref="G486:G487"/>
    <mergeCell ref="G496:G497"/>
    <mergeCell ref="H496:H497"/>
    <mergeCell ref="W493:W497"/>
    <mergeCell ref="G483:G484"/>
    <mergeCell ref="H483:H484"/>
    <mergeCell ref="E488:E492"/>
    <mergeCell ref="F488:F492"/>
    <mergeCell ref="I483:I487"/>
    <mergeCell ref="X483:X487"/>
    <mergeCell ref="G466:G467"/>
    <mergeCell ref="H466:H467"/>
    <mergeCell ref="G473:G474"/>
    <mergeCell ref="H473:H474"/>
    <mergeCell ref="I473:I477"/>
    <mergeCell ref="T473:T477"/>
    <mergeCell ref="W473:W477"/>
    <mergeCell ref="X473:X477"/>
    <mergeCell ref="I488:I492"/>
    <mergeCell ref="T488:T492"/>
    <mergeCell ref="U488:U492"/>
    <mergeCell ref="V488:V492"/>
    <mergeCell ref="W463:W467"/>
    <mergeCell ref="I463:I467"/>
    <mergeCell ref="T463:T467"/>
    <mergeCell ref="H471:H472"/>
    <mergeCell ref="U463:U467"/>
    <mergeCell ref="V463:V467"/>
    <mergeCell ref="G471:G472"/>
    <mergeCell ref="X493:X497"/>
    <mergeCell ref="A468:A472"/>
    <mergeCell ref="B468:B472"/>
    <mergeCell ref="C468:C472"/>
    <mergeCell ref="D468:D472"/>
    <mergeCell ref="E468:E472"/>
    <mergeCell ref="F468:F472"/>
    <mergeCell ref="W488:W492"/>
    <mergeCell ref="X488:X492"/>
    <mergeCell ref="G491:G492"/>
    <mergeCell ref="H491:H492"/>
    <mergeCell ref="A473:A477"/>
    <mergeCell ref="B473:B477"/>
    <mergeCell ref="C473:C477"/>
    <mergeCell ref="D473:D477"/>
    <mergeCell ref="E473:E477"/>
    <mergeCell ref="F473:F477"/>
    <mergeCell ref="A478:A482"/>
    <mergeCell ref="B478:B482"/>
    <mergeCell ref="W478:W482"/>
    <mergeCell ref="X478:X482"/>
    <mergeCell ref="G481:G482"/>
    <mergeCell ref="H481:H482"/>
    <mergeCell ref="U473:U477"/>
    <mergeCell ref="V473:V477"/>
    <mergeCell ref="I478:I482"/>
    <mergeCell ref="T478:T482"/>
    <mergeCell ref="U478:U482"/>
    <mergeCell ref="V478:V482"/>
    <mergeCell ref="V468:V472"/>
    <mergeCell ref="W468:W472"/>
    <mergeCell ref="X468:X472"/>
    <mergeCell ref="A463:A467"/>
    <mergeCell ref="B463:B467"/>
    <mergeCell ref="C463:C467"/>
    <mergeCell ref="D463:D467"/>
    <mergeCell ref="E463:E467"/>
    <mergeCell ref="F463:F467"/>
    <mergeCell ref="C478:C482"/>
    <mergeCell ref="D478:D482"/>
    <mergeCell ref="E478:E482"/>
    <mergeCell ref="F478:F482"/>
    <mergeCell ref="G476:G477"/>
    <mergeCell ref="H476:H477"/>
    <mergeCell ref="G478:G479"/>
    <mergeCell ref="H478:H479"/>
    <mergeCell ref="X463:X467"/>
    <mergeCell ref="U468:U472"/>
    <mergeCell ref="A448:A452"/>
    <mergeCell ref="B448:B452"/>
    <mergeCell ref="C448:C452"/>
    <mergeCell ref="D448:D452"/>
    <mergeCell ref="E448:E452"/>
    <mergeCell ref="F448:F452"/>
    <mergeCell ref="G468:G469"/>
    <mergeCell ref="H468:H469"/>
    <mergeCell ref="I468:I472"/>
    <mergeCell ref="T468:T472"/>
    <mergeCell ref="G448:G449"/>
    <mergeCell ref="H448:H449"/>
    <mergeCell ref="I448:I452"/>
    <mergeCell ref="T448:T452"/>
    <mergeCell ref="G463:G464"/>
    <mergeCell ref="H463:H464"/>
    <mergeCell ref="A453:A457"/>
    <mergeCell ref="B453:B457"/>
    <mergeCell ref="C453:C457"/>
    <mergeCell ref="D453:D457"/>
    <mergeCell ref="E453:E457"/>
    <mergeCell ref="F453:F457"/>
    <mergeCell ref="I458:I462"/>
    <mergeCell ref="W453:W457"/>
    <mergeCell ref="X453:X457"/>
    <mergeCell ref="W458:W462"/>
    <mergeCell ref="X458:X462"/>
    <mergeCell ref="G461:G462"/>
    <mergeCell ref="H461:H462"/>
    <mergeCell ref="U453:U457"/>
    <mergeCell ref="V453:V457"/>
    <mergeCell ref="G456:G457"/>
    <mergeCell ref="H456:H457"/>
    <mergeCell ref="G453:G454"/>
    <mergeCell ref="H453:H454"/>
    <mergeCell ref="I453:I457"/>
    <mergeCell ref="T453:T457"/>
    <mergeCell ref="G458:G459"/>
    <mergeCell ref="H458:H459"/>
    <mergeCell ref="U448:U452"/>
    <mergeCell ref="V448:V452"/>
    <mergeCell ref="W448:W452"/>
    <mergeCell ref="X448:X452"/>
    <mergeCell ref="G451:G452"/>
    <mergeCell ref="H451:H452"/>
    <mergeCell ref="E438:E442"/>
    <mergeCell ref="F438:F442"/>
    <mergeCell ref="A443:A447"/>
    <mergeCell ref="B443:B447"/>
    <mergeCell ref="C443:C447"/>
    <mergeCell ref="D443:D447"/>
    <mergeCell ref="E443:E447"/>
    <mergeCell ref="F443:F447"/>
    <mergeCell ref="T458:T462"/>
    <mergeCell ref="U458:U462"/>
    <mergeCell ref="V458:V462"/>
    <mergeCell ref="G443:G444"/>
    <mergeCell ref="H443:H444"/>
    <mergeCell ref="I443:I447"/>
    <mergeCell ref="T443:T447"/>
    <mergeCell ref="U443:U447"/>
    <mergeCell ref="V443:V447"/>
    <mergeCell ref="A458:A462"/>
    <mergeCell ref="B458:B462"/>
    <mergeCell ref="C458:C462"/>
    <mergeCell ref="D458:D462"/>
    <mergeCell ref="E458:E462"/>
    <mergeCell ref="F458:F462"/>
    <mergeCell ref="I438:I442"/>
    <mergeCell ref="T438:T442"/>
    <mergeCell ref="U438:U442"/>
    <mergeCell ref="F423:F427"/>
    <mergeCell ref="W443:W447"/>
    <mergeCell ref="X443:X447"/>
    <mergeCell ref="G426:G427"/>
    <mergeCell ref="H426:H427"/>
    <mergeCell ref="G433:G434"/>
    <mergeCell ref="H433:H434"/>
    <mergeCell ref="I433:I437"/>
    <mergeCell ref="T433:T437"/>
    <mergeCell ref="G438:G439"/>
    <mergeCell ref="H438:H439"/>
    <mergeCell ref="A428:A432"/>
    <mergeCell ref="B428:B432"/>
    <mergeCell ref="C428:C432"/>
    <mergeCell ref="D428:D432"/>
    <mergeCell ref="E428:E432"/>
    <mergeCell ref="F428:F432"/>
    <mergeCell ref="A433:A437"/>
    <mergeCell ref="B433:B437"/>
    <mergeCell ref="C433:C437"/>
    <mergeCell ref="D433:D437"/>
    <mergeCell ref="E433:E437"/>
    <mergeCell ref="F433:F437"/>
    <mergeCell ref="A438:A442"/>
    <mergeCell ref="B438:B442"/>
    <mergeCell ref="C438:C442"/>
    <mergeCell ref="D438:D442"/>
    <mergeCell ref="G446:G447"/>
    <mergeCell ref="H446:H447"/>
    <mergeCell ref="A418:A422"/>
    <mergeCell ref="B418:B422"/>
    <mergeCell ref="C418:C422"/>
    <mergeCell ref="D418:D422"/>
    <mergeCell ref="I418:I422"/>
    <mergeCell ref="T418:T422"/>
    <mergeCell ref="E418:E422"/>
    <mergeCell ref="F418:F422"/>
    <mergeCell ref="V438:V442"/>
    <mergeCell ref="G423:G424"/>
    <mergeCell ref="H423:H424"/>
    <mergeCell ref="I423:I427"/>
    <mergeCell ref="T423:T427"/>
    <mergeCell ref="U423:U427"/>
    <mergeCell ref="V423:V427"/>
    <mergeCell ref="W433:W437"/>
    <mergeCell ref="X433:X437"/>
    <mergeCell ref="W438:W442"/>
    <mergeCell ref="X438:X442"/>
    <mergeCell ref="G441:G442"/>
    <mergeCell ref="H441:H442"/>
    <mergeCell ref="U433:U437"/>
    <mergeCell ref="V433:V437"/>
    <mergeCell ref="G436:G437"/>
    <mergeCell ref="H436:H437"/>
    <mergeCell ref="W423:W427"/>
    <mergeCell ref="X423:X427"/>
    <mergeCell ref="A423:A427"/>
    <mergeCell ref="B423:B427"/>
    <mergeCell ref="C423:C427"/>
    <mergeCell ref="D423:D427"/>
    <mergeCell ref="E423:E427"/>
    <mergeCell ref="W408:W412"/>
    <mergeCell ref="X408:X412"/>
    <mergeCell ref="G411:G412"/>
    <mergeCell ref="H411:H412"/>
    <mergeCell ref="W403:W407"/>
    <mergeCell ref="X403:X407"/>
    <mergeCell ref="U403:U407"/>
    <mergeCell ref="V403:V407"/>
    <mergeCell ref="A408:A412"/>
    <mergeCell ref="B408:B412"/>
    <mergeCell ref="C408:C412"/>
    <mergeCell ref="D408:D412"/>
    <mergeCell ref="E408:E412"/>
    <mergeCell ref="F408:F412"/>
    <mergeCell ref="G428:G429"/>
    <mergeCell ref="H428:H429"/>
    <mergeCell ref="I428:I432"/>
    <mergeCell ref="T428:T432"/>
    <mergeCell ref="U428:U432"/>
    <mergeCell ref="V428:V432"/>
    <mergeCell ref="W428:W432"/>
    <mergeCell ref="X428:X432"/>
    <mergeCell ref="G431:G432"/>
    <mergeCell ref="H431:H432"/>
    <mergeCell ref="A413:A417"/>
    <mergeCell ref="B413:B417"/>
    <mergeCell ref="C413:C417"/>
    <mergeCell ref="D413:D417"/>
    <mergeCell ref="E413:E417"/>
    <mergeCell ref="F413:F417"/>
    <mergeCell ref="G416:G417"/>
    <mergeCell ref="H416:H417"/>
    <mergeCell ref="E398:E402"/>
    <mergeCell ref="F398:F402"/>
    <mergeCell ref="G398:G399"/>
    <mergeCell ref="H398:H399"/>
    <mergeCell ref="A403:A407"/>
    <mergeCell ref="B403:B407"/>
    <mergeCell ref="G403:G404"/>
    <mergeCell ref="H403:H404"/>
    <mergeCell ref="U413:U417"/>
    <mergeCell ref="V413:V417"/>
    <mergeCell ref="W413:W417"/>
    <mergeCell ref="X413:X417"/>
    <mergeCell ref="W418:W422"/>
    <mergeCell ref="X418:X422"/>
    <mergeCell ref="G421:G422"/>
    <mergeCell ref="H421:H422"/>
    <mergeCell ref="G413:G414"/>
    <mergeCell ref="H413:H414"/>
    <mergeCell ref="I413:I417"/>
    <mergeCell ref="T413:T417"/>
    <mergeCell ref="G408:G409"/>
    <mergeCell ref="H408:H409"/>
    <mergeCell ref="I408:I412"/>
    <mergeCell ref="T408:T412"/>
    <mergeCell ref="G406:G407"/>
    <mergeCell ref="H406:H407"/>
    <mergeCell ref="G418:G419"/>
    <mergeCell ref="H418:H419"/>
    <mergeCell ref="U418:U422"/>
    <mergeCell ref="V418:V422"/>
    <mergeCell ref="U408:U412"/>
    <mergeCell ref="V408:V412"/>
    <mergeCell ref="I403:I407"/>
    <mergeCell ref="T403:T407"/>
    <mergeCell ref="G386:G387"/>
    <mergeCell ref="H386:H387"/>
    <mergeCell ref="A388:A392"/>
    <mergeCell ref="B388:B392"/>
    <mergeCell ref="C388:C392"/>
    <mergeCell ref="D388:D392"/>
    <mergeCell ref="E388:E392"/>
    <mergeCell ref="F388:F392"/>
    <mergeCell ref="G388:G389"/>
    <mergeCell ref="H388:H389"/>
    <mergeCell ref="C403:C407"/>
    <mergeCell ref="D403:D407"/>
    <mergeCell ref="E403:E407"/>
    <mergeCell ref="F403:F407"/>
    <mergeCell ref="G391:G392"/>
    <mergeCell ref="H391:H392"/>
    <mergeCell ref="G393:G394"/>
    <mergeCell ref="H393:H394"/>
    <mergeCell ref="A393:A397"/>
    <mergeCell ref="B393:B397"/>
    <mergeCell ref="C393:C397"/>
    <mergeCell ref="D393:D397"/>
    <mergeCell ref="E393:E397"/>
    <mergeCell ref="F393:F397"/>
    <mergeCell ref="G396:G397"/>
    <mergeCell ref="H396:H397"/>
    <mergeCell ref="A398:A402"/>
    <mergeCell ref="B398:B402"/>
    <mergeCell ref="C398:C402"/>
    <mergeCell ref="D398:D402"/>
    <mergeCell ref="H383:H384"/>
    <mergeCell ref="U383:U387"/>
    <mergeCell ref="V383:V387"/>
    <mergeCell ref="I388:I392"/>
    <mergeCell ref="T388:T392"/>
    <mergeCell ref="U388:U392"/>
    <mergeCell ref="V388:V392"/>
    <mergeCell ref="W383:W387"/>
    <mergeCell ref="X383:X387"/>
    <mergeCell ref="W388:W392"/>
    <mergeCell ref="X388:X392"/>
    <mergeCell ref="I383:I387"/>
    <mergeCell ref="T383:T387"/>
    <mergeCell ref="U393:U397"/>
    <mergeCell ref="V393:V397"/>
    <mergeCell ref="U398:U402"/>
    <mergeCell ref="V398:V402"/>
    <mergeCell ref="I398:I402"/>
    <mergeCell ref="T398:T402"/>
    <mergeCell ref="I393:I397"/>
    <mergeCell ref="T393:T397"/>
    <mergeCell ref="H373:H374"/>
    <mergeCell ref="I373:I377"/>
    <mergeCell ref="T373:T377"/>
    <mergeCell ref="U373:U377"/>
    <mergeCell ref="V373:V377"/>
    <mergeCell ref="G376:G377"/>
    <mergeCell ref="H376:H377"/>
    <mergeCell ref="A363:A367"/>
    <mergeCell ref="B363:B367"/>
    <mergeCell ref="C363:C367"/>
    <mergeCell ref="D363:D367"/>
    <mergeCell ref="E363:E367"/>
    <mergeCell ref="F363:F367"/>
    <mergeCell ref="W393:W397"/>
    <mergeCell ref="X393:X397"/>
    <mergeCell ref="W398:W402"/>
    <mergeCell ref="X398:X402"/>
    <mergeCell ref="A378:A382"/>
    <mergeCell ref="B378:B382"/>
    <mergeCell ref="C378:C382"/>
    <mergeCell ref="D378:D382"/>
    <mergeCell ref="E378:E382"/>
    <mergeCell ref="F378:F382"/>
    <mergeCell ref="G401:G402"/>
    <mergeCell ref="H401:H402"/>
    <mergeCell ref="A383:A387"/>
    <mergeCell ref="B383:B387"/>
    <mergeCell ref="C383:C387"/>
    <mergeCell ref="D383:D387"/>
    <mergeCell ref="E383:E387"/>
    <mergeCell ref="F383:F387"/>
    <mergeCell ref="G383:G384"/>
    <mergeCell ref="X378:X382"/>
    <mergeCell ref="G363:G364"/>
    <mergeCell ref="H363:H364"/>
    <mergeCell ref="I363:I367"/>
    <mergeCell ref="T363:T367"/>
    <mergeCell ref="U363:U367"/>
    <mergeCell ref="V363:V367"/>
    <mergeCell ref="G366:G367"/>
    <mergeCell ref="H366:H367"/>
    <mergeCell ref="A368:A372"/>
    <mergeCell ref="B368:B372"/>
    <mergeCell ref="C368:C372"/>
    <mergeCell ref="D368:D372"/>
    <mergeCell ref="E368:E372"/>
    <mergeCell ref="F368:F372"/>
    <mergeCell ref="G368:G369"/>
    <mergeCell ref="H368:H369"/>
    <mergeCell ref="I368:I372"/>
    <mergeCell ref="T368:T372"/>
    <mergeCell ref="U368:U372"/>
    <mergeCell ref="V368:V372"/>
    <mergeCell ref="W373:W377"/>
    <mergeCell ref="X373:X377"/>
    <mergeCell ref="G371:G372"/>
    <mergeCell ref="H371:H372"/>
    <mergeCell ref="A373:A377"/>
    <mergeCell ref="B373:B377"/>
    <mergeCell ref="C373:C377"/>
    <mergeCell ref="D373:D377"/>
    <mergeCell ref="E373:E377"/>
    <mergeCell ref="F373:F377"/>
    <mergeCell ref="G373:G374"/>
    <mergeCell ref="X298:X302"/>
    <mergeCell ref="X353:X357"/>
    <mergeCell ref="X358:X362"/>
    <mergeCell ref="X303:X307"/>
    <mergeCell ref="X308:X312"/>
    <mergeCell ref="G378:G379"/>
    <mergeCell ref="H378:H379"/>
    <mergeCell ref="I378:I382"/>
    <mergeCell ref="T378:T382"/>
    <mergeCell ref="U378:U382"/>
    <mergeCell ref="V378:V382"/>
    <mergeCell ref="G381:G382"/>
    <mergeCell ref="H381:H382"/>
    <mergeCell ref="W48:W52"/>
    <mergeCell ref="W53:W57"/>
    <mergeCell ref="W58:W62"/>
    <mergeCell ref="W63:W67"/>
    <mergeCell ref="U333:U337"/>
    <mergeCell ref="X288:X292"/>
    <mergeCell ref="X273:X277"/>
    <mergeCell ref="X213:X217"/>
    <mergeCell ref="X218:X222"/>
    <mergeCell ref="X193:X197"/>
    <mergeCell ref="W333:W337"/>
    <mergeCell ref="V303:V307"/>
    <mergeCell ref="V238:V242"/>
    <mergeCell ref="W298:W302"/>
    <mergeCell ref="W263:W267"/>
    <mergeCell ref="W268:W272"/>
    <mergeCell ref="W178:W182"/>
    <mergeCell ref="W183:W187"/>
    <mergeCell ref="W378:W382"/>
    <mergeCell ref="X3:X7"/>
    <mergeCell ref="X8:X12"/>
    <mergeCell ref="W368:W372"/>
    <mergeCell ref="X368:X372"/>
    <mergeCell ref="X323:X327"/>
    <mergeCell ref="X328:X332"/>
    <mergeCell ref="X313:X317"/>
    <mergeCell ref="X318:X322"/>
    <mergeCell ref="W103:W107"/>
    <mergeCell ref="W353:W357"/>
    <mergeCell ref="W303:W307"/>
    <mergeCell ref="W308:W312"/>
    <mergeCell ref="W313:W317"/>
    <mergeCell ref="W318:W322"/>
    <mergeCell ref="W323:W327"/>
    <mergeCell ref="W328:W332"/>
    <mergeCell ref="W363:W367"/>
    <mergeCell ref="X363:X367"/>
    <mergeCell ref="X333:X337"/>
    <mergeCell ref="X338:X342"/>
    <mergeCell ref="X343:X347"/>
    <mergeCell ref="X348:X352"/>
    <mergeCell ref="W358:W362"/>
    <mergeCell ref="W338:W342"/>
    <mergeCell ref="W343:W347"/>
    <mergeCell ref="W348:W352"/>
    <mergeCell ref="X253:X257"/>
    <mergeCell ref="X258:X262"/>
    <mergeCell ref="X198:X202"/>
    <mergeCell ref="X203:X207"/>
    <mergeCell ref="X208:X212"/>
    <mergeCell ref="X223:X227"/>
    <mergeCell ref="A1:V1"/>
    <mergeCell ref="W1:X1"/>
    <mergeCell ref="X158:X162"/>
    <mergeCell ref="X163:X167"/>
    <mergeCell ref="X168:X172"/>
    <mergeCell ref="X173:X177"/>
    <mergeCell ref="W68:W72"/>
    <mergeCell ref="X278:X282"/>
    <mergeCell ref="X283:X287"/>
    <mergeCell ref="W128:W132"/>
    <mergeCell ref="W133:W137"/>
    <mergeCell ref="W138:W142"/>
    <mergeCell ref="W143:W147"/>
    <mergeCell ref="W148:W152"/>
    <mergeCell ref="W153:W157"/>
    <mergeCell ref="X263:X267"/>
    <mergeCell ref="W108:W112"/>
    <mergeCell ref="W113:W117"/>
    <mergeCell ref="W118:W122"/>
    <mergeCell ref="W123:W127"/>
    <mergeCell ref="X153:X157"/>
    <mergeCell ref="W43:W47"/>
    <mergeCell ref="X63:X67"/>
    <mergeCell ref="X68:X72"/>
    <mergeCell ref="X73:X77"/>
    <mergeCell ref="X78:X82"/>
    <mergeCell ref="X83:X87"/>
    <mergeCell ref="X228:X232"/>
    <mergeCell ref="X233:X237"/>
    <mergeCell ref="X178:X182"/>
    <mergeCell ref="X183:X187"/>
    <mergeCell ref="X188:X192"/>
    <mergeCell ref="X13:X17"/>
    <mergeCell ref="X18:X22"/>
    <mergeCell ref="X23:X27"/>
    <mergeCell ref="X28:X32"/>
    <mergeCell ref="X33:X37"/>
    <mergeCell ref="X38:X42"/>
    <mergeCell ref="X93:X97"/>
    <mergeCell ref="X98:X102"/>
    <mergeCell ref="X103:X107"/>
    <mergeCell ref="X123:X127"/>
    <mergeCell ref="X128:X132"/>
    <mergeCell ref="X133:X137"/>
    <mergeCell ref="X138:X142"/>
    <mergeCell ref="X143:X147"/>
    <mergeCell ref="X148:X152"/>
    <mergeCell ref="X43:X47"/>
    <mergeCell ref="X48:X52"/>
    <mergeCell ref="X53:X57"/>
    <mergeCell ref="X58:X62"/>
    <mergeCell ref="X88:X92"/>
    <mergeCell ref="X238:X242"/>
    <mergeCell ref="W278:W282"/>
    <mergeCell ref="W283:W287"/>
    <mergeCell ref="W288:W292"/>
    <mergeCell ref="W293:W297"/>
    <mergeCell ref="W158:W162"/>
    <mergeCell ref="W163:W167"/>
    <mergeCell ref="W168:W172"/>
    <mergeCell ref="W173:W177"/>
    <mergeCell ref="X243:X247"/>
    <mergeCell ref="X248:X252"/>
    <mergeCell ref="X108:X112"/>
    <mergeCell ref="X113:X117"/>
    <mergeCell ref="X118:X122"/>
    <mergeCell ref="X268:X272"/>
    <mergeCell ref="X293:X297"/>
    <mergeCell ref="W233:W237"/>
    <mergeCell ref="W238:W242"/>
    <mergeCell ref="W243:W247"/>
    <mergeCell ref="W248:W252"/>
    <mergeCell ref="W253:W257"/>
    <mergeCell ref="W258:W262"/>
    <mergeCell ref="W198:W202"/>
    <mergeCell ref="W203:W207"/>
    <mergeCell ref="W273:W277"/>
    <mergeCell ref="W213:W217"/>
    <mergeCell ref="W218:W222"/>
    <mergeCell ref="W223:W227"/>
    <mergeCell ref="W228:W232"/>
    <mergeCell ref="W208:W212"/>
    <mergeCell ref="W188:W192"/>
    <mergeCell ref="W193:W197"/>
    <mergeCell ref="U238:U242"/>
    <mergeCell ref="U258:U262"/>
    <mergeCell ref="V258:V262"/>
    <mergeCell ref="U263:U267"/>
    <mergeCell ref="V263:V267"/>
    <mergeCell ref="U268:U272"/>
    <mergeCell ref="V268:V272"/>
    <mergeCell ref="V273:V277"/>
    <mergeCell ref="U278:U282"/>
    <mergeCell ref="W3:W7"/>
    <mergeCell ref="W8:W12"/>
    <mergeCell ref="W13:W17"/>
    <mergeCell ref="W18:W22"/>
    <mergeCell ref="W23:W27"/>
    <mergeCell ref="W28:W32"/>
    <mergeCell ref="W33:W37"/>
    <mergeCell ref="W38:W42"/>
    <mergeCell ref="U318:U322"/>
    <mergeCell ref="V318:V322"/>
    <mergeCell ref="U323:U327"/>
    <mergeCell ref="V323:V327"/>
    <mergeCell ref="U293:U297"/>
    <mergeCell ref="V233:V237"/>
    <mergeCell ref="U243:U247"/>
    <mergeCell ref="V243:V247"/>
    <mergeCell ref="U248:U252"/>
    <mergeCell ref="V248:V252"/>
    <mergeCell ref="U253:U257"/>
    <mergeCell ref="V253:V257"/>
    <mergeCell ref="U213:U217"/>
    <mergeCell ref="V213:V217"/>
    <mergeCell ref="U218:U222"/>
    <mergeCell ref="V218:V222"/>
    <mergeCell ref="W73:W77"/>
    <mergeCell ref="W78:W82"/>
    <mergeCell ref="W83:W87"/>
    <mergeCell ref="W88:W92"/>
    <mergeCell ref="W93:W97"/>
    <mergeCell ref="W98:W102"/>
    <mergeCell ref="V278:V282"/>
    <mergeCell ref="U283:U287"/>
    <mergeCell ref="U3:U7"/>
    <mergeCell ref="V3:V7"/>
    <mergeCell ref="U8:U12"/>
    <mergeCell ref="V8:V12"/>
    <mergeCell ref="U13:U17"/>
    <mergeCell ref="V13:V17"/>
    <mergeCell ref="U168:U172"/>
    <mergeCell ref="V168:V172"/>
    <mergeCell ref="U173:U177"/>
    <mergeCell ref="V173:V177"/>
    <mergeCell ref="U178:U182"/>
    <mergeCell ref="V178:V182"/>
    <mergeCell ref="U183:U187"/>
    <mergeCell ref="V183:V187"/>
    <mergeCell ref="U188:U192"/>
    <mergeCell ref="V188:V192"/>
    <mergeCell ref="U193:U197"/>
    <mergeCell ref="V23:V27"/>
    <mergeCell ref="V128:V132"/>
    <mergeCell ref="U133:U137"/>
    <mergeCell ref="V133:V137"/>
    <mergeCell ref="U108:U112"/>
    <mergeCell ref="U28:U32"/>
    <mergeCell ref="V28:V32"/>
    <mergeCell ref="U33:U37"/>
    <mergeCell ref="V33:V37"/>
    <mergeCell ref="U38:U42"/>
    <mergeCell ref="V38:V42"/>
    <mergeCell ref="U43:U47"/>
    <mergeCell ref="V43:V47"/>
    <mergeCell ref="U48:U52"/>
    <mergeCell ref="V48:V52"/>
    <mergeCell ref="U18:U22"/>
    <mergeCell ref="V18:V22"/>
    <mergeCell ref="U23:U27"/>
    <mergeCell ref="U98:U102"/>
    <mergeCell ref="V98:V102"/>
    <mergeCell ref="U103:U107"/>
    <mergeCell ref="V103:V107"/>
    <mergeCell ref="U83:U87"/>
    <mergeCell ref="V83:V87"/>
    <mergeCell ref="U88:U92"/>
    <mergeCell ref="U228:U232"/>
    <mergeCell ref="V228:V232"/>
    <mergeCell ref="U198:U202"/>
    <mergeCell ref="V198:V202"/>
    <mergeCell ref="U203:U207"/>
    <mergeCell ref="V203:V207"/>
    <mergeCell ref="U208:U212"/>
    <mergeCell ref="V208:V212"/>
    <mergeCell ref="U153:U157"/>
    <mergeCell ref="V153:V157"/>
    <mergeCell ref="U158:U162"/>
    <mergeCell ref="V158:V162"/>
    <mergeCell ref="U163:U167"/>
    <mergeCell ref="V163:V167"/>
    <mergeCell ref="V193:V197"/>
    <mergeCell ref="H308:H309"/>
    <mergeCell ref="I308:I312"/>
    <mergeCell ref="H311:H312"/>
    <mergeCell ref="U138:U142"/>
    <mergeCell ref="V138:V142"/>
    <mergeCell ref="U143:U147"/>
    <mergeCell ref="V143:V147"/>
    <mergeCell ref="U148:U152"/>
    <mergeCell ref="V148:V152"/>
    <mergeCell ref="U273:U277"/>
    <mergeCell ref="U298:U302"/>
    <mergeCell ref="V298:V302"/>
    <mergeCell ref="U303:U307"/>
    <mergeCell ref="U223:U227"/>
    <mergeCell ref="V223:V227"/>
    <mergeCell ref="U233:U237"/>
    <mergeCell ref="E358:E362"/>
    <mergeCell ref="F358:F362"/>
    <mergeCell ref="G358:G359"/>
    <mergeCell ref="H358:H359"/>
    <mergeCell ref="I358:I362"/>
    <mergeCell ref="G361:G362"/>
    <mergeCell ref="H361:H362"/>
    <mergeCell ref="U338:U342"/>
    <mergeCell ref="V338:V342"/>
    <mergeCell ref="U288:U292"/>
    <mergeCell ref="V288:V292"/>
    <mergeCell ref="U328:U332"/>
    <mergeCell ref="V328:V332"/>
    <mergeCell ref="V293:V297"/>
    <mergeCell ref="U358:U362"/>
    <mergeCell ref="V358:V362"/>
    <mergeCell ref="V313:V317"/>
    <mergeCell ref="U53:U57"/>
    <mergeCell ref="V53:V57"/>
    <mergeCell ref="U58:U62"/>
    <mergeCell ref="V58:V62"/>
    <mergeCell ref="U63:U67"/>
    <mergeCell ref="V108:V112"/>
    <mergeCell ref="U113:U117"/>
    <mergeCell ref="V113:V117"/>
    <mergeCell ref="V63:V67"/>
    <mergeCell ref="U68:U72"/>
    <mergeCell ref="V68:V72"/>
    <mergeCell ref="U73:U77"/>
    <mergeCell ref="V73:V77"/>
    <mergeCell ref="U78:U82"/>
    <mergeCell ref="V123:V127"/>
    <mergeCell ref="U128:U132"/>
    <mergeCell ref="V283:V287"/>
    <mergeCell ref="G311:G312"/>
    <mergeCell ref="U308:U312"/>
    <mergeCell ref="G356:G357"/>
    <mergeCell ref="H356:H357"/>
    <mergeCell ref="H328:H329"/>
    <mergeCell ref="I328:I332"/>
    <mergeCell ref="G331:G332"/>
    <mergeCell ref="H331:H332"/>
    <mergeCell ref="H326:H327"/>
    <mergeCell ref="U118:U122"/>
    <mergeCell ref="V118:V122"/>
    <mergeCell ref="U123:U127"/>
    <mergeCell ref="V78:V82"/>
    <mergeCell ref="E343:E347"/>
    <mergeCell ref="F343:F347"/>
    <mergeCell ref="G343:G344"/>
    <mergeCell ref="H343:H344"/>
    <mergeCell ref="I343:I347"/>
    <mergeCell ref="G346:G347"/>
    <mergeCell ref="H346:H347"/>
    <mergeCell ref="V88:V92"/>
    <mergeCell ref="U93:U97"/>
    <mergeCell ref="V93:V97"/>
    <mergeCell ref="V333:V337"/>
    <mergeCell ref="U343:U347"/>
    <mergeCell ref="V343:V347"/>
    <mergeCell ref="U348:U352"/>
    <mergeCell ref="V348:V352"/>
    <mergeCell ref="U353:U357"/>
    <mergeCell ref="V353:V357"/>
    <mergeCell ref="V308:V312"/>
    <mergeCell ref="U313:U317"/>
    <mergeCell ref="I313:I317"/>
    <mergeCell ref="G336:G337"/>
    <mergeCell ref="H336:H337"/>
    <mergeCell ref="F338:F342"/>
    <mergeCell ref="G338:G339"/>
    <mergeCell ref="H338:H339"/>
    <mergeCell ref="I338:I342"/>
    <mergeCell ref="G341:G342"/>
    <mergeCell ref="G318:G319"/>
    <mergeCell ref="H318:H319"/>
    <mergeCell ref="I318:I322"/>
    <mergeCell ref="G321:G322"/>
    <mergeCell ref="H321:H322"/>
    <mergeCell ref="E298:E302"/>
    <mergeCell ref="F298:F302"/>
    <mergeCell ref="G298:G299"/>
    <mergeCell ref="H298:H299"/>
    <mergeCell ref="I298:I302"/>
    <mergeCell ref="G301:G302"/>
    <mergeCell ref="H301:H302"/>
    <mergeCell ref="E303:E307"/>
    <mergeCell ref="F303:F307"/>
    <mergeCell ref="G303:G304"/>
    <mergeCell ref="H303:H304"/>
    <mergeCell ref="I303:I307"/>
    <mergeCell ref="G306:G307"/>
    <mergeCell ref="H306:H307"/>
    <mergeCell ref="F328:F332"/>
    <mergeCell ref="G328:G329"/>
    <mergeCell ref="E308:E312"/>
    <mergeCell ref="F308:F312"/>
    <mergeCell ref="G308:G309"/>
    <mergeCell ref="E283:E287"/>
    <mergeCell ref="F283:F287"/>
    <mergeCell ref="G283:G284"/>
    <mergeCell ref="H283:H284"/>
    <mergeCell ref="I283:I287"/>
    <mergeCell ref="G286:G287"/>
    <mergeCell ref="H286:H287"/>
    <mergeCell ref="E288:E292"/>
    <mergeCell ref="F288:F292"/>
    <mergeCell ref="G288:G289"/>
    <mergeCell ref="H288:H289"/>
    <mergeCell ref="I288:I292"/>
    <mergeCell ref="G291:G292"/>
    <mergeCell ref="H291:H292"/>
    <mergeCell ref="E293:E297"/>
    <mergeCell ref="F293:F297"/>
    <mergeCell ref="G293:G294"/>
    <mergeCell ref="H293:H294"/>
    <mergeCell ref="I293:I297"/>
    <mergeCell ref="G296:G297"/>
    <mergeCell ref="H296:H297"/>
    <mergeCell ref="E268:E272"/>
    <mergeCell ref="F268:F272"/>
    <mergeCell ref="G268:G269"/>
    <mergeCell ref="H268:H269"/>
    <mergeCell ref="I268:I272"/>
    <mergeCell ref="G271:G272"/>
    <mergeCell ref="H271:H272"/>
    <mergeCell ref="E273:E277"/>
    <mergeCell ref="F273:F277"/>
    <mergeCell ref="G273:G274"/>
    <mergeCell ref="H273:H274"/>
    <mergeCell ref="I273:I277"/>
    <mergeCell ref="G276:G277"/>
    <mergeCell ref="H276:H277"/>
    <mergeCell ref="E278:E282"/>
    <mergeCell ref="F278:F282"/>
    <mergeCell ref="G278:G279"/>
    <mergeCell ref="H278:H279"/>
    <mergeCell ref="I278:I282"/>
    <mergeCell ref="G281:G282"/>
    <mergeCell ref="H281:H282"/>
    <mergeCell ref="E253:E257"/>
    <mergeCell ref="F253:F257"/>
    <mergeCell ref="G253:G254"/>
    <mergeCell ref="H253:H254"/>
    <mergeCell ref="I253:I257"/>
    <mergeCell ref="G256:G257"/>
    <mergeCell ref="H256:H257"/>
    <mergeCell ref="E258:E262"/>
    <mergeCell ref="F258:F262"/>
    <mergeCell ref="G258:G259"/>
    <mergeCell ref="H258:H259"/>
    <mergeCell ref="I258:I262"/>
    <mergeCell ref="G261:G262"/>
    <mergeCell ref="H261:H262"/>
    <mergeCell ref="E263:E267"/>
    <mergeCell ref="F263:F267"/>
    <mergeCell ref="G263:G264"/>
    <mergeCell ref="H263:H264"/>
    <mergeCell ref="I263:I267"/>
    <mergeCell ref="G266:G267"/>
    <mergeCell ref="H266:H267"/>
    <mergeCell ref="E238:E242"/>
    <mergeCell ref="F238:F242"/>
    <mergeCell ref="G238:G239"/>
    <mergeCell ref="H238:H239"/>
    <mergeCell ref="I238:I242"/>
    <mergeCell ref="G241:G242"/>
    <mergeCell ref="H241:H242"/>
    <mergeCell ref="E243:E247"/>
    <mergeCell ref="F243:F247"/>
    <mergeCell ref="G243:G244"/>
    <mergeCell ref="H243:H244"/>
    <mergeCell ref="I243:I247"/>
    <mergeCell ref="G246:G247"/>
    <mergeCell ref="H246:H247"/>
    <mergeCell ref="E248:E252"/>
    <mergeCell ref="F248:F252"/>
    <mergeCell ref="G248:G249"/>
    <mergeCell ref="H248:H249"/>
    <mergeCell ref="I248:I252"/>
    <mergeCell ref="G251:G252"/>
    <mergeCell ref="H251:H252"/>
    <mergeCell ref="E223:E227"/>
    <mergeCell ref="F223:F227"/>
    <mergeCell ref="G223:G224"/>
    <mergeCell ref="H223:H224"/>
    <mergeCell ref="I223:I227"/>
    <mergeCell ref="G226:G227"/>
    <mergeCell ref="H226:H227"/>
    <mergeCell ref="E228:E232"/>
    <mergeCell ref="F228:F232"/>
    <mergeCell ref="G228:G229"/>
    <mergeCell ref="H228:H229"/>
    <mergeCell ref="I228:I232"/>
    <mergeCell ref="G231:G232"/>
    <mergeCell ref="H231:H232"/>
    <mergeCell ref="E233:E237"/>
    <mergeCell ref="F233:F237"/>
    <mergeCell ref="G233:G234"/>
    <mergeCell ref="H233:H234"/>
    <mergeCell ref="I233:I237"/>
    <mergeCell ref="G236:G237"/>
    <mergeCell ref="H236:H237"/>
    <mergeCell ref="E208:E212"/>
    <mergeCell ref="F208:F212"/>
    <mergeCell ref="G208:G209"/>
    <mergeCell ref="H208:H209"/>
    <mergeCell ref="I208:I212"/>
    <mergeCell ref="G211:G212"/>
    <mergeCell ref="H211:H212"/>
    <mergeCell ref="E213:E217"/>
    <mergeCell ref="F213:F217"/>
    <mergeCell ref="G213:G214"/>
    <mergeCell ref="H213:H214"/>
    <mergeCell ref="I213:I217"/>
    <mergeCell ref="G216:G217"/>
    <mergeCell ref="H216:H217"/>
    <mergeCell ref="E218:E222"/>
    <mergeCell ref="F218:F222"/>
    <mergeCell ref="G218:G219"/>
    <mergeCell ref="H218:H219"/>
    <mergeCell ref="I218:I222"/>
    <mergeCell ref="G221:G222"/>
    <mergeCell ref="H221:H222"/>
    <mergeCell ref="E193:E197"/>
    <mergeCell ref="F193:F197"/>
    <mergeCell ref="G193:G194"/>
    <mergeCell ref="H193:H194"/>
    <mergeCell ref="I193:I197"/>
    <mergeCell ref="G196:G197"/>
    <mergeCell ref="H196:H197"/>
    <mergeCell ref="E198:E202"/>
    <mergeCell ref="F198:F202"/>
    <mergeCell ref="G198:G199"/>
    <mergeCell ref="H198:H199"/>
    <mergeCell ref="I198:I202"/>
    <mergeCell ref="G201:G202"/>
    <mergeCell ref="H201:H202"/>
    <mergeCell ref="E203:E207"/>
    <mergeCell ref="F203:F207"/>
    <mergeCell ref="G203:G204"/>
    <mergeCell ref="H203:H204"/>
    <mergeCell ref="I203:I207"/>
    <mergeCell ref="G206:G207"/>
    <mergeCell ref="H206:H207"/>
    <mergeCell ref="E178:E182"/>
    <mergeCell ref="F178:F182"/>
    <mergeCell ref="G178:G179"/>
    <mergeCell ref="H178:H179"/>
    <mergeCell ref="I178:I182"/>
    <mergeCell ref="G181:G182"/>
    <mergeCell ref="H181:H182"/>
    <mergeCell ref="E183:E187"/>
    <mergeCell ref="F183:F187"/>
    <mergeCell ref="G183:G184"/>
    <mergeCell ref="H183:H184"/>
    <mergeCell ref="I183:I187"/>
    <mergeCell ref="G186:G187"/>
    <mergeCell ref="H186:H187"/>
    <mergeCell ref="E188:E192"/>
    <mergeCell ref="F188:F192"/>
    <mergeCell ref="G188:G189"/>
    <mergeCell ref="H188:H189"/>
    <mergeCell ref="I188:I192"/>
    <mergeCell ref="G191:G192"/>
    <mergeCell ref="H191:H192"/>
    <mergeCell ref="E163:E167"/>
    <mergeCell ref="F163:F167"/>
    <mergeCell ref="G163:G164"/>
    <mergeCell ref="H163:H164"/>
    <mergeCell ref="I163:I167"/>
    <mergeCell ref="G166:G167"/>
    <mergeCell ref="H166:H167"/>
    <mergeCell ref="E168:E172"/>
    <mergeCell ref="F168:F172"/>
    <mergeCell ref="G168:G169"/>
    <mergeCell ref="H168:H169"/>
    <mergeCell ref="I168:I172"/>
    <mergeCell ref="G171:G172"/>
    <mergeCell ref="H171:H172"/>
    <mergeCell ref="E173:E177"/>
    <mergeCell ref="F173:F177"/>
    <mergeCell ref="G173:G174"/>
    <mergeCell ref="H173:H174"/>
    <mergeCell ref="I173:I177"/>
    <mergeCell ref="G176:G177"/>
    <mergeCell ref="H176:H177"/>
    <mergeCell ref="E148:E152"/>
    <mergeCell ref="F148:F152"/>
    <mergeCell ref="G148:G149"/>
    <mergeCell ref="H148:H149"/>
    <mergeCell ref="I148:I152"/>
    <mergeCell ref="G151:G152"/>
    <mergeCell ref="H151:H152"/>
    <mergeCell ref="E153:E157"/>
    <mergeCell ref="F153:F157"/>
    <mergeCell ref="G153:G154"/>
    <mergeCell ref="H153:H154"/>
    <mergeCell ref="I153:I157"/>
    <mergeCell ref="G156:G157"/>
    <mergeCell ref="H156:H157"/>
    <mergeCell ref="E158:E162"/>
    <mergeCell ref="F158:F162"/>
    <mergeCell ref="G158:G159"/>
    <mergeCell ref="H158:H159"/>
    <mergeCell ref="I158:I162"/>
    <mergeCell ref="G161:G162"/>
    <mergeCell ref="H161:H162"/>
    <mergeCell ref="E133:E137"/>
    <mergeCell ref="F133:F137"/>
    <mergeCell ref="G133:G134"/>
    <mergeCell ref="H133:H134"/>
    <mergeCell ref="I133:I137"/>
    <mergeCell ref="G136:G137"/>
    <mergeCell ref="H136:H137"/>
    <mergeCell ref="E138:E142"/>
    <mergeCell ref="F138:F142"/>
    <mergeCell ref="G138:G139"/>
    <mergeCell ref="H138:H139"/>
    <mergeCell ref="I138:I142"/>
    <mergeCell ref="G141:G142"/>
    <mergeCell ref="H141:H142"/>
    <mergeCell ref="E143:E147"/>
    <mergeCell ref="F143:F147"/>
    <mergeCell ref="G143:G144"/>
    <mergeCell ref="H143:H144"/>
    <mergeCell ref="I143:I147"/>
    <mergeCell ref="G146:G147"/>
    <mergeCell ref="H146:H147"/>
    <mergeCell ref="E118:E122"/>
    <mergeCell ref="F118:F122"/>
    <mergeCell ref="G118:G119"/>
    <mergeCell ref="H118:H119"/>
    <mergeCell ref="I118:I122"/>
    <mergeCell ref="G121:G122"/>
    <mergeCell ref="H121:H122"/>
    <mergeCell ref="E123:E127"/>
    <mergeCell ref="F123:F127"/>
    <mergeCell ref="G123:G124"/>
    <mergeCell ref="H123:H124"/>
    <mergeCell ref="I123:I127"/>
    <mergeCell ref="G126:G127"/>
    <mergeCell ref="H126:H127"/>
    <mergeCell ref="E128:E132"/>
    <mergeCell ref="F128:F132"/>
    <mergeCell ref="G128:G129"/>
    <mergeCell ref="H128:H129"/>
    <mergeCell ref="I128:I132"/>
    <mergeCell ref="G131:G132"/>
    <mergeCell ref="H131:H132"/>
    <mergeCell ref="E103:E107"/>
    <mergeCell ref="F103:F107"/>
    <mergeCell ref="G103:G104"/>
    <mergeCell ref="H103:H104"/>
    <mergeCell ref="I103:I107"/>
    <mergeCell ref="G106:G107"/>
    <mergeCell ref="H106:H107"/>
    <mergeCell ref="E108:E112"/>
    <mergeCell ref="F108:F112"/>
    <mergeCell ref="G108:G109"/>
    <mergeCell ref="H108:H109"/>
    <mergeCell ref="I108:I112"/>
    <mergeCell ref="G111:G112"/>
    <mergeCell ref="H111:H112"/>
    <mergeCell ref="E113:E117"/>
    <mergeCell ref="F113:F117"/>
    <mergeCell ref="G113:G114"/>
    <mergeCell ref="H113:H114"/>
    <mergeCell ref="I113:I117"/>
    <mergeCell ref="G116:G117"/>
    <mergeCell ref="H116:H117"/>
    <mergeCell ref="E88:E92"/>
    <mergeCell ref="F88:F92"/>
    <mergeCell ref="G88:G89"/>
    <mergeCell ref="H88:H89"/>
    <mergeCell ref="I88:I92"/>
    <mergeCell ref="G91:G92"/>
    <mergeCell ref="H91:H92"/>
    <mergeCell ref="E93:E97"/>
    <mergeCell ref="F93:F97"/>
    <mergeCell ref="G93:G94"/>
    <mergeCell ref="H93:H94"/>
    <mergeCell ref="I93:I97"/>
    <mergeCell ref="G96:G97"/>
    <mergeCell ref="H96:H97"/>
    <mergeCell ref="E98:E102"/>
    <mergeCell ref="F98:F102"/>
    <mergeCell ref="G98:G99"/>
    <mergeCell ref="H98:H99"/>
    <mergeCell ref="I98:I102"/>
    <mergeCell ref="G101:G102"/>
    <mergeCell ref="H101:H102"/>
    <mergeCell ref="E73:E77"/>
    <mergeCell ref="F73:F77"/>
    <mergeCell ref="G73:G74"/>
    <mergeCell ref="H73:H74"/>
    <mergeCell ref="I73:I77"/>
    <mergeCell ref="G76:G77"/>
    <mergeCell ref="H76:H77"/>
    <mergeCell ref="E78:E82"/>
    <mergeCell ref="F78:F82"/>
    <mergeCell ref="G78:G79"/>
    <mergeCell ref="H78:H79"/>
    <mergeCell ref="I78:I82"/>
    <mergeCell ref="G81:G82"/>
    <mergeCell ref="H81:H82"/>
    <mergeCell ref="E83:E87"/>
    <mergeCell ref="F83:F87"/>
    <mergeCell ref="G83:G84"/>
    <mergeCell ref="H83:H84"/>
    <mergeCell ref="I83:I87"/>
    <mergeCell ref="G86:G87"/>
    <mergeCell ref="H86:H87"/>
    <mergeCell ref="E63:E67"/>
    <mergeCell ref="F63:F67"/>
    <mergeCell ref="G63:G64"/>
    <mergeCell ref="H63:H64"/>
    <mergeCell ref="I63:I67"/>
    <mergeCell ref="G66:G67"/>
    <mergeCell ref="H66:H67"/>
    <mergeCell ref="E68:E72"/>
    <mergeCell ref="F68:F72"/>
    <mergeCell ref="G68:G69"/>
    <mergeCell ref="H68:H69"/>
    <mergeCell ref="I68:I72"/>
    <mergeCell ref="G71:G72"/>
    <mergeCell ref="H71:H72"/>
    <mergeCell ref="E43:E47"/>
    <mergeCell ref="F43:F47"/>
    <mergeCell ref="G43:G44"/>
    <mergeCell ref="H43:H44"/>
    <mergeCell ref="I43:I47"/>
    <mergeCell ref="G46:G47"/>
    <mergeCell ref="H46:H47"/>
    <mergeCell ref="E53:E57"/>
    <mergeCell ref="E58:E62"/>
    <mergeCell ref="F58:F62"/>
    <mergeCell ref="G58:G59"/>
    <mergeCell ref="H58:H59"/>
    <mergeCell ref="I58:I62"/>
    <mergeCell ref="G61:G62"/>
    <mergeCell ref="H61:H62"/>
    <mergeCell ref="G13:G14"/>
    <mergeCell ref="F53:F57"/>
    <mergeCell ref="G53:G54"/>
    <mergeCell ref="H53:H54"/>
    <mergeCell ref="I53:I57"/>
    <mergeCell ref="G56:G57"/>
    <mergeCell ref="I28:I32"/>
    <mergeCell ref="H56:H57"/>
    <mergeCell ref="E33:E37"/>
    <mergeCell ref="F33:F37"/>
    <mergeCell ref="G33:G34"/>
    <mergeCell ref="H33:H34"/>
    <mergeCell ref="B73:B77"/>
    <mergeCell ref="C73:C77"/>
    <mergeCell ref="D73:D77"/>
    <mergeCell ref="A68:A72"/>
    <mergeCell ref="B68:B72"/>
    <mergeCell ref="C68:C72"/>
    <mergeCell ref="D68:D72"/>
    <mergeCell ref="D13:D17"/>
    <mergeCell ref="B18:B22"/>
    <mergeCell ref="C23:C27"/>
    <mergeCell ref="C28:C32"/>
    <mergeCell ref="D28:D32"/>
    <mergeCell ref="D23:D27"/>
    <mergeCell ref="E48:E52"/>
    <mergeCell ref="F48:F52"/>
    <mergeCell ref="G48:G49"/>
    <mergeCell ref="H48:H49"/>
    <mergeCell ref="I48:I52"/>
    <mergeCell ref="G51:G52"/>
    <mergeCell ref="H51:H52"/>
    <mergeCell ref="C38:C42"/>
    <mergeCell ref="D38:D42"/>
    <mergeCell ref="B33:B37"/>
    <mergeCell ref="C33:C37"/>
    <mergeCell ref="D33:D37"/>
    <mergeCell ref="C48:C52"/>
    <mergeCell ref="D48:D52"/>
    <mergeCell ref="A58:A62"/>
    <mergeCell ref="B58:B62"/>
    <mergeCell ref="C58:C62"/>
    <mergeCell ref="D58:D62"/>
    <mergeCell ref="A53:A57"/>
    <mergeCell ref="B53:B57"/>
    <mergeCell ref="C53:C57"/>
    <mergeCell ref="D53:D57"/>
    <mergeCell ref="B48:B52"/>
    <mergeCell ref="B43:B47"/>
    <mergeCell ref="A158:A162"/>
    <mergeCell ref="B158:B162"/>
    <mergeCell ref="C158:C162"/>
    <mergeCell ref="D158:D162"/>
    <mergeCell ref="A153:A157"/>
    <mergeCell ref="B153:B157"/>
    <mergeCell ref="C153:C157"/>
    <mergeCell ref="D153:D157"/>
    <mergeCell ref="A98:A102"/>
    <mergeCell ref="B98:B102"/>
    <mergeCell ref="C98:C102"/>
    <mergeCell ref="D98:D102"/>
    <mergeCell ref="A63:A67"/>
    <mergeCell ref="B63:B67"/>
    <mergeCell ref="C63:C67"/>
    <mergeCell ref="D63:D67"/>
    <mergeCell ref="A93:A97"/>
    <mergeCell ref="B93:B97"/>
    <mergeCell ref="C93:C97"/>
    <mergeCell ref="D93:D97"/>
    <mergeCell ref="A88:A92"/>
    <mergeCell ref="B88:B92"/>
    <mergeCell ref="C88:C92"/>
    <mergeCell ref="D88:D92"/>
    <mergeCell ref="A83:A87"/>
    <mergeCell ref="B83:B87"/>
    <mergeCell ref="C83:C87"/>
    <mergeCell ref="D83:D87"/>
    <mergeCell ref="A78:A82"/>
    <mergeCell ref="B78:B82"/>
    <mergeCell ref="C78:C82"/>
    <mergeCell ref="D78:D82"/>
    <mergeCell ref="A148:A152"/>
    <mergeCell ref="B148:B152"/>
    <mergeCell ref="C148:C152"/>
    <mergeCell ref="D148:D152"/>
    <mergeCell ref="A113:A117"/>
    <mergeCell ref="B113:B117"/>
    <mergeCell ref="C113:C117"/>
    <mergeCell ref="D113:D117"/>
    <mergeCell ref="A143:A147"/>
    <mergeCell ref="B143:B147"/>
    <mergeCell ref="C143:C147"/>
    <mergeCell ref="D143:D147"/>
    <mergeCell ref="A138:A142"/>
    <mergeCell ref="B138:B142"/>
    <mergeCell ref="C138:C142"/>
    <mergeCell ref="D138:D142"/>
    <mergeCell ref="A133:A137"/>
    <mergeCell ref="B133:B137"/>
    <mergeCell ref="C133:C137"/>
    <mergeCell ref="D133:D137"/>
    <mergeCell ref="A128:A132"/>
    <mergeCell ref="B128:B132"/>
    <mergeCell ref="C128:C132"/>
    <mergeCell ref="D128:D132"/>
    <mergeCell ref="A123:A127"/>
    <mergeCell ref="B123:B127"/>
    <mergeCell ref="C123:C127"/>
    <mergeCell ref="D123:D127"/>
    <mergeCell ref="A118:A122"/>
    <mergeCell ref="B118:B122"/>
    <mergeCell ref="C118:C122"/>
    <mergeCell ref="D118:D122"/>
    <mergeCell ref="A163:A167"/>
    <mergeCell ref="B163:B167"/>
    <mergeCell ref="C163:C167"/>
    <mergeCell ref="D163:D167"/>
    <mergeCell ref="A193:A197"/>
    <mergeCell ref="B193:B197"/>
    <mergeCell ref="C193:C197"/>
    <mergeCell ref="D193:D197"/>
    <mergeCell ref="A188:A192"/>
    <mergeCell ref="B188:B192"/>
    <mergeCell ref="C188:C192"/>
    <mergeCell ref="D188:D192"/>
    <mergeCell ref="A183:A187"/>
    <mergeCell ref="B183:B187"/>
    <mergeCell ref="C183:C187"/>
    <mergeCell ref="D183:D187"/>
    <mergeCell ref="A178:A182"/>
    <mergeCell ref="B178:B182"/>
    <mergeCell ref="C178:C182"/>
    <mergeCell ref="D178:D182"/>
    <mergeCell ref="A173:A177"/>
    <mergeCell ref="B173:B177"/>
    <mergeCell ref="C173:C177"/>
    <mergeCell ref="D173:D177"/>
    <mergeCell ref="A168:A172"/>
    <mergeCell ref="B168:B172"/>
    <mergeCell ref="C168:C172"/>
    <mergeCell ref="D168:D172"/>
    <mergeCell ref="A223:A227"/>
    <mergeCell ref="B223:B227"/>
    <mergeCell ref="C223:C227"/>
    <mergeCell ref="D223:D227"/>
    <mergeCell ref="A218:A222"/>
    <mergeCell ref="B218:B222"/>
    <mergeCell ref="C218:C222"/>
    <mergeCell ref="D218:D222"/>
    <mergeCell ref="A258:A262"/>
    <mergeCell ref="B258:B262"/>
    <mergeCell ref="C258:C262"/>
    <mergeCell ref="D258:D262"/>
    <mergeCell ref="A253:A257"/>
    <mergeCell ref="B253:B257"/>
    <mergeCell ref="C253:C257"/>
    <mergeCell ref="D253:D257"/>
    <mergeCell ref="A198:A202"/>
    <mergeCell ref="B198:B202"/>
    <mergeCell ref="C198:C202"/>
    <mergeCell ref="D198:D202"/>
    <mergeCell ref="A208:A212"/>
    <mergeCell ref="B208:B212"/>
    <mergeCell ref="C208:C212"/>
    <mergeCell ref="D208:D212"/>
    <mergeCell ref="A203:A207"/>
    <mergeCell ref="B203:B207"/>
    <mergeCell ref="C203:C207"/>
    <mergeCell ref="D203:D207"/>
    <mergeCell ref="A308:A312"/>
    <mergeCell ref="B308:B312"/>
    <mergeCell ref="C308:C312"/>
    <mergeCell ref="D308:D312"/>
    <mergeCell ref="A303:A307"/>
    <mergeCell ref="B303:B307"/>
    <mergeCell ref="C303:C307"/>
    <mergeCell ref="D303:D307"/>
    <mergeCell ref="A248:A252"/>
    <mergeCell ref="B248:B252"/>
    <mergeCell ref="C248:C252"/>
    <mergeCell ref="D248:D252"/>
    <mergeCell ref="A213:A217"/>
    <mergeCell ref="B213:B217"/>
    <mergeCell ref="C213:C217"/>
    <mergeCell ref="D213:D217"/>
    <mergeCell ref="A243:A247"/>
    <mergeCell ref="B243:B247"/>
    <mergeCell ref="C243:C247"/>
    <mergeCell ref="D243:D247"/>
    <mergeCell ref="A238:A242"/>
    <mergeCell ref="B238:B242"/>
    <mergeCell ref="C238:C242"/>
    <mergeCell ref="D238:D242"/>
    <mergeCell ref="A233:A237"/>
    <mergeCell ref="B233:B237"/>
    <mergeCell ref="C233:C237"/>
    <mergeCell ref="D233:D237"/>
    <mergeCell ref="A228:A232"/>
    <mergeCell ref="B228:B232"/>
    <mergeCell ref="C228:C232"/>
    <mergeCell ref="D228:D232"/>
    <mergeCell ref="A298:A302"/>
    <mergeCell ref="B298:B302"/>
    <mergeCell ref="C298:C302"/>
    <mergeCell ref="D298:D302"/>
    <mergeCell ref="A263:A267"/>
    <mergeCell ref="B263:B267"/>
    <mergeCell ref="C263:C267"/>
    <mergeCell ref="D263:D267"/>
    <mergeCell ref="A293:A297"/>
    <mergeCell ref="B293:B297"/>
    <mergeCell ref="C293:C297"/>
    <mergeCell ref="D293:D297"/>
    <mergeCell ref="A288:A292"/>
    <mergeCell ref="B288:B292"/>
    <mergeCell ref="C288:C292"/>
    <mergeCell ref="D288:D292"/>
    <mergeCell ref="A283:A287"/>
    <mergeCell ref="B283:B287"/>
    <mergeCell ref="C283:C287"/>
    <mergeCell ref="D283:D287"/>
    <mergeCell ref="A278:A282"/>
    <mergeCell ref="B278:B282"/>
    <mergeCell ref="C278:C282"/>
    <mergeCell ref="D278:D282"/>
    <mergeCell ref="A273:A277"/>
    <mergeCell ref="B273:B277"/>
    <mergeCell ref="C273:C277"/>
    <mergeCell ref="D273:D277"/>
    <mergeCell ref="A268:A272"/>
    <mergeCell ref="B268:B272"/>
    <mergeCell ref="C268:C272"/>
    <mergeCell ref="D268:D272"/>
    <mergeCell ref="A313:A317"/>
    <mergeCell ref="B313:B317"/>
    <mergeCell ref="C313:C317"/>
    <mergeCell ref="D313:D317"/>
    <mergeCell ref="T318:T322"/>
    <mergeCell ref="T323:T327"/>
    <mergeCell ref="T328:T332"/>
    <mergeCell ref="T333:T337"/>
    <mergeCell ref="A323:A327"/>
    <mergeCell ref="B323:B327"/>
    <mergeCell ref="C323:C327"/>
    <mergeCell ref="D323:D327"/>
    <mergeCell ref="H323:H324"/>
    <mergeCell ref="I323:I327"/>
    <mergeCell ref="G326:G327"/>
    <mergeCell ref="E328:E332"/>
    <mergeCell ref="E333:E337"/>
    <mergeCell ref="F333:F337"/>
    <mergeCell ref="G333:G334"/>
    <mergeCell ref="H333:H334"/>
    <mergeCell ref="I333:I337"/>
    <mergeCell ref="G316:G317"/>
    <mergeCell ref="H316:H317"/>
    <mergeCell ref="E318:E322"/>
    <mergeCell ref="E323:E327"/>
    <mergeCell ref="F323:F327"/>
    <mergeCell ref="G323:G324"/>
    <mergeCell ref="E313:E317"/>
    <mergeCell ref="F318:F322"/>
    <mergeCell ref="F313:F317"/>
    <mergeCell ref="G313:G314"/>
    <mergeCell ref="H313:H314"/>
    <mergeCell ref="A338:A342"/>
    <mergeCell ref="B338:B342"/>
    <mergeCell ref="C338:C342"/>
    <mergeCell ref="D338:D342"/>
    <mergeCell ref="A333:A337"/>
    <mergeCell ref="B333:B337"/>
    <mergeCell ref="A318:A322"/>
    <mergeCell ref="B318:B322"/>
    <mergeCell ref="C318:C322"/>
    <mergeCell ref="D318:D322"/>
    <mergeCell ref="C333:C337"/>
    <mergeCell ref="D333:D337"/>
    <mergeCell ref="A328:A332"/>
    <mergeCell ref="B328:B332"/>
    <mergeCell ref="C328:C332"/>
    <mergeCell ref="D328:D332"/>
    <mergeCell ref="T338:T342"/>
    <mergeCell ref="E338:E342"/>
    <mergeCell ref="H341:H342"/>
    <mergeCell ref="T358:T362"/>
    <mergeCell ref="A358:A362"/>
    <mergeCell ref="B358:B362"/>
    <mergeCell ref="C358:C362"/>
    <mergeCell ref="D358:D362"/>
    <mergeCell ref="A353:A357"/>
    <mergeCell ref="B353:B357"/>
    <mergeCell ref="C353:C357"/>
    <mergeCell ref="D353:D357"/>
    <mergeCell ref="E353:E357"/>
    <mergeCell ref="A348:A352"/>
    <mergeCell ref="B348:B352"/>
    <mergeCell ref="C348:C352"/>
    <mergeCell ref="D348:D352"/>
    <mergeCell ref="A343:A347"/>
    <mergeCell ref="B343:B347"/>
    <mergeCell ref="C343:C347"/>
    <mergeCell ref="D343:D347"/>
    <mergeCell ref="T343:T347"/>
    <mergeCell ref="T348:T352"/>
    <mergeCell ref="T353:T357"/>
    <mergeCell ref="E348:E352"/>
    <mergeCell ref="F348:F352"/>
    <mergeCell ref="G348:G349"/>
    <mergeCell ref="H348:H349"/>
    <mergeCell ref="I348:I352"/>
    <mergeCell ref="G351:G352"/>
    <mergeCell ref="H351:H352"/>
    <mergeCell ref="F353:F357"/>
    <mergeCell ref="G353:G354"/>
    <mergeCell ref="H353:H354"/>
    <mergeCell ref="I353:I357"/>
    <mergeCell ref="T298:T302"/>
    <mergeCell ref="T303:T307"/>
    <mergeCell ref="T308:T312"/>
    <mergeCell ref="T313:T317"/>
    <mergeCell ref="T133:T137"/>
    <mergeCell ref="T138:T142"/>
    <mergeCell ref="T143:T147"/>
    <mergeCell ref="T218:T222"/>
    <mergeCell ref="T223:T227"/>
    <mergeCell ref="T228:T232"/>
    <mergeCell ref="T193:T197"/>
    <mergeCell ref="T198:T202"/>
    <mergeCell ref="T268:T272"/>
    <mergeCell ref="T273:T277"/>
    <mergeCell ref="T278:T282"/>
    <mergeCell ref="T283:T287"/>
    <mergeCell ref="T288:T292"/>
    <mergeCell ref="T233:T237"/>
    <mergeCell ref="T238:T242"/>
    <mergeCell ref="T243:T247"/>
    <mergeCell ref="T248:T252"/>
    <mergeCell ref="T253:T257"/>
    <mergeCell ref="T148:T152"/>
    <mergeCell ref="T153:T157"/>
    <mergeCell ref="T158:T162"/>
    <mergeCell ref="T163:T167"/>
    <mergeCell ref="T168:T172"/>
    <mergeCell ref="T263:T267"/>
    <mergeCell ref="T258:T262"/>
    <mergeCell ref="T203:T207"/>
    <mergeCell ref="T208:T212"/>
    <mergeCell ref="T213:T217"/>
    <mergeCell ref="T3:T7"/>
    <mergeCell ref="T8:T12"/>
    <mergeCell ref="T13:T17"/>
    <mergeCell ref="T18:T22"/>
    <mergeCell ref="T23:T27"/>
    <mergeCell ref="T93:T97"/>
    <mergeCell ref="T88:T92"/>
    <mergeCell ref="T33:T37"/>
    <mergeCell ref="T38:T42"/>
    <mergeCell ref="T43:T47"/>
    <mergeCell ref="T48:T52"/>
    <mergeCell ref="T53:T57"/>
    <mergeCell ref="T58:T62"/>
    <mergeCell ref="T28:T32"/>
    <mergeCell ref="T293:T297"/>
    <mergeCell ref="T173:T177"/>
    <mergeCell ref="T178:T182"/>
    <mergeCell ref="T183:T187"/>
    <mergeCell ref="T188:T192"/>
    <mergeCell ref="C8:C12"/>
    <mergeCell ref="D8:D12"/>
    <mergeCell ref="E28:E32"/>
    <mergeCell ref="A43:A47"/>
    <mergeCell ref="A38:A42"/>
    <mergeCell ref="H36:H37"/>
    <mergeCell ref="E38:E42"/>
    <mergeCell ref="F38:F42"/>
    <mergeCell ref="T123:T127"/>
    <mergeCell ref="T128:T132"/>
    <mergeCell ref="T98:T102"/>
    <mergeCell ref="T103:T107"/>
    <mergeCell ref="T108:T112"/>
    <mergeCell ref="T113:T117"/>
    <mergeCell ref="T118:T122"/>
    <mergeCell ref="T63:T67"/>
    <mergeCell ref="T68:T72"/>
    <mergeCell ref="T73:T77"/>
    <mergeCell ref="T78:T82"/>
    <mergeCell ref="T83:T87"/>
    <mergeCell ref="A108:A112"/>
    <mergeCell ref="B108:B112"/>
    <mergeCell ref="C108:C112"/>
    <mergeCell ref="D108:D112"/>
    <mergeCell ref="A103:A107"/>
    <mergeCell ref="B103:B107"/>
    <mergeCell ref="C103:C107"/>
    <mergeCell ref="D103:D107"/>
    <mergeCell ref="A73:A77"/>
    <mergeCell ref="C43:C47"/>
    <mergeCell ref="D43:D47"/>
    <mergeCell ref="B38:B42"/>
    <mergeCell ref="A23:A27"/>
    <mergeCell ref="B23:B27"/>
    <mergeCell ref="E13:E17"/>
    <mergeCell ref="F13:F17"/>
    <mergeCell ref="I8:I12"/>
    <mergeCell ref="G11:G12"/>
    <mergeCell ref="G3:G4"/>
    <mergeCell ref="G6:G7"/>
    <mergeCell ref="G8:G9"/>
    <mergeCell ref="H11:H12"/>
    <mergeCell ref="A48:A52"/>
    <mergeCell ref="E23:E27"/>
    <mergeCell ref="H31:H32"/>
    <mergeCell ref="F28:F32"/>
    <mergeCell ref="G28:G29"/>
    <mergeCell ref="H28:H29"/>
    <mergeCell ref="G31:G32"/>
    <mergeCell ref="H8:H9"/>
    <mergeCell ref="G38:G39"/>
    <mergeCell ref="H38:H39"/>
    <mergeCell ref="I38:I42"/>
    <mergeCell ref="G41:G42"/>
    <mergeCell ref="H41:H42"/>
    <mergeCell ref="I13:I17"/>
    <mergeCell ref="G16:G17"/>
    <mergeCell ref="H16:H17"/>
    <mergeCell ref="I33:I37"/>
    <mergeCell ref="G36:G37"/>
    <mergeCell ref="F8:F12"/>
    <mergeCell ref="G26:G27"/>
    <mergeCell ref="H3:H4"/>
    <mergeCell ref="B8:B12"/>
    <mergeCell ref="I3:I7"/>
    <mergeCell ref="H6:H7"/>
    <mergeCell ref="F3:F7"/>
    <mergeCell ref="C3:C7"/>
    <mergeCell ref="D3:D7"/>
    <mergeCell ref="A18:A22"/>
    <mergeCell ref="C18:C22"/>
    <mergeCell ref="D18:D22"/>
    <mergeCell ref="E3:E7"/>
    <mergeCell ref="A13:A17"/>
    <mergeCell ref="B13:B17"/>
    <mergeCell ref="C13:C17"/>
    <mergeCell ref="A33:A37"/>
    <mergeCell ref="A28:A32"/>
    <mergeCell ref="G18:G19"/>
    <mergeCell ref="H18:H19"/>
    <mergeCell ref="I18:I22"/>
    <mergeCell ref="H13:H14"/>
    <mergeCell ref="H21:H22"/>
    <mergeCell ref="A3:A7"/>
    <mergeCell ref="B3:B7"/>
    <mergeCell ref="E8:E12"/>
    <mergeCell ref="H26:H27"/>
    <mergeCell ref="F23:F27"/>
    <mergeCell ref="G23:G24"/>
    <mergeCell ref="H23:H24"/>
    <mergeCell ref="E18:E22"/>
    <mergeCell ref="I23:I27"/>
    <mergeCell ref="F18:F22"/>
    <mergeCell ref="G21:G22"/>
    <mergeCell ref="A8:A12"/>
    <mergeCell ref="B28:B32"/>
  </mergeCells>
  <conditionalFormatting sqref="D143:D147 D28:D37 D53:D72 D78:D87 D93:D117 D123:D137 D153:D162 D173:D192 D203:D287 C283:D362">
    <cfRule type="cellIs" dxfId="14" priority="18" stopIfTrue="1" operator="greaterThan">
      <formula>0</formula>
    </cfRule>
  </conditionalFormatting>
  <conditionalFormatting sqref="H21:H22 H26:H27 H11:H12 H16:H17 H46:H47 H41:H42 H31:H32 H36:H37 H51:H52 H76:H77 H101:H102 H126:H127 H151:H152 H176:H177 H201:H202 H226:H227 H251:H252 H276:H277 H301:H302 H326:H327 H351:H352 H71:H72 H96:H97 H121:H122 H146:H147 H171:H172 H196:H197 H221:H222 H246:H247 H271:H272 H296:H297 H321:H322 H346:H347 H66:H67 H91:H92 H116:H117 H141:H142 H166:H167 H191:H192 H241:H242 H266:H267 H291:H292 H316:H317 H341:H342 H56:H57 H81:H82 H106:H107 H131:H132 H156:H157 H181:H182 H206:H207 H231:H232 H256:H257 H281:H282 H306:H307 H331:H332 H356:H357 H61:H62 H86:H87 H111:H112 H136:H137 H161:H162 H186:H187 H211:H212 H236:H237 H261:H262 H286:H287 H311:H312 H336:H337 H361:H362">
    <cfRule type="cellIs" dxfId="13" priority="16" stopIfTrue="1" operator="greaterThan">
      <formula>0.5</formula>
    </cfRule>
  </conditionalFormatting>
  <conditionalFormatting sqref="G6 G11 G16 G21 G26 G46 G31 G36 G41 G51 G76 G101 G126 G151 G176 G201 G226 G251 G276 G301 G326 G351 G71 G96 G121 G146 G171 G196 G221 G246 G271 G296 G321 G346 G56 G81 G106 G131 G156 G181 G206 G231 G256 G281 G306 G331 G356 G61 G86 G111 G136 G161 G186 G211 G236 G261 G286 G311 G336 G361 G66 G91 G116 G141 G166 G191 G241 G266 G291 G316 G341">
    <cfRule type="cellIs" dxfId="12" priority="17" stopIfTrue="1" operator="lessThan">
      <formula>#REF!/2</formula>
    </cfRule>
  </conditionalFormatting>
  <conditionalFormatting sqref="G126 G131 G136 G141 G146 G151 G156 G161 G166 G171 G176 G181 G241 G186 G191 G196 G201 G206 G211 G221 G226 G231 G236">
    <cfRule type="cellIs" dxfId="11" priority="15" stopIfTrue="1" operator="lessThan">
      <formula>#REF!/2</formula>
    </cfRule>
  </conditionalFormatting>
  <conditionalFormatting sqref="G246 G251 G256 G261 G266 G271 G276 G281 G286 G291 G296 G301 G361 G306 G311 G316 G321 G326 G331 G336 G341 G346 G351 G356">
    <cfRule type="cellIs" dxfId="10" priority="13" stopIfTrue="1" operator="lessThan">
      <formula>#REF!/2</formula>
    </cfRule>
  </conditionalFormatting>
  <conditionalFormatting sqref="H371:H372 H396:H397 H421:H422 H366:H367 H391:H392 H416:H417 H386:H387 H411:H412 H376:H377 H401:H402 H426:H427 H381:H382 H406:H407 H431:H432">
    <cfRule type="cellIs" dxfId="9" priority="9" stopIfTrue="1" operator="greaterThan">
      <formula>0.5</formula>
    </cfRule>
  </conditionalFormatting>
  <conditionalFormatting sqref="G371 G396 G421 G366 G391 G416 G376 G401 G426 G381 G406 G431 G386 G411">
    <cfRule type="cellIs" dxfId="8" priority="10" stopIfTrue="1" operator="lessThan">
      <formula>#REF!/2</formula>
    </cfRule>
  </conditionalFormatting>
  <conditionalFormatting sqref="G366 G371 G431 G376 G381 G386 G391 G396 G401 G406 G411 G416 G421 G426">
    <cfRule type="cellIs" dxfId="7" priority="8" stopIfTrue="1" operator="lessThan">
      <formula>#REF!/2</formula>
    </cfRule>
  </conditionalFormatting>
  <conditionalFormatting sqref="H441:H442 H466:H467 H491:H492 H436:H437 H461:H462 H486:H487 H456:H457 H481:H482 H446:H447 H471:H472 H496:H497 H451:H452 H476:H477 H501:H502">
    <cfRule type="cellIs" dxfId="6" priority="5" stopIfTrue="1" operator="greaterThan">
      <formula>0.5</formula>
    </cfRule>
  </conditionalFormatting>
  <conditionalFormatting sqref="G441 G466 G491 G436 G461 G486 G446 G471 G496 G451 G476 G501 G456 G481">
    <cfRule type="cellIs" dxfId="5" priority="6" stopIfTrue="1" operator="lessThan">
      <formula>#REF!/2</formula>
    </cfRule>
  </conditionalFormatting>
  <conditionalFormatting sqref="G436 G441 G501 G446 G451 G456 G461 G466 G471 G476 G481 G486 G491 G496">
    <cfRule type="cellIs" dxfId="4" priority="4" stopIfTrue="1" operator="lessThan">
      <formula>#REF!/2</formula>
    </cfRule>
  </conditionalFormatting>
  <conditionalFormatting sqref="H216:H217">
    <cfRule type="cellIs" dxfId="3" priority="2" stopIfTrue="1" operator="greaterThan">
      <formula>0.5</formula>
    </cfRule>
  </conditionalFormatting>
  <conditionalFormatting sqref="G216">
    <cfRule type="cellIs" dxfId="2" priority="3" stopIfTrue="1" operator="lessThan">
      <formula>#REF!/2</formula>
    </cfRule>
  </conditionalFormatting>
  <conditionalFormatting sqref="G216">
    <cfRule type="cellIs" dxfId="1" priority="1" stopIfTrue="1" operator="lessThan">
      <formula>#REF!/2</formula>
    </cfRule>
  </conditionalFormatting>
  <dataValidations count="4">
    <dataValidation type="decimal" allowBlank="1" showInputMessage="1" showErrorMessage="1" error="N° SUPERA TOTAL DE TRABAJADORES DE ESTE PUESTO" sqref="G6 G121 G56 G106 G101 G96 G91 G86 G81 G76 G71 G66 G61 G116 G51 G46 G41 G36 G21 G31 G16 G11 G26 G111 G126 G241 G176 G226 G221 G491 G211 G206 G201 G196 G191 G186 G181 G236 G171 G166 G161 G156 G141 G151 G136 G131 G146 G231 G246 G361 G296 G346 G341 G336 G331 G326 G321 G316 G311 G306 G301 G356 G291 G286 G281 G276 G261 G271 G256 G251 G266 G351 G431 G366 G416 G411 G406 G401 G396 G391 G386 G381 G376 G371 G426 G421 G501 G436 G486 G481 G476 G471 G466 G461 G456 G451 G446 G441 G496 G216" xr:uid="{00000000-0002-0000-0600-000000000000}">
      <formula1>0</formula1>
      <formula2>#REF!</formula2>
    </dataValidation>
    <dataValidation type="whole" allowBlank="1" showInputMessage="1" showErrorMessage="1" error="N° SUPERA TOTAL DE TRABAJADORES REVISADOS" sqref="G23:G24 G113:G114 G8:G9 G13:G14 G18:G19 G118:G119 G28:G29 G33:G34 G38:G39 G43:G44 G48:G49 G53:G54 G58:G59 G3 G68:G69 G73:G74 G78:G79 G83:G84 G88:G89 G93:G94 G98:G99 G103:G104 G108:G109 G63:G64 G143:G144 G233:G234 G128:G129 G133:G134 G138:G139 G238:G239 G148:G149 G153:G154 G158:G159 G163:G164 G168:G169 G173:G174 G178:G179 G123 G188:G189 G193:G194 G198:G199 G203:G204 G208:G209 G213:G214 G218:G219 G223:G224 G228:G229 G183:G184 G263:G264 G353:G354 G248:G249 G253:G254 G258:G259 G358:G359 G268:G269 G273:G274 G278:G279 G283:G284 G288:G289 G293:G294 G298:G299 G243 G308:G309 G313:G314 G318:G319 G323:G324 G328:G329 G333:G334 G338:G339 G343:G344 G348:G349 G303:G304 G423:G424 G428:G429 G363:G364 G368:G369 G378:G379 G383:G384 G388:G389 G393:G394 G398:G399 G403:G404 G408:G409 G413:G414 G418:G419 G373:G374 G493:G494 G498:G499 G433:G434 G438:G439 G448:G449 G453:G454 G458:G459 G463:G464 G468:G469 G473:G474 G478:G479 G483:G484 G488:G489 G443:G444" xr:uid="{00000000-0002-0000-0600-000001000000}">
      <formula1>0</formula1>
      <formula2>G6</formula2>
    </dataValidation>
    <dataValidation operator="lessThan" allowBlank="1" showInputMessage="1" showErrorMessage="1" sqref="C3:C502" xr:uid="{00000000-0002-0000-0600-000002000000}"/>
    <dataValidation type="decimal" operator="lessThan" allowBlank="1" showInputMessage="1" showErrorMessage="1" error="DEBE REPETIR MEDICIÓN POR EQUIPO MAL CALIBRADO O CON PROBLEMAS" sqref="H6:I7 H261:I262 H356:I357 H351:I352 H346:I347 H341:I342 H336:I337 H331:I332 H326:I327 H266:I267 H316:I317 H311:I312 H306:I307 H301:I302 H296:I297 H291:I292 H286:I287 H281:I282 H276:I277 H271:I272 H321:I322 H251:I252 H361:I362 H256:I257 H246:I247 H141:I142 H236:I237 H231:I232 H226:I227 H221:I222 H501:I502 H211:I212 H206:I207 H146:I147 H196:I197 H191:I192 H186:I187 H181:I182 H176:I177 H171:I172 H166:I167 H161:I162 H156:I157 H151:I152 H201:I202 H131:I132 H241:I242 H136:I137 H126:I127 H21:I22 H116:I117 H111:I112 H106:I107 H101:I102 H96:I97 H91:I92 H86:I87 H26:I27 H76:I77 H71:I72 H66:I67 H61:I62 H56:I57 H51:I52 H46:I47 H41:I42 H36:I37 H31:I32 H81:I82 H11:I12 H121:I122 H16:I17 H426:I427 H421:I422 H416:I417 H411:I412 H406:I407 H401:I402 H396:I397 H386:I387 H381:I382 H376:I377 H371:I372 H366:I367 H391:I392 H431:I432 H496:I497 H491:I492 H486:I487 H481:I482 H476:I477 H471:I472 H466:I467 H456:I457 H451:I452 H446:I447 H441:I442 H436:I437 H461:I462 H216:I217" xr:uid="{00000000-0002-0000-0600-000003000000}">
      <formula1>1</formula1>
    </dataValidation>
  </dataValidations>
  <printOptions horizontalCentered="1"/>
  <pageMargins left="0.83499999999999996" right="0.25" top="0.75" bottom="0.75" header="0.3" footer="0.3"/>
  <pageSetup paperSize="9" scale="42" fitToHeight="8" pageOrder="overThenDown"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91"/>
  <sheetViews>
    <sheetView zoomScale="145" zoomScaleNormal="145" zoomScalePageLayoutView="145" workbookViewId="0">
      <selection activeCell="B2" sqref="B2"/>
    </sheetView>
  </sheetViews>
  <sheetFormatPr defaultColWidth="11.42578125" defaultRowHeight="15"/>
  <cols>
    <col min="1" max="3" width="11.42578125" customWidth="1"/>
    <col min="4" max="4" width="27.7109375" customWidth="1"/>
    <col min="5" max="5" width="42.7109375" customWidth="1"/>
    <col min="6" max="6" width="33.7109375" customWidth="1"/>
  </cols>
  <sheetData>
    <row r="1" spans="1:4">
      <c r="A1" s="9" t="s">
        <v>379</v>
      </c>
      <c r="B1" t="s">
        <v>380</v>
      </c>
      <c r="C1" s="9" t="s">
        <v>381</v>
      </c>
      <c r="D1" s="9" t="s">
        <v>382</v>
      </c>
    </row>
    <row r="2" spans="1:4">
      <c r="A2" t="str">
        <f>MERC!B4</f>
        <v>Obra_Gruesa</v>
      </c>
      <c r="B2" t="str">
        <f>MERC!C4</f>
        <v>Carpinteros moldaje-sierra circular</v>
      </c>
      <c r="C2" t="str">
        <f>A2</f>
        <v>Obra_Gruesa</v>
      </c>
      <c r="D2" t="str">
        <f>B2</f>
        <v>Carpinteros moldaje-sierra circular</v>
      </c>
    </row>
    <row r="3" spans="1:4">
      <c r="A3" t="str">
        <f>MERC!B9</f>
        <v>Obra_Gruesa</v>
      </c>
      <c r="B3" t="str">
        <f>MERC!C9</f>
        <v xml:space="preserve">Enfierradores  </v>
      </c>
      <c r="C3" t="str">
        <f>IF(A3=A2,"",A3)</f>
        <v/>
      </c>
      <c r="D3" t="str">
        <f>IF(B3=B2,"",B3)</f>
        <v xml:space="preserve">Enfierradores  </v>
      </c>
    </row>
    <row r="4" spans="1:4">
      <c r="A4" t="str">
        <f>MERC!B14</f>
        <v>Obra_Gruesa</v>
      </c>
      <c r="B4" t="str">
        <f>MERC!C14</f>
        <v>Jornal con fuentes I tipo 1</v>
      </c>
      <c r="C4" t="str">
        <f>IF(A4=A3,"",A4)</f>
        <v/>
      </c>
      <c r="D4" t="str">
        <f t="shared" ref="D4:D22" si="0">IF(B4=B3,"",B4)</f>
        <v>Jornal con fuentes I tipo 1</v>
      </c>
    </row>
    <row r="5" spans="1:4">
      <c r="A5" t="str">
        <f>MERC!B19</f>
        <v>Obra_Gruesa</v>
      </c>
      <c r="B5" t="str">
        <f>MERC!C19</f>
        <v>Jornal Op. de martillo eléctrico (OG)</v>
      </c>
      <c r="C5" t="str">
        <f>IF(A5=A4,"",A5)</f>
        <v/>
      </c>
      <c r="D5" t="str">
        <f t="shared" si="0"/>
        <v>Jornal Op. de martillo eléctrico (OG)</v>
      </c>
    </row>
    <row r="6" spans="1:4">
      <c r="A6" t="str">
        <f>MERC!B24</f>
        <v>Obra_Gruesa</v>
      </c>
      <c r="B6" t="str">
        <f>MERC!C24</f>
        <v>Op. de minicargador (cabina abierta)</v>
      </c>
      <c r="C6" t="str">
        <f>IF(A6=A5,"",A6)</f>
        <v/>
      </c>
      <c r="D6" t="str">
        <f>IF(B6=B5,"",B6)</f>
        <v>Op. de minicargador (cabina abierta)</v>
      </c>
    </row>
    <row r="7" spans="1:4">
      <c r="A7" t="str">
        <f>MERC!B29</f>
        <v>Obra_Gruesa</v>
      </c>
      <c r="B7" t="str">
        <f>MERC!C29</f>
        <v>Jefe de Obra (OG)</v>
      </c>
      <c r="C7" t="str">
        <f>IF(A7=A5,"",A7)</f>
        <v/>
      </c>
      <c r="D7" t="str">
        <f>IF(B7=B5,"",B7)</f>
        <v>Jefe de Obra (OG)</v>
      </c>
    </row>
    <row r="8" spans="1:4">
      <c r="A8" t="str">
        <f>MERC!B34</f>
        <v>Terminaciones</v>
      </c>
      <c r="B8" t="str">
        <f>MERC!C34</f>
        <v>Carpinteros instalador de puertas</v>
      </c>
      <c r="C8" t="str">
        <f t="shared" ref="C8:C13" si="1">IF(A8=A7,"",A8)</f>
        <v>Terminaciones</v>
      </c>
      <c r="D8" t="str">
        <f t="shared" si="0"/>
        <v>Carpinteros instalador de puertas</v>
      </c>
    </row>
    <row r="9" spans="1:4">
      <c r="A9" t="str">
        <f>MERC!B39</f>
        <v>Terminaciones</v>
      </c>
      <c r="B9" t="str">
        <f>MERC!C39</f>
        <v>Supervisor general (Term)</v>
      </c>
      <c r="C9" t="str">
        <f t="shared" si="1"/>
        <v/>
      </c>
      <c r="D9" t="str">
        <f t="shared" si="0"/>
        <v>Supervisor general (Term)</v>
      </c>
    </row>
    <row r="10" spans="1:4">
      <c r="A10" t="str">
        <f>MERC!B44</f>
        <v>Terminaciones</v>
      </c>
      <c r="B10" t="str">
        <f>MERC!C44</f>
        <v>Carpintero varias sin sierra circular</v>
      </c>
      <c r="C10" t="str">
        <f t="shared" si="1"/>
        <v/>
      </c>
      <c r="D10" t="str">
        <f t="shared" si="0"/>
        <v>Carpintero varias sin sierra circular</v>
      </c>
    </row>
    <row r="11" spans="1:4">
      <c r="A11" t="str">
        <f>MERC!B49</f>
        <v>Terminaciones</v>
      </c>
      <c r="B11" t="str">
        <f>MERC!C49</f>
        <v>Instalador de cerámicos</v>
      </c>
      <c r="C11" t="str">
        <f t="shared" si="1"/>
        <v/>
      </c>
      <c r="D11" t="str">
        <f t="shared" si="0"/>
        <v>Instalador de cerámicos</v>
      </c>
    </row>
    <row r="12" spans="1:4">
      <c r="A12" t="str">
        <f>MERC!B54</f>
        <v>Obra_Gruesa</v>
      </c>
      <c r="B12" t="str">
        <f>MERC!C54</f>
        <v>Albañil OG</v>
      </c>
      <c r="C12" t="str">
        <f t="shared" si="1"/>
        <v>Obra_Gruesa</v>
      </c>
      <c r="D12" t="str">
        <f t="shared" si="0"/>
        <v>Albañil OG</v>
      </c>
    </row>
    <row r="13" spans="1:4">
      <c r="A13" t="str">
        <f>MERC!B59</f>
        <v>Terminaciones</v>
      </c>
      <c r="B13" t="str">
        <f>MERC!C59</f>
        <v>Instalador puertas automáticas</v>
      </c>
      <c r="C13" t="str">
        <f t="shared" si="1"/>
        <v>Terminaciones</v>
      </c>
      <c r="D13" t="str">
        <f>IF(B13=B12,"",B13)</f>
        <v>Instalador puertas automáticas</v>
      </c>
    </row>
    <row r="14" spans="1:4">
      <c r="A14" t="str">
        <f>MERC!B64</f>
        <v>Obra_Gruesa</v>
      </c>
      <c r="B14" t="str">
        <f>MERC!C64</f>
        <v>Experto en PRR</v>
      </c>
      <c r="C14" t="str">
        <f>IF(A14=A12,"",A14)</f>
        <v/>
      </c>
      <c r="D14" t="str">
        <f>IF(B14=B12,"",B14)</f>
        <v>Experto en PRR</v>
      </c>
    </row>
    <row r="15" spans="1:4">
      <c r="A15">
        <f>MERC!B69</f>
        <v>0</v>
      </c>
      <c r="B15">
        <f>MERC!C69</f>
        <v>0</v>
      </c>
      <c r="C15">
        <f>IF(A15=A14,"",A15)</f>
        <v>0</v>
      </c>
      <c r="D15">
        <f t="shared" si="0"/>
        <v>0</v>
      </c>
    </row>
    <row r="16" spans="1:4">
      <c r="A16">
        <f>MERC!B74</f>
        <v>0</v>
      </c>
      <c r="B16">
        <f>MERC!C74</f>
        <v>0</v>
      </c>
      <c r="C16" t="str">
        <f>IF(A16=A15,"",A16)</f>
        <v/>
      </c>
      <c r="D16" t="str">
        <f t="shared" si="0"/>
        <v/>
      </c>
    </row>
    <row r="17" spans="1:4">
      <c r="A17">
        <f>MERC!B79</f>
        <v>0</v>
      </c>
      <c r="B17">
        <f>MERC!C79</f>
        <v>0</v>
      </c>
      <c r="C17" t="str">
        <f>IF(A17=A16,"",A17)</f>
        <v/>
      </c>
      <c r="D17" t="str">
        <f t="shared" si="0"/>
        <v/>
      </c>
    </row>
    <row r="18" spans="1:4">
      <c r="A18">
        <f>MERC!B84</f>
        <v>0</v>
      </c>
      <c r="B18">
        <f>MERC!C84</f>
        <v>0</v>
      </c>
      <c r="C18" t="str">
        <f>IF(A18=A17,"",A18)</f>
        <v/>
      </c>
      <c r="D18" t="str">
        <f>IF(B18=B17,"",B18)</f>
        <v/>
      </c>
    </row>
    <row r="19" spans="1:4">
      <c r="A19">
        <f>MERC!B89</f>
        <v>0</v>
      </c>
      <c r="B19">
        <f>MERC!C89</f>
        <v>0</v>
      </c>
      <c r="C19" t="str">
        <f>IF(A19=A17,"",A19)</f>
        <v/>
      </c>
      <c r="D19" t="str">
        <f>IF(B19=B17,"",B19)</f>
        <v/>
      </c>
    </row>
    <row r="20" spans="1:4">
      <c r="A20">
        <f>MERC!B94</f>
        <v>0</v>
      </c>
      <c r="B20">
        <f>MERC!C94</f>
        <v>0</v>
      </c>
      <c r="C20" t="str">
        <f t="shared" ref="C20:C51" si="2">IF(A20=A19,"",A20)</f>
        <v/>
      </c>
      <c r="D20" t="str">
        <f t="shared" si="0"/>
        <v/>
      </c>
    </row>
    <row r="21" spans="1:4">
      <c r="A21">
        <f>MERC!B99</f>
        <v>0</v>
      </c>
      <c r="B21">
        <f>MERC!C99</f>
        <v>0</v>
      </c>
      <c r="C21" t="str">
        <f t="shared" si="2"/>
        <v/>
      </c>
      <c r="D21" t="str">
        <f t="shared" si="0"/>
        <v/>
      </c>
    </row>
    <row r="22" spans="1:4">
      <c r="A22">
        <f>MERC!B104</f>
        <v>0</v>
      </c>
      <c r="B22">
        <f>MERC!C104</f>
        <v>0</v>
      </c>
      <c r="C22" t="str">
        <f t="shared" si="2"/>
        <v/>
      </c>
      <c r="D22" t="str">
        <f t="shared" si="0"/>
        <v/>
      </c>
    </row>
    <row r="23" spans="1:4">
      <c r="A23">
        <f>MERC!B109</f>
        <v>0</v>
      </c>
      <c r="B23">
        <f>MERC!C109</f>
        <v>0</v>
      </c>
      <c r="C23" t="str">
        <f t="shared" si="2"/>
        <v/>
      </c>
      <c r="D23" t="str">
        <f>IF(B23=B22,"",B23)</f>
        <v/>
      </c>
    </row>
    <row r="24" spans="1:4">
      <c r="A24">
        <f>MERC!B114</f>
        <v>0</v>
      </c>
      <c r="B24">
        <f>MERC!C114</f>
        <v>0</v>
      </c>
      <c r="C24" t="str">
        <f t="shared" si="2"/>
        <v/>
      </c>
      <c r="D24" t="str">
        <f>IF(B24=B23,"",B24)</f>
        <v/>
      </c>
    </row>
    <row r="25" spans="1:4">
      <c r="A25">
        <f>MERC!B119</f>
        <v>0</v>
      </c>
      <c r="B25">
        <f>MERC!C119</f>
        <v>0</v>
      </c>
      <c r="C25" t="str">
        <f t="shared" si="2"/>
        <v/>
      </c>
      <c r="D25" t="str">
        <f>IF(B25=B24,"",B25)</f>
        <v/>
      </c>
    </row>
    <row r="26" spans="1:4">
      <c r="A26">
        <f>MERC!B124</f>
        <v>0</v>
      </c>
      <c r="B26">
        <f>MERC!C124</f>
        <v>0</v>
      </c>
      <c r="C26" t="str">
        <f t="shared" si="2"/>
        <v/>
      </c>
      <c r="D26" t="str">
        <f>IF(B26=B25,"",B26)</f>
        <v/>
      </c>
    </row>
    <row r="27" spans="1:4">
      <c r="A27">
        <f>MERC!B129</f>
        <v>0</v>
      </c>
      <c r="B27">
        <f>MERC!C129</f>
        <v>0</v>
      </c>
      <c r="C27" t="str">
        <f t="shared" si="2"/>
        <v/>
      </c>
      <c r="D27" t="str">
        <f>IF(B27=B26,"",B27)</f>
        <v/>
      </c>
    </row>
    <row r="28" spans="1:4">
      <c r="A28">
        <f>MERC!B134</f>
        <v>0</v>
      </c>
      <c r="B28">
        <f>MERC!C134</f>
        <v>0</v>
      </c>
      <c r="C28" t="str">
        <f t="shared" si="2"/>
        <v/>
      </c>
      <c r="D28" t="str">
        <f t="shared" ref="D28:D91" si="3">IF(B28=B27,"",B28)</f>
        <v/>
      </c>
    </row>
    <row r="29" spans="1:4">
      <c r="A29">
        <f>MERC!B139</f>
        <v>0</v>
      </c>
      <c r="B29">
        <f>MERC!C139</f>
        <v>0</v>
      </c>
      <c r="C29" t="str">
        <f t="shared" si="2"/>
        <v/>
      </c>
      <c r="D29" t="str">
        <f t="shared" si="3"/>
        <v/>
      </c>
    </row>
    <row r="30" spans="1:4">
      <c r="A30">
        <f>MERC!B144</f>
        <v>0</v>
      </c>
      <c r="B30">
        <f>MERC!C144</f>
        <v>0</v>
      </c>
      <c r="C30" t="str">
        <f t="shared" si="2"/>
        <v/>
      </c>
      <c r="D30" t="str">
        <f t="shared" si="3"/>
        <v/>
      </c>
    </row>
    <row r="31" spans="1:4">
      <c r="A31">
        <f>MERC!B149</f>
        <v>0</v>
      </c>
      <c r="B31">
        <f>MERC!C149</f>
        <v>0</v>
      </c>
      <c r="C31" t="str">
        <f t="shared" si="2"/>
        <v/>
      </c>
      <c r="D31" t="str">
        <f t="shared" si="3"/>
        <v/>
      </c>
    </row>
    <row r="32" spans="1:4">
      <c r="A32">
        <f>MERC!B154</f>
        <v>0</v>
      </c>
      <c r="B32">
        <f>MERC!C154</f>
        <v>0</v>
      </c>
      <c r="C32" t="str">
        <f t="shared" si="2"/>
        <v/>
      </c>
      <c r="D32" t="str">
        <f t="shared" si="3"/>
        <v/>
      </c>
    </row>
    <row r="33" spans="1:4">
      <c r="A33">
        <f>MERC!B159</f>
        <v>0</v>
      </c>
      <c r="B33">
        <f>MERC!C159</f>
        <v>0</v>
      </c>
      <c r="C33" t="str">
        <f t="shared" si="2"/>
        <v/>
      </c>
      <c r="D33" t="str">
        <f t="shared" si="3"/>
        <v/>
      </c>
    </row>
    <row r="34" spans="1:4">
      <c r="A34">
        <f>MERC!B164</f>
        <v>0</v>
      </c>
      <c r="B34">
        <f>MERC!C164</f>
        <v>0</v>
      </c>
      <c r="C34" t="str">
        <f t="shared" si="2"/>
        <v/>
      </c>
      <c r="D34" t="str">
        <f t="shared" si="3"/>
        <v/>
      </c>
    </row>
    <row r="35" spans="1:4">
      <c r="A35">
        <f>MERC!B169</f>
        <v>0</v>
      </c>
      <c r="B35">
        <f>MERC!C169</f>
        <v>0</v>
      </c>
      <c r="C35" t="str">
        <f t="shared" si="2"/>
        <v/>
      </c>
      <c r="D35" t="str">
        <f t="shared" si="3"/>
        <v/>
      </c>
    </row>
    <row r="36" spans="1:4">
      <c r="A36">
        <f>MERC!B174</f>
        <v>0</v>
      </c>
      <c r="B36">
        <f>MERC!C174</f>
        <v>0</v>
      </c>
      <c r="C36" t="str">
        <f t="shared" si="2"/>
        <v/>
      </c>
      <c r="D36" t="str">
        <f t="shared" si="3"/>
        <v/>
      </c>
    </row>
    <row r="37" spans="1:4">
      <c r="A37">
        <f>MERC!B179</f>
        <v>0</v>
      </c>
      <c r="B37">
        <f>MERC!C179</f>
        <v>0</v>
      </c>
      <c r="C37" t="str">
        <f t="shared" si="2"/>
        <v/>
      </c>
      <c r="D37" t="str">
        <f t="shared" si="3"/>
        <v/>
      </c>
    </row>
    <row r="38" spans="1:4">
      <c r="A38">
        <f>MERC!B184</f>
        <v>0</v>
      </c>
      <c r="B38">
        <f>MERC!C184</f>
        <v>0</v>
      </c>
      <c r="C38" t="str">
        <f t="shared" si="2"/>
        <v/>
      </c>
      <c r="D38" t="str">
        <f t="shared" si="3"/>
        <v/>
      </c>
    </row>
    <row r="39" spans="1:4">
      <c r="A39">
        <f>MERC!B189</f>
        <v>0</v>
      </c>
      <c r="B39">
        <f>MERC!C189</f>
        <v>0</v>
      </c>
      <c r="C39" t="str">
        <f t="shared" si="2"/>
        <v/>
      </c>
      <c r="D39" t="str">
        <f t="shared" si="3"/>
        <v/>
      </c>
    </row>
    <row r="40" spans="1:4">
      <c r="A40">
        <f>MERC!B194</f>
        <v>0</v>
      </c>
      <c r="B40">
        <f>MERC!C194</f>
        <v>0</v>
      </c>
      <c r="C40" t="str">
        <f t="shared" si="2"/>
        <v/>
      </c>
      <c r="D40" t="str">
        <f t="shared" si="3"/>
        <v/>
      </c>
    </row>
    <row r="41" spans="1:4">
      <c r="A41">
        <f>MERC!B199</f>
        <v>0</v>
      </c>
      <c r="B41">
        <f>MERC!C199</f>
        <v>0</v>
      </c>
      <c r="C41" t="str">
        <f t="shared" si="2"/>
        <v/>
      </c>
      <c r="D41" t="str">
        <f t="shared" si="3"/>
        <v/>
      </c>
    </row>
    <row r="42" spans="1:4">
      <c r="A42">
        <f>MERC!B204</f>
        <v>0</v>
      </c>
      <c r="B42">
        <f>MERC!C204</f>
        <v>0</v>
      </c>
      <c r="C42" t="str">
        <f t="shared" si="2"/>
        <v/>
      </c>
      <c r="D42" t="str">
        <f t="shared" si="3"/>
        <v/>
      </c>
    </row>
    <row r="43" spans="1:4">
      <c r="A43">
        <f>MERC!B209</f>
        <v>0</v>
      </c>
      <c r="B43">
        <f>MERC!C209</f>
        <v>0</v>
      </c>
      <c r="C43" t="str">
        <f t="shared" si="2"/>
        <v/>
      </c>
      <c r="D43" t="str">
        <f t="shared" si="3"/>
        <v/>
      </c>
    </row>
    <row r="44" spans="1:4">
      <c r="A44">
        <f>MERC!B214</f>
        <v>0</v>
      </c>
      <c r="B44">
        <f>MERC!C214</f>
        <v>0</v>
      </c>
      <c r="C44" t="str">
        <f t="shared" si="2"/>
        <v/>
      </c>
      <c r="D44" t="str">
        <f t="shared" si="3"/>
        <v/>
      </c>
    </row>
    <row r="45" spans="1:4">
      <c r="A45">
        <f>MERC!B219</f>
        <v>0</v>
      </c>
      <c r="B45">
        <f>MERC!C219</f>
        <v>0</v>
      </c>
      <c r="C45" t="str">
        <f t="shared" si="2"/>
        <v/>
      </c>
      <c r="D45" t="str">
        <f t="shared" si="3"/>
        <v/>
      </c>
    </row>
    <row r="46" spans="1:4">
      <c r="A46">
        <f>MERC!B224</f>
        <v>0</v>
      </c>
      <c r="B46">
        <f>MERC!C224</f>
        <v>0</v>
      </c>
      <c r="C46" t="str">
        <f t="shared" si="2"/>
        <v/>
      </c>
      <c r="D46" t="str">
        <f t="shared" si="3"/>
        <v/>
      </c>
    </row>
    <row r="47" spans="1:4">
      <c r="A47">
        <f>MERC!B229</f>
        <v>0</v>
      </c>
      <c r="B47">
        <f>MERC!C229</f>
        <v>0</v>
      </c>
      <c r="C47" t="str">
        <f t="shared" si="2"/>
        <v/>
      </c>
      <c r="D47" t="str">
        <f t="shared" si="3"/>
        <v/>
      </c>
    </row>
    <row r="48" spans="1:4">
      <c r="A48">
        <f>MERC!B234</f>
        <v>0</v>
      </c>
      <c r="B48">
        <f>MERC!C234</f>
        <v>0</v>
      </c>
      <c r="C48" t="str">
        <f t="shared" si="2"/>
        <v/>
      </c>
      <c r="D48" t="str">
        <f t="shared" si="3"/>
        <v/>
      </c>
    </row>
    <row r="49" spans="1:4">
      <c r="A49">
        <f>MERC!B239</f>
        <v>0</v>
      </c>
      <c r="B49">
        <f>MERC!C239</f>
        <v>0</v>
      </c>
      <c r="C49" t="str">
        <f t="shared" si="2"/>
        <v/>
      </c>
      <c r="D49" t="str">
        <f t="shared" si="3"/>
        <v/>
      </c>
    </row>
    <row r="50" spans="1:4">
      <c r="A50">
        <f>MERC!B244</f>
        <v>0</v>
      </c>
      <c r="B50">
        <f>MERC!C244</f>
        <v>0</v>
      </c>
      <c r="C50" t="str">
        <f t="shared" si="2"/>
        <v/>
      </c>
      <c r="D50" t="str">
        <f t="shared" si="3"/>
        <v/>
      </c>
    </row>
    <row r="51" spans="1:4">
      <c r="A51">
        <f>MERC!B249</f>
        <v>0</v>
      </c>
      <c r="B51">
        <f>MERC!C249</f>
        <v>0</v>
      </c>
      <c r="C51" t="str">
        <f t="shared" si="2"/>
        <v/>
      </c>
      <c r="D51" t="str">
        <f t="shared" si="3"/>
        <v/>
      </c>
    </row>
    <row r="52" spans="1:4">
      <c r="A52">
        <f>MERC!B254</f>
        <v>0</v>
      </c>
      <c r="B52">
        <f>MERC!C254</f>
        <v>0</v>
      </c>
      <c r="C52" t="str">
        <f t="shared" ref="C52:C83" si="4">IF(A52=A51,"",A52)</f>
        <v/>
      </c>
      <c r="D52" t="str">
        <f t="shared" si="3"/>
        <v/>
      </c>
    </row>
    <row r="53" spans="1:4">
      <c r="A53">
        <f>MERC!B259</f>
        <v>0</v>
      </c>
      <c r="B53">
        <f>MERC!C259</f>
        <v>0</v>
      </c>
      <c r="C53" t="str">
        <f t="shared" si="4"/>
        <v/>
      </c>
      <c r="D53" t="str">
        <f t="shared" si="3"/>
        <v/>
      </c>
    </row>
    <row r="54" spans="1:4">
      <c r="A54">
        <f>MERC!B264</f>
        <v>0</v>
      </c>
      <c r="B54">
        <f>MERC!C264</f>
        <v>0</v>
      </c>
      <c r="C54" t="str">
        <f t="shared" si="4"/>
        <v/>
      </c>
      <c r="D54" t="str">
        <f t="shared" si="3"/>
        <v/>
      </c>
    </row>
    <row r="55" spans="1:4">
      <c r="A55">
        <f>MERC!B269</f>
        <v>0</v>
      </c>
      <c r="B55">
        <f>MERC!C269</f>
        <v>0</v>
      </c>
      <c r="C55" t="str">
        <f t="shared" si="4"/>
        <v/>
      </c>
      <c r="D55" t="str">
        <f t="shared" si="3"/>
        <v/>
      </c>
    </row>
    <row r="56" spans="1:4">
      <c r="A56">
        <f>MERC!B274</f>
        <v>0</v>
      </c>
      <c r="B56">
        <f>MERC!C274</f>
        <v>0</v>
      </c>
      <c r="C56" t="str">
        <f t="shared" si="4"/>
        <v/>
      </c>
      <c r="D56" t="str">
        <f t="shared" si="3"/>
        <v/>
      </c>
    </row>
    <row r="57" spans="1:4">
      <c r="A57">
        <f>MERC!B279</f>
        <v>0</v>
      </c>
      <c r="B57">
        <f>MERC!C279</f>
        <v>0</v>
      </c>
      <c r="C57" t="str">
        <f t="shared" si="4"/>
        <v/>
      </c>
      <c r="D57" t="str">
        <f t="shared" si="3"/>
        <v/>
      </c>
    </row>
    <row r="58" spans="1:4">
      <c r="A58">
        <f>MERC!B284</f>
        <v>0</v>
      </c>
      <c r="B58">
        <f>MERC!C284</f>
        <v>0</v>
      </c>
      <c r="C58" t="str">
        <f t="shared" si="4"/>
        <v/>
      </c>
      <c r="D58" t="str">
        <f t="shared" si="3"/>
        <v/>
      </c>
    </row>
    <row r="59" spans="1:4">
      <c r="A59">
        <f>MERC!B289</f>
        <v>0</v>
      </c>
      <c r="B59">
        <f>MERC!C289</f>
        <v>0</v>
      </c>
      <c r="C59" t="str">
        <f t="shared" si="4"/>
        <v/>
      </c>
      <c r="D59" t="str">
        <f t="shared" si="3"/>
        <v/>
      </c>
    </row>
    <row r="60" spans="1:4">
      <c r="A60">
        <f>MERC!B294</f>
        <v>0</v>
      </c>
      <c r="B60">
        <f>MERC!C294</f>
        <v>0</v>
      </c>
      <c r="C60" t="str">
        <f t="shared" si="4"/>
        <v/>
      </c>
      <c r="D60" t="str">
        <f t="shared" si="3"/>
        <v/>
      </c>
    </row>
    <row r="61" spans="1:4">
      <c r="A61">
        <f>MERC!B299</f>
        <v>0</v>
      </c>
      <c r="B61">
        <f>MERC!C299</f>
        <v>0</v>
      </c>
      <c r="C61" t="str">
        <f t="shared" si="4"/>
        <v/>
      </c>
      <c r="D61" t="str">
        <f t="shared" si="3"/>
        <v/>
      </c>
    </row>
    <row r="62" spans="1:4">
      <c r="A62">
        <f>MERC!B304</f>
        <v>0</v>
      </c>
      <c r="B62">
        <f>MERC!C304</f>
        <v>0</v>
      </c>
      <c r="C62" t="str">
        <f t="shared" si="4"/>
        <v/>
      </c>
      <c r="D62" t="str">
        <f t="shared" si="3"/>
        <v/>
      </c>
    </row>
    <row r="63" spans="1:4">
      <c r="A63">
        <f>MERC!B309</f>
        <v>0</v>
      </c>
      <c r="B63">
        <f>MERC!C309</f>
        <v>0</v>
      </c>
      <c r="C63" t="str">
        <f t="shared" si="4"/>
        <v/>
      </c>
      <c r="D63" t="str">
        <f t="shared" si="3"/>
        <v/>
      </c>
    </row>
    <row r="64" spans="1:4">
      <c r="A64">
        <f>MERC!B314</f>
        <v>0</v>
      </c>
      <c r="B64">
        <f>MERC!C314</f>
        <v>0</v>
      </c>
      <c r="C64" t="str">
        <f t="shared" si="4"/>
        <v/>
      </c>
      <c r="D64" t="str">
        <f t="shared" si="3"/>
        <v/>
      </c>
    </row>
    <row r="65" spans="1:4">
      <c r="A65">
        <f>MERC!B319</f>
        <v>0</v>
      </c>
      <c r="B65">
        <f>MERC!C319</f>
        <v>0</v>
      </c>
      <c r="C65" t="str">
        <f t="shared" si="4"/>
        <v/>
      </c>
      <c r="D65" t="str">
        <f t="shared" si="3"/>
        <v/>
      </c>
    </row>
    <row r="66" spans="1:4">
      <c r="A66">
        <f>MERC!B324</f>
        <v>0</v>
      </c>
      <c r="B66">
        <f>MERC!C324</f>
        <v>0</v>
      </c>
      <c r="C66" t="str">
        <f t="shared" si="4"/>
        <v/>
      </c>
      <c r="D66" t="str">
        <f t="shared" si="3"/>
        <v/>
      </c>
    </row>
    <row r="67" spans="1:4">
      <c r="A67">
        <f>MERC!B329</f>
        <v>0</v>
      </c>
      <c r="B67">
        <f>MERC!C329</f>
        <v>0</v>
      </c>
      <c r="C67" t="str">
        <f t="shared" si="4"/>
        <v/>
      </c>
      <c r="D67" t="str">
        <f t="shared" si="3"/>
        <v/>
      </c>
    </row>
    <row r="68" spans="1:4">
      <c r="A68">
        <f>MERC!B334</f>
        <v>0</v>
      </c>
      <c r="B68">
        <f>MERC!C334</f>
        <v>0</v>
      </c>
      <c r="C68" t="str">
        <f t="shared" si="4"/>
        <v/>
      </c>
      <c r="D68" t="str">
        <f t="shared" si="3"/>
        <v/>
      </c>
    </row>
    <row r="69" spans="1:4">
      <c r="A69">
        <f>MERC!B339</f>
        <v>0</v>
      </c>
      <c r="B69">
        <f>MERC!C339</f>
        <v>0</v>
      </c>
      <c r="C69" t="str">
        <f t="shared" si="4"/>
        <v/>
      </c>
      <c r="D69" t="str">
        <f t="shared" si="3"/>
        <v/>
      </c>
    </row>
    <row r="70" spans="1:4">
      <c r="A70">
        <f>MERC!B344</f>
        <v>0</v>
      </c>
      <c r="B70">
        <f>MERC!C344</f>
        <v>0</v>
      </c>
      <c r="C70" t="str">
        <f t="shared" si="4"/>
        <v/>
      </c>
      <c r="D70" t="str">
        <f t="shared" si="3"/>
        <v/>
      </c>
    </row>
    <row r="71" spans="1:4">
      <c r="A71">
        <f>MERC!B349</f>
        <v>0</v>
      </c>
      <c r="B71">
        <f>MERC!C349</f>
        <v>0</v>
      </c>
      <c r="C71" t="str">
        <f t="shared" si="4"/>
        <v/>
      </c>
      <c r="D71" t="str">
        <f t="shared" si="3"/>
        <v/>
      </c>
    </row>
    <row r="72" spans="1:4">
      <c r="A72">
        <f>MERC!B354</f>
        <v>0</v>
      </c>
      <c r="B72">
        <f>MERC!C354</f>
        <v>0</v>
      </c>
      <c r="C72" t="str">
        <f t="shared" si="4"/>
        <v/>
      </c>
      <c r="D72" t="str">
        <f t="shared" si="3"/>
        <v/>
      </c>
    </row>
    <row r="73" spans="1:4">
      <c r="A73">
        <f>MERC!B359</f>
        <v>0</v>
      </c>
      <c r="B73">
        <f>MERC!C359</f>
        <v>0</v>
      </c>
      <c r="C73" t="str">
        <f t="shared" si="4"/>
        <v/>
      </c>
      <c r="D73" t="str">
        <f t="shared" si="3"/>
        <v/>
      </c>
    </row>
    <row r="74" spans="1:4">
      <c r="A74">
        <f>MERC!B364</f>
        <v>0</v>
      </c>
      <c r="B74">
        <f>MERC!C364</f>
        <v>0</v>
      </c>
      <c r="C74" t="str">
        <f t="shared" si="4"/>
        <v/>
      </c>
      <c r="D74" t="str">
        <f t="shared" si="3"/>
        <v/>
      </c>
    </row>
    <row r="75" spans="1:4">
      <c r="A75">
        <f>MERC!B369</f>
        <v>0</v>
      </c>
      <c r="B75">
        <f>MERC!C369</f>
        <v>0</v>
      </c>
      <c r="C75" t="str">
        <f t="shared" si="4"/>
        <v/>
      </c>
      <c r="D75" t="str">
        <f t="shared" si="3"/>
        <v/>
      </c>
    </row>
    <row r="76" spans="1:4">
      <c r="A76">
        <f>MERC!B374</f>
        <v>0</v>
      </c>
      <c r="B76">
        <f>MERC!C374</f>
        <v>0</v>
      </c>
      <c r="C76" t="str">
        <f t="shared" si="4"/>
        <v/>
      </c>
      <c r="D76" t="str">
        <f t="shared" si="3"/>
        <v/>
      </c>
    </row>
    <row r="77" spans="1:4">
      <c r="A77">
        <f>MERC!B379</f>
        <v>0</v>
      </c>
      <c r="B77">
        <f>MERC!C379</f>
        <v>0</v>
      </c>
      <c r="C77" t="str">
        <f t="shared" si="4"/>
        <v/>
      </c>
      <c r="D77" t="str">
        <f t="shared" si="3"/>
        <v/>
      </c>
    </row>
    <row r="78" spans="1:4">
      <c r="A78">
        <f>MERC!B384</f>
        <v>0</v>
      </c>
      <c r="B78">
        <f>MERC!C384</f>
        <v>0</v>
      </c>
      <c r="C78" t="str">
        <f t="shared" si="4"/>
        <v/>
      </c>
      <c r="D78" t="str">
        <f t="shared" si="3"/>
        <v/>
      </c>
    </row>
    <row r="79" spans="1:4">
      <c r="A79">
        <f>MERC!B389</f>
        <v>0</v>
      </c>
      <c r="B79">
        <f>MERC!C389</f>
        <v>0</v>
      </c>
      <c r="C79" t="str">
        <f t="shared" si="4"/>
        <v/>
      </c>
      <c r="D79" t="str">
        <f t="shared" si="3"/>
        <v/>
      </c>
    </row>
    <row r="80" spans="1:4">
      <c r="A80">
        <f>MERC!B394</f>
        <v>0</v>
      </c>
      <c r="B80">
        <f>MERC!C394</f>
        <v>0</v>
      </c>
      <c r="C80" t="str">
        <f t="shared" si="4"/>
        <v/>
      </c>
      <c r="D80" t="str">
        <f t="shared" si="3"/>
        <v/>
      </c>
    </row>
    <row r="81" spans="1:4">
      <c r="A81">
        <f>MERC!B399</f>
        <v>0</v>
      </c>
      <c r="B81">
        <f>MERC!C399</f>
        <v>0</v>
      </c>
      <c r="C81" t="str">
        <f t="shared" si="4"/>
        <v/>
      </c>
      <c r="D81" t="str">
        <f t="shared" si="3"/>
        <v/>
      </c>
    </row>
    <row r="82" spans="1:4">
      <c r="A82">
        <f>MERC!B404</f>
        <v>0</v>
      </c>
      <c r="B82">
        <f>MERC!C404</f>
        <v>0</v>
      </c>
      <c r="C82" t="str">
        <f t="shared" si="4"/>
        <v/>
      </c>
      <c r="D82" t="str">
        <f t="shared" si="3"/>
        <v/>
      </c>
    </row>
    <row r="83" spans="1:4">
      <c r="A83">
        <f>MERC!B409</f>
        <v>0</v>
      </c>
      <c r="B83">
        <f>MERC!C409</f>
        <v>0</v>
      </c>
      <c r="C83" t="str">
        <f t="shared" si="4"/>
        <v/>
      </c>
      <c r="D83" t="str">
        <f t="shared" si="3"/>
        <v/>
      </c>
    </row>
    <row r="84" spans="1:4">
      <c r="A84">
        <f>MERC!B414</f>
        <v>0</v>
      </c>
      <c r="B84">
        <f>MERC!C414</f>
        <v>0</v>
      </c>
      <c r="C84" t="str">
        <f t="shared" ref="C84:C91" si="5">IF(A84=A83,"",A84)</f>
        <v/>
      </c>
      <c r="D84" t="str">
        <f t="shared" si="3"/>
        <v/>
      </c>
    </row>
    <row r="85" spans="1:4">
      <c r="A85">
        <f>MERC!B419</f>
        <v>0</v>
      </c>
      <c r="B85">
        <f>MERC!C419</f>
        <v>0</v>
      </c>
      <c r="C85" t="str">
        <f t="shared" si="5"/>
        <v/>
      </c>
      <c r="D85" t="str">
        <f t="shared" si="3"/>
        <v/>
      </c>
    </row>
    <row r="86" spans="1:4">
      <c r="A86">
        <f>MERC!B424</f>
        <v>0</v>
      </c>
      <c r="B86">
        <f>MERC!C424</f>
        <v>0</v>
      </c>
      <c r="C86" t="str">
        <f t="shared" si="5"/>
        <v/>
      </c>
      <c r="D86" t="str">
        <f t="shared" si="3"/>
        <v/>
      </c>
    </row>
    <row r="87" spans="1:4">
      <c r="A87">
        <f>MERC!B429</f>
        <v>0</v>
      </c>
      <c r="B87">
        <f>MERC!C429</f>
        <v>0</v>
      </c>
      <c r="C87" t="str">
        <f t="shared" si="5"/>
        <v/>
      </c>
      <c r="D87" t="str">
        <f t="shared" si="3"/>
        <v/>
      </c>
    </row>
    <row r="88" spans="1:4">
      <c r="A88">
        <f>MERC!B434</f>
        <v>0</v>
      </c>
      <c r="B88">
        <f>MERC!C434</f>
        <v>0</v>
      </c>
      <c r="C88" t="str">
        <f t="shared" si="5"/>
        <v/>
      </c>
      <c r="D88" t="str">
        <f t="shared" si="3"/>
        <v/>
      </c>
    </row>
    <row r="89" spans="1:4">
      <c r="A89">
        <f>MERC!B439</f>
        <v>0</v>
      </c>
      <c r="B89">
        <f>MERC!C439</f>
        <v>0</v>
      </c>
      <c r="C89" t="str">
        <f t="shared" si="5"/>
        <v/>
      </c>
      <c r="D89" t="str">
        <f t="shared" si="3"/>
        <v/>
      </c>
    </row>
    <row r="90" spans="1:4">
      <c r="A90">
        <f>MERC!B444</f>
        <v>0</v>
      </c>
      <c r="B90">
        <f>MERC!C444</f>
        <v>0</v>
      </c>
      <c r="C90" t="str">
        <f t="shared" si="5"/>
        <v/>
      </c>
      <c r="D90" t="str">
        <f t="shared" si="3"/>
        <v/>
      </c>
    </row>
    <row r="91" spans="1:4">
      <c r="A91">
        <f>MERC!B449</f>
        <v>0</v>
      </c>
      <c r="B91">
        <f>MERC!C449</f>
        <v>0</v>
      </c>
      <c r="C91" t="str">
        <f t="shared" si="5"/>
        <v/>
      </c>
      <c r="D91" t="str">
        <f t="shared" si="3"/>
        <v/>
      </c>
    </row>
  </sheetData>
  <dataConsolidate link="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81"/>
  <sheetViews>
    <sheetView workbookViewId="0">
      <selection activeCell="D81" sqref="D81"/>
    </sheetView>
  </sheetViews>
  <sheetFormatPr defaultColWidth="11.42578125" defaultRowHeight="15"/>
  <cols>
    <col min="1" max="1" width="14.28515625" customWidth="1"/>
    <col min="2" max="2" width="36.28515625" customWidth="1"/>
    <col min="3" max="3" width="15.28515625" customWidth="1"/>
    <col min="4" max="4" width="19.7109375" customWidth="1"/>
    <col min="5" max="5" width="15.7109375" customWidth="1"/>
    <col min="6" max="6" width="19.5703125" customWidth="1"/>
    <col min="7" max="7" width="95" customWidth="1"/>
    <col min="11" max="11" width="34.140625" customWidth="1"/>
    <col min="12" max="12" width="14.5703125" customWidth="1"/>
    <col min="13" max="13" width="38.28515625" customWidth="1"/>
    <col min="14" max="14" width="17.7109375" customWidth="1"/>
    <col min="15" max="15" width="38.42578125" customWidth="1"/>
  </cols>
  <sheetData>
    <row r="1" spans="1:16" ht="20.45" customHeight="1">
      <c r="A1" s="121" t="s">
        <v>252</v>
      </c>
      <c r="B1" s="121" t="s">
        <v>383</v>
      </c>
      <c r="C1" s="122" t="s">
        <v>384</v>
      </c>
      <c r="D1" s="122" t="s">
        <v>385</v>
      </c>
      <c r="E1" s="121" t="s">
        <v>386</v>
      </c>
      <c r="F1" s="121" t="s">
        <v>224</v>
      </c>
      <c r="G1" s="112" t="s">
        <v>387</v>
      </c>
      <c r="H1" s="9"/>
      <c r="I1" s="9"/>
      <c r="K1" s="9" t="s">
        <v>388</v>
      </c>
      <c r="M1" s="9" t="s">
        <v>147</v>
      </c>
      <c r="O1" s="9" t="s">
        <v>207</v>
      </c>
      <c r="P1" t="s">
        <v>389</v>
      </c>
    </row>
    <row r="2" spans="1:16" hidden="1">
      <c r="A2" s="113" t="s">
        <v>255</v>
      </c>
      <c r="B2" s="113" t="s">
        <v>216</v>
      </c>
      <c r="C2" s="119"/>
      <c r="D2" s="120"/>
      <c r="E2" s="114" t="str">
        <f>IF(F2="BAJA","NO INGRESA","INGRESA A PVSA")</f>
        <v>INGRESA A PVSA</v>
      </c>
      <c r="F2" s="114" t="s">
        <v>362</v>
      </c>
      <c r="G2" s="114" t="s">
        <v>256</v>
      </c>
      <c r="H2" s="111"/>
      <c r="I2" s="111"/>
      <c r="K2" t="str">
        <f>MERC!C4</f>
        <v>Carpinteros moldaje-sierra circular</v>
      </c>
      <c r="M2" s="113" t="str">
        <f>B2</f>
        <v>Albañil OG</v>
      </c>
      <c r="N2" s="113"/>
      <c r="O2" s="9"/>
      <c r="P2" t="s">
        <v>147</v>
      </c>
    </row>
    <row r="3" spans="1:16" hidden="1">
      <c r="A3" s="113" t="s">
        <v>255</v>
      </c>
      <c r="B3" s="113" t="s">
        <v>257</v>
      </c>
      <c r="C3" s="119"/>
      <c r="D3" s="120"/>
      <c r="E3" s="114" t="str">
        <f t="shared" ref="E3:E64" si="0">IF(F3="BAJA","NO INGRESA","INGRESA A PVSA")</f>
        <v>INGRESA A PVSA</v>
      </c>
      <c r="F3" s="114" t="s">
        <v>364</v>
      </c>
      <c r="G3" s="114" t="s">
        <v>258</v>
      </c>
      <c r="H3" s="111"/>
      <c r="I3" s="111"/>
      <c r="J3" s="2"/>
      <c r="K3" t="str">
        <f>MERC!C9</f>
        <v xml:space="preserve">Enfierradores  </v>
      </c>
      <c r="M3" s="113" t="str">
        <f t="shared" ref="M3:M27" si="1">B3</f>
        <v>Carpintero con sierra circular</v>
      </c>
      <c r="N3" s="113"/>
      <c r="O3" s="9"/>
      <c r="P3" t="s">
        <v>207</v>
      </c>
    </row>
    <row r="4" spans="1:16" hidden="1">
      <c r="A4" s="113" t="s">
        <v>255</v>
      </c>
      <c r="B4" s="113" t="s">
        <v>259</v>
      </c>
      <c r="C4" s="119"/>
      <c r="D4" s="120"/>
      <c r="E4" s="114" t="str">
        <f t="shared" si="0"/>
        <v>INGRESA A PVSA</v>
      </c>
      <c r="F4" s="114" t="s">
        <v>360</v>
      </c>
      <c r="G4" s="114" t="s">
        <v>260</v>
      </c>
      <c r="H4" s="111"/>
      <c r="I4" s="111"/>
      <c r="J4" s="2"/>
      <c r="K4" t="str">
        <f>MERC!C14</f>
        <v>Jornal con fuentes I tipo 1</v>
      </c>
      <c r="M4" s="113" t="str">
        <f t="shared" si="1"/>
        <v>Carpintero en tareas sin emisión de ruido</v>
      </c>
      <c r="N4" s="113"/>
      <c r="O4" s="113" t="str">
        <f>B28</f>
        <v>Albañil  Term.</v>
      </c>
    </row>
    <row r="5" spans="1:16" hidden="1">
      <c r="A5" s="113" t="s">
        <v>255</v>
      </c>
      <c r="B5" s="113" t="s">
        <v>261</v>
      </c>
      <c r="C5" s="119"/>
      <c r="D5" s="120"/>
      <c r="E5" s="114" t="str">
        <f t="shared" si="0"/>
        <v>INGRESA A PVSA</v>
      </c>
      <c r="F5" s="114" t="s">
        <v>362</v>
      </c>
      <c r="G5" s="114" t="s">
        <v>262</v>
      </c>
      <c r="H5" s="111"/>
      <c r="I5" s="111"/>
      <c r="J5" s="2"/>
      <c r="K5" t="str">
        <f>MERC!C19</f>
        <v>Jornal Op. de martillo eléctrico (OG)</v>
      </c>
      <c r="M5" s="113" t="str">
        <f t="shared" si="1"/>
        <v>Carpinteros instalación de moldaje</v>
      </c>
      <c r="N5" s="113"/>
      <c r="O5" s="113" t="str">
        <f t="shared" ref="O5:O27" si="2">B29</f>
        <v>Carpintero mueblista</v>
      </c>
    </row>
    <row r="6" spans="1:16" hidden="1">
      <c r="A6" s="113" t="s">
        <v>255</v>
      </c>
      <c r="B6" s="113" t="s">
        <v>148</v>
      </c>
      <c r="C6" s="119"/>
      <c r="D6" s="120"/>
      <c r="E6" s="114" t="str">
        <f t="shared" si="0"/>
        <v>INGRESA A PVSA</v>
      </c>
      <c r="F6" s="114" t="s">
        <v>362</v>
      </c>
      <c r="G6" s="114" t="s">
        <v>263</v>
      </c>
      <c r="H6" s="111"/>
      <c r="I6" s="111"/>
      <c r="J6" s="2"/>
      <c r="K6" t="str">
        <f>MERC!C24</f>
        <v>Op. de minicargador (cabina abierta)</v>
      </c>
      <c r="M6" s="113" t="str">
        <f t="shared" si="1"/>
        <v>Carpinteros moldaje-sierra circular</v>
      </c>
      <c r="N6" s="113"/>
      <c r="O6" s="113" t="str">
        <f t="shared" si="2"/>
        <v>Carpintero varias con sierra circular</v>
      </c>
    </row>
    <row r="7" spans="1:16" hidden="1">
      <c r="A7" s="113" t="s">
        <v>255</v>
      </c>
      <c r="B7" s="113" t="s">
        <v>264</v>
      </c>
      <c r="C7" s="119"/>
      <c r="D7" s="120"/>
      <c r="E7" s="114" t="str">
        <f t="shared" si="0"/>
        <v>INGRESA A PVSA</v>
      </c>
      <c r="F7" s="114" t="s">
        <v>362</v>
      </c>
      <c r="G7" s="114" t="s">
        <v>265</v>
      </c>
      <c r="H7" s="111"/>
      <c r="I7" s="111"/>
      <c r="J7" s="2"/>
      <c r="K7" t="str">
        <f>MERC!C29</f>
        <v>Jefe de Obra (OG)</v>
      </c>
      <c r="M7" s="113" t="str">
        <f t="shared" si="1"/>
        <v>Eléctrico de mantención</v>
      </c>
      <c r="N7" s="113"/>
      <c r="O7" s="113" t="str">
        <f t="shared" si="2"/>
        <v>Carpintero varias sin sierra circular</v>
      </c>
    </row>
    <row r="8" spans="1:16" hidden="1">
      <c r="A8" s="113" t="s">
        <v>255</v>
      </c>
      <c r="B8" s="113" t="s">
        <v>175</v>
      </c>
      <c r="C8" s="119"/>
      <c r="D8" s="120"/>
      <c r="E8" s="114" t="str">
        <f t="shared" si="0"/>
        <v>INGRESA A PVSA</v>
      </c>
      <c r="F8" s="114" t="s">
        <v>362</v>
      </c>
      <c r="G8" s="114" t="s">
        <v>266</v>
      </c>
      <c r="H8" s="111"/>
      <c r="I8" s="111"/>
      <c r="J8" s="2"/>
      <c r="K8" t="str">
        <f>MERC!C34</f>
        <v>Carpinteros instalador de puertas</v>
      </c>
      <c r="M8" s="113" t="str">
        <f t="shared" si="1"/>
        <v xml:space="preserve">Enfierradores  </v>
      </c>
      <c r="N8" s="113"/>
      <c r="O8" s="113" t="str">
        <f t="shared" si="2"/>
        <v>Carpinteros instalador de puertas</v>
      </c>
    </row>
    <row r="9" spans="1:16" hidden="1">
      <c r="A9" s="113" t="s">
        <v>255</v>
      </c>
      <c r="B9" s="113" t="s">
        <v>267</v>
      </c>
      <c r="C9" s="119"/>
      <c r="D9" s="120"/>
      <c r="E9" s="114" t="str">
        <f t="shared" si="0"/>
        <v>INGRESA A PVSA</v>
      </c>
      <c r="F9" s="114" t="s">
        <v>362</v>
      </c>
      <c r="G9" s="114" t="s">
        <v>268</v>
      </c>
      <c r="H9" s="111"/>
      <c r="I9" s="111"/>
      <c r="J9" s="2"/>
      <c r="K9" t="str">
        <f>MERC!C39</f>
        <v>Supervisor general (Term)</v>
      </c>
      <c r="M9" s="113" t="str">
        <f t="shared" si="1"/>
        <v>Fragüero (herrero)</v>
      </c>
      <c r="N9" s="113"/>
      <c r="O9" s="113" t="str">
        <f t="shared" si="2"/>
        <v>Instalador de aluminio y vidrios</v>
      </c>
    </row>
    <row r="10" spans="1:16" hidden="1">
      <c r="A10" s="113" t="s">
        <v>255</v>
      </c>
      <c r="B10" s="113" t="s">
        <v>269</v>
      </c>
      <c r="C10" s="119"/>
      <c r="D10" s="120"/>
      <c r="E10" s="114" t="str">
        <f t="shared" si="0"/>
        <v>INGRESA A PVSA</v>
      </c>
      <c r="F10" s="114" t="s">
        <v>360</v>
      </c>
      <c r="G10" s="114" t="s">
        <v>270</v>
      </c>
      <c r="H10" s="111"/>
      <c r="I10" s="111"/>
      <c r="J10" s="2"/>
      <c r="K10" t="str">
        <f>MERC!C44</f>
        <v>Carpintero varias sin sierra circular</v>
      </c>
      <c r="M10" s="113" t="str">
        <f t="shared" si="1"/>
        <v>Instalador de Sanitarios (OG)</v>
      </c>
      <c r="N10" s="113"/>
      <c r="O10" s="113" t="str">
        <f t="shared" si="2"/>
        <v>Instalador de ascensores</v>
      </c>
    </row>
    <row r="11" spans="1:16" hidden="1">
      <c r="A11" s="113" t="s">
        <v>255</v>
      </c>
      <c r="B11" s="113" t="s">
        <v>206</v>
      </c>
      <c r="C11" s="119"/>
      <c r="D11" s="120"/>
      <c r="E11" s="114" t="str">
        <f t="shared" si="0"/>
        <v>INGRESA A PVSA</v>
      </c>
      <c r="F11" s="114" t="s">
        <v>360</v>
      </c>
      <c r="G11" s="114" t="s">
        <v>271</v>
      </c>
      <c r="H11" s="111"/>
      <c r="I11" s="111"/>
      <c r="J11" s="2"/>
      <c r="K11" t="str">
        <f>MERC!C49</f>
        <v>Instalador de cerámicos</v>
      </c>
      <c r="M11" s="113" t="str">
        <f t="shared" si="1"/>
        <v>Jefe de Obra (OG)</v>
      </c>
      <c r="N11" s="113"/>
      <c r="O11" s="113" t="str">
        <f t="shared" si="2"/>
        <v>Instalador de cerámicos</v>
      </c>
    </row>
    <row r="12" spans="1:16" hidden="1">
      <c r="A12" s="113" t="s">
        <v>255</v>
      </c>
      <c r="B12" s="113" t="s">
        <v>186</v>
      </c>
      <c r="C12" s="119"/>
      <c r="D12" s="120"/>
      <c r="E12" s="114" t="str">
        <f t="shared" si="0"/>
        <v>INGRESA A PVSA</v>
      </c>
      <c r="F12" s="114" t="s">
        <v>362</v>
      </c>
      <c r="G12" s="114" t="s">
        <v>272</v>
      </c>
      <c r="H12" s="111"/>
      <c r="I12" s="111"/>
      <c r="J12" s="2"/>
      <c r="K12" t="str">
        <f>MERC!C54</f>
        <v>Albañil OG</v>
      </c>
      <c r="M12" s="113" t="str">
        <f t="shared" si="1"/>
        <v>Jornal con fuentes I tipo 1</v>
      </c>
      <c r="N12" s="113"/>
      <c r="O12" s="113" t="str">
        <f t="shared" si="2"/>
        <v>Instalador de ductos climatización</v>
      </c>
    </row>
    <row r="13" spans="1:16" hidden="1">
      <c r="A13" s="113" t="s">
        <v>255</v>
      </c>
      <c r="B13" s="113" t="s">
        <v>273</v>
      </c>
      <c r="C13" s="119"/>
      <c r="D13" s="120"/>
      <c r="E13" s="114" t="str">
        <f t="shared" si="0"/>
        <v>INGRESA A PVSA</v>
      </c>
      <c r="F13" s="114" t="s">
        <v>362</v>
      </c>
      <c r="G13" s="114" t="s">
        <v>274</v>
      </c>
      <c r="H13" s="111"/>
      <c r="I13" s="111"/>
      <c r="J13" s="2"/>
      <c r="K13" t="str">
        <f>MERC!C59</f>
        <v>Instalador puertas automáticas</v>
      </c>
      <c r="M13" s="113" t="str">
        <f t="shared" si="1"/>
        <v>Jornal con fuentes I tipo 2</v>
      </c>
      <c r="N13" s="113"/>
      <c r="O13" s="113" t="str">
        <f t="shared" si="2"/>
        <v>Instalador de Sanitarios (Term)</v>
      </c>
    </row>
    <row r="14" spans="1:16" hidden="1">
      <c r="A14" s="113" t="s">
        <v>255</v>
      </c>
      <c r="B14" s="113" t="s">
        <v>275</v>
      </c>
      <c r="C14" s="119"/>
      <c r="D14" s="120"/>
      <c r="E14" s="114" t="str">
        <f t="shared" si="0"/>
        <v>INGRESA A PVSA</v>
      </c>
      <c r="F14" s="114" t="s">
        <v>362</v>
      </c>
      <c r="G14" s="114" t="s">
        <v>276</v>
      </c>
      <c r="H14" s="111"/>
      <c r="I14" s="111"/>
      <c r="J14" s="2"/>
      <c r="K14" t="str">
        <f>MERC!C64</f>
        <v>Experto en PRR</v>
      </c>
      <c r="M14" s="113" t="str">
        <f t="shared" si="1"/>
        <v>Jornal de hormigonado (Concretero)</v>
      </c>
      <c r="N14" s="113"/>
      <c r="O14" s="113" t="str">
        <f t="shared" si="2"/>
        <v>Instalador y cortador de mármol y granito</v>
      </c>
    </row>
    <row r="15" spans="1:16" hidden="1">
      <c r="A15" s="113" t="s">
        <v>255</v>
      </c>
      <c r="B15" s="113" t="s">
        <v>277</v>
      </c>
      <c r="C15" s="119"/>
      <c r="D15" s="120"/>
      <c r="E15" s="114" t="str">
        <f t="shared" si="0"/>
        <v>INGRESA A PVSA</v>
      </c>
      <c r="F15" s="114" t="s">
        <v>362</v>
      </c>
      <c r="G15" s="114" t="s">
        <v>278</v>
      </c>
      <c r="H15" s="111"/>
      <c r="I15" s="111"/>
      <c r="J15" s="2"/>
      <c r="K15">
        <f>MERC!C69</f>
        <v>0</v>
      </c>
      <c r="M15" s="113" t="str">
        <f t="shared" si="1"/>
        <v>Jornal Op. de ducto bomba de hormigón</v>
      </c>
      <c r="N15" s="113"/>
      <c r="O15" s="113" t="str">
        <f t="shared" si="2"/>
        <v>Jefe de obra (Term.)</v>
      </c>
    </row>
    <row r="16" spans="1:16" hidden="1">
      <c r="A16" s="113" t="s">
        <v>255</v>
      </c>
      <c r="B16" s="113" t="s">
        <v>197</v>
      </c>
      <c r="C16" s="119"/>
      <c r="D16" s="120"/>
      <c r="E16" s="114" t="str">
        <f t="shared" si="0"/>
        <v>INGRESA A PVSA</v>
      </c>
      <c r="F16" s="114" t="s">
        <v>364</v>
      </c>
      <c r="G16" s="114" t="s">
        <v>279</v>
      </c>
      <c r="H16" s="111"/>
      <c r="I16" s="111"/>
      <c r="J16" s="2"/>
      <c r="K16">
        <f>MERC!C74</f>
        <v>0</v>
      </c>
      <c r="M16" s="113" t="str">
        <f t="shared" si="1"/>
        <v>Jornal Op. de martillo eléctrico (OG)</v>
      </c>
      <c r="N16" s="113"/>
      <c r="O16" s="113" t="str">
        <f t="shared" si="2"/>
        <v xml:space="preserve">Jornal con fuentes I </v>
      </c>
    </row>
    <row r="17" spans="1:15" hidden="1">
      <c r="A17" s="113" t="s">
        <v>255</v>
      </c>
      <c r="B17" s="113" t="s">
        <v>280</v>
      </c>
      <c r="C17" s="119"/>
      <c r="D17" s="120"/>
      <c r="E17" s="114" t="str">
        <f t="shared" si="0"/>
        <v>INGRESA A PVSA</v>
      </c>
      <c r="F17" s="114" t="s">
        <v>364</v>
      </c>
      <c r="G17" s="114" t="s">
        <v>281</v>
      </c>
      <c r="H17" s="111"/>
      <c r="I17" s="111"/>
      <c r="J17" s="2"/>
      <c r="K17">
        <f>MERC!C79</f>
        <v>0</v>
      </c>
      <c r="M17" s="113" t="str">
        <f t="shared" si="1"/>
        <v xml:space="preserve">Jornal Op. de martillo neumático chico </v>
      </c>
      <c r="N17" s="113"/>
      <c r="O17" s="113" t="str">
        <f t="shared" si="2"/>
        <v>Jornal con fuentes I lejanas</v>
      </c>
    </row>
    <row r="18" spans="1:15" hidden="1">
      <c r="A18" s="113" t="s">
        <v>255</v>
      </c>
      <c r="B18" s="113" t="s">
        <v>282</v>
      </c>
      <c r="C18" s="119"/>
      <c r="D18" s="120"/>
      <c r="E18" s="114" t="str">
        <f t="shared" si="0"/>
        <v>INGRESA A PVSA</v>
      </c>
      <c r="F18" s="114" t="s">
        <v>364</v>
      </c>
      <c r="G18" s="114" t="s">
        <v>283</v>
      </c>
      <c r="H18" s="111"/>
      <c r="I18" s="111"/>
      <c r="J18" s="2"/>
      <c r="K18">
        <f>MERC!C84</f>
        <v>0</v>
      </c>
      <c r="M18" s="113" t="str">
        <f t="shared" si="1"/>
        <v xml:space="preserve">Jornal Op. de martillo neumático grande </v>
      </c>
      <c r="N18" s="113"/>
      <c r="O18" s="113" t="str">
        <f t="shared" si="2"/>
        <v xml:space="preserve">Jornal op. de fratasadora </v>
      </c>
    </row>
    <row r="19" spans="1:15" hidden="1">
      <c r="A19" s="113" t="s">
        <v>255</v>
      </c>
      <c r="B19" s="113" t="s">
        <v>284</v>
      </c>
      <c r="C19" s="119"/>
      <c r="D19" s="120"/>
      <c r="E19" s="114" t="str">
        <f t="shared" si="0"/>
        <v>INGRESA A PVSA</v>
      </c>
      <c r="F19" s="114" t="s">
        <v>362</v>
      </c>
      <c r="G19" s="114" t="s">
        <v>285</v>
      </c>
      <c r="H19" s="111"/>
      <c r="I19" s="111"/>
      <c r="J19" s="2"/>
      <c r="K19">
        <f>MERC!C89</f>
        <v>0</v>
      </c>
      <c r="M19" s="113" t="str">
        <f t="shared" si="1"/>
        <v>Jornal Op. de sonda vibradora de hormigón</v>
      </c>
      <c r="N19" s="113"/>
      <c r="O19" s="113" t="str">
        <f t="shared" si="2"/>
        <v>Jornal op. de martillo eléctrico (Term)</v>
      </c>
    </row>
    <row r="20" spans="1:15" hidden="1">
      <c r="A20" s="113" t="s">
        <v>255</v>
      </c>
      <c r="B20" s="113" t="s">
        <v>286</v>
      </c>
      <c r="C20" s="119"/>
      <c r="D20" s="120"/>
      <c r="E20" s="114" t="str">
        <f t="shared" si="0"/>
        <v>INGRESA A PVSA</v>
      </c>
      <c r="F20" s="114" t="s">
        <v>362</v>
      </c>
      <c r="G20" s="114" t="s">
        <v>287</v>
      </c>
      <c r="H20" s="111"/>
      <c r="I20" s="111"/>
      <c r="J20" s="2"/>
      <c r="K20">
        <f>MERC!C94</f>
        <v>0</v>
      </c>
      <c r="M20" s="113" t="str">
        <f t="shared" si="1"/>
        <v>Mecánico de mantención</v>
      </c>
      <c r="N20" s="113"/>
      <c r="O20" s="113" t="str">
        <f t="shared" si="2"/>
        <v>Pintor de exteriores</v>
      </c>
    </row>
    <row r="21" spans="1:15" hidden="1">
      <c r="A21" s="113" t="s">
        <v>255</v>
      </c>
      <c r="B21" s="113" t="s">
        <v>288</v>
      </c>
      <c r="C21" s="119"/>
      <c r="D21" s="120"/>
      <c r="E21" s="114" t="str">
        <f t="shared" si="0"/>
        <v>NO INGRESA</v>
      </c>
      <c r="F21" s="114" t="s">
        <v>358</v>
      </c>
      <c r="G21" s="114" t="s">
        <v>289</v>
      </c>
      <c r="H21" s="111"/>
      <c r="I21" s="111"/>
      <c r="J21" s="2"/>
      <c r="K21">
        <f>MERC!C99</f>
        <v>0</v>
      </c>
      <c r="M21" s="113" t="str">
        <f t="shared" si="1"/>
        <v>Op. de máquina con cabina insonorizada</v>
      </c>
      <c r="N21" s="113"/>
      <c r="O21" s="113" t="str">
        <f t="shared" si="2"/>
        <v>Pintor de interiores</v>
      </c>
    </row>
    <row r="22" spans="1:15" hidden="1">
      <c r="A22" s="113" t="s">
        <v>255</v>
      </c>
      <c r="B22" s="113" t="s">
        <v>204</v>
      </c>
      <c r="C22" s="119"/>
      <c r="D22" s="120"/>
      <c r="E22" s="114" t="str">
        <f t="shared" si="0"/>
        <v>INGRESA A PVSA</v>
      </c>
      <c r="F22" s="114" t="s">
        <v>362</v>
      </c>
      <c r="G22" s="114" t="s">
        <v>290</v>
      </c>
      <c r="H22" s="111"/>
      <c r="I22" s="111"/>
      <c r="J22" s="2"/>
      <c r="K22">
        <f>MERC!C104</f>
        <v>0</v>
      </c>
      <c r="M22" s="113" t="str">
        <f t="shared" si="1"/>
        <v>Op. de minicargador (cabina abierta)</v>
      </c>
      <c r="N22" s="113"/>
      <c r="O22" s="113" t="str">
        <f t="shared" si="2"/>
        <v>Soldadores con/sin esmeril (Term)</v>
      </c>
    </row>
    <row r="23" spans="1:15" hidden="1">
      <c r="A23" s="113" t="s">
        <v>255</v>
      </c>
      <c r="B23" s="113" t="s">
        <v>291</v>
      </c>
      <c r="C23" s="119"/>
      <c r="D23" s="120"/>
      <c r="E23" s="114" t="str">
        <f t="shared" si="0"/>
        <v>INGRESA A PVSA</v>
      </c>
      <c r="F23" s="114" t="s">
        <v>362</v>
      </c>
      <c r="G23" s="114" t="s">
        <v>292</v>
      </c>
      <c r="H23" s="111"/>
      <c r="I23" s="111"/>
      <c r="J23" s="2"/>
      <c r="K23">
        <f>MERC!C109</f>
        <v>0</v>
      </c>
      <c r="M23" s="113" t="str">
        <f t="shared" si="1"/>
        <v xml:space="preserve">Rigger-Señalero </v>
      </c>
      <c r="N23" s="113"/>
      <c r="O23" s="113" t="str">
        <f t="shared" si="2"/>
        <v>Supervisor general (Term)</v>
      </c>
    </row>
    <row r="24" spans="1:15" hidden="1">
      <c r="A24" s="113" t="s">
        <v>255</v>
      </c>
      <c r="B24" s="113" t="s">
        <v>293</v>
      </c>
      <c r="C24" s="119"/>
      <c r="D24" s="120"/>
      <c r="E24" s="114" t="str">
        <f t="shared" si="0"/>
        <v>INGRESA A PVSA</v>
      </c>
      <c r="F24" s="114" t="s">
        <v>364</v>
      </c>
      <c r="G24" s="114" t="s">
        <v>294</v>
      </c>
      <c r="H24" s="111"/>
      <c r="I24" s="111"/>
      <c r="J24" s="2"/>
      <c r="K24">
        <f>MERC!C114</f>
        <v>0</v>
      </c>
      <c r="M24" s="113" t="str">
        <f t="shared" si="1"/>
        <v>Soldadores con/sin esmeril (OG)</v>
      </c>
      <c r="N24" s="113"/>
      <c r="O24" s="113" t="str">
        <f t="shared" si="2"/>
        <v>Tabiqueros</v>
      </c>
    </row>
    <row r="25" spans="1:15" hidden="1">
      <c r="A25" s="113" t="s">
        <v>255</v>
      </c>
      <c r="B25" s="113" t="s">
        <v>295</v>
      </c>
      <c r="C25" s="119"/>
      <c r="D25" s="120"/>
      <c r="E25" s="114" t="str">
        <f t="shared" si="0"/>
        <v>INGRESA A PVSA</v>
      </c>
      <c r="F25" s="114" t="s">
        <v>362</v>
      </c>
      <c r="G25" s="114" t="s">
        <v>296</v>
      </c>
      <c r="H25" s="111"/>
      <c r="I25" s="111"/>
      <c r="J25" s="2"/>
      <c r="K25">
        <f>MERC!C119</f>
        <v>0</v>
      </c>
      <c r="M25" s="113" t="str">
        <f t="shared" si="1"/>
        <v>Supervisor general (OG)</v>
      </c>
      <c r="N25" s="113"/>
      <c r="O25" s="113" t="str">
        <f t="shared" si="2"/>
        <v>Técnico eléctrico de obra</v>
      </c>
    </row>
    <row r="26" spans="1:15" hidden="1">
      <c r="A26" s="113" t="s">
        <v>255</v>
      </c>
      <c r="B26" s="113" t="s">
        <v>297</v>
      </c>
      <c r="C26" s="119"/>
      <c r="D26" s="120"/>
      <c r="E26" s="114" t="str">
        <f t="shared" si="0"/>
        <v>INGRESA A PVSA</v>
      </c>
      <c r="F26" s="114" t="s">
        <v>360</v>
      </c>
      <c r="G26" s="114" t="s">
        <v>298</v>
      </c>
      <c r="H26" s="111"/>
      <c r="I26" s="111"/>
      <c r="J26" s="2"/>
      <c r="K26">
        <f>MERC!C124</f>
        <v>0</v>
      </c>
      <c r="M26" s="113" t="str">
        <f t="shared" si="1"/>
        <v>Técnico de instalación eléctrica</v>
      </c>
      <c r="O26" s="113" t="str">
        <f t="shared" si="2"/>
        <v>Trazador</v>
      </c>
    </row>
    <row r="27" spans="1:15" hidden="1">
      <c r="A27" s="113" t="s">
        <v>255</v>
      </c>
      <c r="B27" s="113" t="s">
        <v>299</v>
      </c>
      <c r="C27" s="119"/>
      <c r="D27" s="120"/>
      <c r="E27" s="114" t="str">
        <f t="shared" si="0"/>
        <v>INGRESA A PVSA</v>
      </c>
      <c r="F27" s="114" t="s">
        <v>360</v>
      </c>
      <c r="G27" s="114" t="s">
        <v>300</v>
      </c>
      <c r="H27" s="111"/>
      <c r="I27" s="111"/>
      <c r="J27" s="2"/>
      <c r="K27">
        <f>MERC!C129</f>
        <v>0</v>
      </c>
      <c r="M27" s="113" t="str">
        <f t="shared" si="1"/>
        <v xml:space="preserve">Trazador </v>
      </c>
      <c r="O27" s="113" t="str">
        <f t="shared" si="2"/>
        <v>Yesero</v>
      </c>
    </row>
    <row r="28" spans="1:15" hidden="1">
      <c r="A28" s="113" t="s">
        <v>207</v>
      </c>
      <c r="B28" s="113" t="s">
        <v>301</v>
      </c>
      <c r="C28" s="119"/>
      <c r="D28" s="120"/>
      <c r="E28" s="114" t="str">
        <f t="shared" si="0"/>
        <v>INGRESA A PVSA</v>
      </c>
      <c r="F28" s="114" t="s">
        <v>360</v>
      </c>
      <c r="G28" s="114" t="s">
        <v>302</v>
      </c>
      <c r="H28" s="111"/>
      <c r="I28" s="111"/>
      <c r="J28" s="2"/>
      <c r="K28">
        <f>MERC!C134</f>
        <v>0</v>
      </c>
      <c r="L28" t="s">
        <v>390</v>
      </c>
      <c r="M28" s="113" t="str">
        <f t="shared" ref="M28:M33" si="3">VLOOKUP(L28,$A$53:$B$65,2,FALSE)</f>
        <v>Experto en PRR</v>
      </c>
      <c r="N28" t="s">
        <v>391</v>
      </c>
      <c r="O28" s="115" t="str">
        <f t="shared" ref="O28:O33" si="4">VLOOKUP(N28,A53:B60,2,FALSE)</f>
        <v>Instalador puertas automáticas</v>
      </c>
    </row>
    <row r="29" spans="1:15" hidden="1">
      <c r="A29" s="113" t="s">
        <v>207</v>
      </c>
      <c r="B29" s="113" t="s">
        <v>303</v>
      </c>
      <c r="C29" s="119"/>
      <c r="D29" s="120"/>
      <c r="E29" s="114" t="str">
        <f t="shared" si="0"/>
        <v>INGRESA A PVSA</v>
      </c>
      <c r="F29" s="114" t="s">
        <v>362</v>
      </c>
      <c r="G29" s="114" t="s">
        <v>304</v>
      </c>
      <c r="H29" s="111"/>
      <c r="I29" s="111"/>
      <c r="J29" s="2"/>
      <c r="K29">
        <f>MERC!C139</f>
        <v>0</v>
      </c>
      <c r="L29" t="s">
        <v>392</v>
      </c>
      <c r="M29" s="113">
        <f t="shared" si="3"/>
        <v>0</v>
      </c>
      <c r="N29" t="s">
        <v>393</v>
      </c>
      <c r="O29" s="115">
        <f t="shared" si="4"/>
        <v>0</v>
      </c>
    </row>
    <row r="30" spans="1:15" hidden="1">
      <c r="A30" s="113" t="s">
        <v>207</v>
      </c>
      <c r="B30" s="113" t="s">
        <v>305</v>
      </c>
      <c r="C30" s="119"/>
      <c r="D30" s="120"/>
      <c r="E30" s="114" t="str">
        <f t="shared" si="0"/>
        <v>INGRESA A PVSA</v>
      </c>
      <c r="F30" s="114" t="s">
        <v>362</v>
      </c>
      <c r="G30" s="114" t="s">
        <v>306</v>
      </c>
      <c r="H30" s="111"/>
      <c r="I30" s="111"/>
      <c r="J30" s="2"/>
      <c r="K30">
        <f>MERC!C144</f>
        <v>0</v>
      </c>
      <c r="L30" t="s">
        <v>394</v>
      </c>
      <c r="M30" s="113">
        <f t="shared" si="3"/>
        <v>0</v>
      </c>
      <c r="N30" t="s">
        <v>395</v>
      </c>
      <c r="O30" s="115">
        <f t="shared" si="4"/>
        <v>0</v>
      </c>
    </row>
    <row r="31" spans="1:15" hidden="1">
      <c r="A31" s="113" t="s">
        <v>207</v>
      </c>
      <c r="B31" s="113" t="s">
        <v>211</v>
      </c>
      <c r="C31" s="119"/>
      <c r="D31" s="120"/>
      <c r="E31" s="114" t="str">
        <f t="shared" si="0"/>
        <v>INGRESA A PVSA</v>
      </c>
      <c r="F31" s="114" t="s">
        <v>360</v>
      </c>
      <c r="G31" s="114" t="s">
        <v>307</v>
      </c>
      <c r="H31" s="111"/>
      <c r="I31" s="111"/>
      <c r="J31" s="2"/>
      <c r="K31">
        <f>MERC!C149</f>
        <v>0</v>
      </c>
      <c r="L31" t="s">
        <v>396</v>
      </c>
      <c r="M31" s="113">
        <f t="shared" si="3"/>
        <v>0</v>
      </c>
      <c r="N31" t="s">
        <v>397</v>
      </c>
      <c r="O31" s="115">
        <f t="shared" si="4"/>
        <v>0</v>
      </c>
    </row>
    <row r="32" spans="1:15" hidden="1">
      <c r="A32" s="113" t="s">
        <v>207</v>
      </c>
      <c r="B32" s="113" t="s">
        <v>208</v>
      </c>
      <c r="C32" s="119"/>
      <c r="D32" s="120"/>
      <c r="E32" s="114" t="str">
        <f t="shared" si="0"/>
        <v>INGRESA A PVSA</v>
      </c>
      <c r="F32" s="114" t="s">
        <v>362</v>
      </c>
      <c r="G32" s="114" t="s">
        <v>308</v>
      </c>
      <c r="H32" s="111"/>
      <c r="I32" s="111"/>
      <c r="J32" s="2"/>
      <c r="K32">
        <f>MERC!C154</f>
        <v>0</v>
      </c>
      <c r="L32" t="s">
        <v>398</v>
      </c>
      <c r="M32" s="113">
        <f t="shared" si="3"/>
        <v>0</v>
      </c>
      <c r="N32" t="s">
        <v>399</v>
      </c>
      <c r="O32" s="115">
        <f t="shared" si="4"/>
        <v>0</v>
      </c>
    </row>
    <row r="33" spans="1:15" hidden="1">
      <c r="A33" s="113" t="s">
        <v>207</v>
      </c>
      <c r="B33" s="113" t="s">
        <v>309</v>
      </c>
      <c r="C33" s="119"/>
      <c r="D33" s="120"/>
      <c r="E33" s="114" t="str">
        <f t="shared" si="0"/>
        <v>INGRESA A PVSA</v>
      </c>
      <c r="F33" s="114" t="s">
        <v>360</v>
      </c>
      <c r="G33" s="114" t="s">
        <v>310</v>
      </c>
      <c r="H33" s="111"/>
      <c r="I33" s="111"/>
      <c r="J33" s="2"/>
      <c r="K33">
        <f>MERC!C159</f>
        <v>0</v>
      </c>
      <c r="L33" t="s">
        <v>400</v>
      </c>
      <c r="M33" s="113">
        <f t="shared" si="3"/>
        <v>0</v>
      </c>
      <c r="N33" t="s">
        <v>401</v>
      </c>
      <c r="O33" s="115">
        <f t="shared" si="4"/>
        <v>0</v>
      </c>
    </row>
    <row r="34" spans="1:15" hidden="1">
      <c r="A34" s="113" t="s">
        <v>207</v>
      </c>
      <c r="B34" s="113" t="s">
        <v>311</v>
      </c>
      <c r="C34" s="119"/>
      <c r="D34" s="120"/>
      <c r="E34" s="114" t="str">
        <f t="shared" si="0"/>
        <v>INGRESA A PVSA</v>
      </c>
      <c r="F34" s="114" t="s">
        <v>362</v>
      </c>
      <c r="G34" s="114"/>
      <c r="H34" s="111"/>
      <c r="I34" s="111"/>
      <c r="J34" s="2"/>
      <c r="O34" s="115"/>
    </row>
    <row r="35" spans="1:15" hidden="1">
      <c r="A35" s="113" t="s">
        <v>207</v>
      </c>
      <c r="B35" s="113" t="s">
        <v>214</v>
      </c>
      <c r="C35" s="119"/>
      <c r="D35" s="120"/>
      <c r="E35" s="114" t="str">
        <f t="shared" si="0"/>
        <v>NO INGRESA</v>
      </c>
      <c r="F35" s="114" t="s">
        <v>358</v>
      </c>
      <c r="G35" s="114" t="s">
        <v>313</v>
      </c>
      <c r="H35" s="111"/>
      <c r="I35" s="111"/>
      <c r="J35" s="2"/>
      <c r="O35" s="115"/>
    </row>
    <row r="36" spans="1:15" hidden="1">
      <c r="A36" s="113" t="s">
        <v>207</v>
      </c>
      <c r="B36" s="113" t="s">
        <v>314</v>
      </c>
      <c r="C36" s="119"/>
      <c r="D36" s="120"/>
      <c r="E36" s="114" t="str">
        <f t="shared" si="0"/>
        <v>INGRESA A PVSA</v>
      </c>
      <c r="F36" s="114" t="s">
        <v>360</v>
      </c>
      <c r="G36" s="114" t="s">
        <v>315</v>
      </c>
      <c r="H36" s="111"/>
      <c r="I36" s="111"/>
      <c r="J36" s="2"/>
      <c r="O36" s="115"/>
    </row>
    <row r="37" spans="1:15" hidden="1">
      <c r="A37" s="113" t="s">
        <v>207</v>
      </c>
      <c r="B37" s="113" t="s">
        <v>316</v>
      </c>
      <c r="C37" s="119"/>
      <c r="D37" s="120"/>
      <c r="E37" s="114" t="str">
        <f t="shared" si="0"/>
        <v>INGRESA A PVSA</v>
      </c>
      <c r="F37" s="114" t="s">
        <v>360</v>
      </c>
      <c r="G37" s="114" t="s">
        <v>317</v>
      </c>
      <c r="H37" s="111"/>
      <c r="I37" s="111"/>
      <c r="J37" s="2"/>
      <c r="O37" s="115"/>
    </row>
    <row r="38" spans="1:15" hidden="1">
      <c r="A38" s="113" t="s">
        <v>207</v>
      </c>
      <c r="B38" s="113" t="s">
        <v>318</v>
      </c>
      <c r="C38" s="119"/>
      <c r="D38" s="120"/>
      <c r="E38" s="114" t="str">
        <f t="shared" si="0"/>
        <v>INGRESA A PVSA</v>
      </c>
      <c r="F38" s="114" t="s">
        <v>364</v>
      </c>
      <c r="G38" s="114" t="s">
        <v>319</v>
      </c>
      <c r="H38" s="111"/>
      <c r="I38" s="111"/>
      <c r="J38" s="2"/>
      <c r="O38" s="115"/>
    </row>
    <row r="39" spans="1:15" hidden="1">
      <c r="A39" s="113" t="s">
        <v>207</v>
      </c>
      <c r="B39" s="113" t="s">
        <v>320</v>
      </c>
      <c r="C39" s="119"/>
      <c r="D39" s="120"/>
      <c r="E39" s="114" t="str">
        <f t="shared" si="0"/>
        <v>NO INGRESA</v>
      </c>
      <c r="F39" s="114" t="s">
        <v>358</v>
      </c>
      <c r="G39" s="114" t="s">
        <v>321</v>
      </c>
      <c r="H39" s="111"/>
      <c r="I39" s="111"/>
      <c r="J39" s="2"/>
      <c r="O39" s="115"/>
    </row>
    <row r="40" spans="1:15" hidden="1">
      <c r="A40" s="113" t="s">
        <v>207</v>
      </c>
      <c r="B40" s="113" t="s">
        <v>322</v>
      </c>
      <c r="C40" s="119"/>
      <c r="D40" s="120"/>
      <c r="E40" s="114" t="str">
        <f t="shared" si="0"/>
        <v>INGRESA A PVSA</v>
      </c>
      <c r="F40" s="114" t="s">
        <v>362</v>
      </c>
      <c r="G40" s="114" t="s">
        <v>323</v>
      </c>
      <c r="H40" s="111"/>
      <c r="I40" s="111"/>
      <c r="J40" s="2"/>
      <c r="O40" s="115"/>
    </row>
    <row r="41" spans="1:15" hidden="1">
      <c r="A41" s="113" t="s">
        <v>207</v>
      </c>
      <c r="B41" s="113" t="s">
        <v>324</v>
      </c>
      <c r="C41" s="119"/>
      <c r="D41" s="120"/>
      <c r="E41" s="114" t="str">
        <f t="shared" si="0"/>
        <v>NO INGRESA</v>
      </c>
      <c r="F41" s="114" t="s">
        <v>358</v>
      </c>
      <c r="G41" s="114" t="s">
        <v>325</v>
      </c>
      <c r="H41" s="111"/>
      <c r="I41" s="111"/>
      <c r="J41" s="2"/>
    </row>
    <row r="42" spans="1:15" hidden="1">
      <c r="A42" s="113" t="s">
        <v>207</v>
      </c>
      <c r="B42" s="113" t="s">
        <v>326</v>
      </c>
      <c r="C42" s="119"/>
      <c r="D42" s="120"/>
      <c r="E42" s="114" t="str">
        <f t="shared" si="0"/>
        <v>INGRESA A PVSA</v>
      </c>
      <c r="F42" s="114" t="s">
        <v>364</v>
      </c>
      <c r="G42" s="114" t="s">
        <v>327</v>
      </c>
      <c r="H42" s="111"/>
      <c r="I42" s="111"/>
      <c r="J42" s="2"/>
    </row>
    <row r="43" spans="1:15" hidden="1">
      <c r="A43" s="113" t="s">
        <v>207</v>
      </c>
      <c r="B43" s="113" t="s">
        <v>328</v>
      </c>
      <c r="C43" s="119"/>
      <c r="D43" s="120"/>
      <c r="E43" s="114" t="str">
        <f t="shared" si="0"/>
        <v>INGRESA A PVSA</v>
      </c>
      <c r="F43" s="114" t="s">
        <v>364</v>
      </c>
      <c r="G43" s="114" t="s">
        <v>329</v>
      </c>
      <c r="H43" s="111"/>
      <c r="I43" s="111"/>
      <c r="J43" s="2"/>
    </row>
    <row r="44" spans="1:15" hidden="1">
      <c r="A44" s="113" t="s">
        <v>207</v>
      </c>
      <c r="B44" s="113" t="s">
        <v>330</v>
      </c>
      <c r="C44" s="119"/>
      <c r="D44" s="120"/>
      <c r="E44" s="114" t="str">
        <f t="shared" si="0"/>
        <v>NO INGRESA</v>
      </c>
      <c r="F44" s="114" t="s">
        <v>358</v>
      </c>
      <c r="G44" s="114"/>
      <c r="H44" s="111"/>
      <c r="I44" s="111"/>
      <c r="J44" s="2"/>
    </row>
    <row r="45" spans="1:15" hidden="1">
      <c r="A45" s="113" t="s">
        <v>207</v>
      </c>
      <c r="B45" s="113" t="s">
        <v>331</v>
      </c>
      <c r="C45" s="119"/>
      <c r="D45" s="120"/>
      <c r="E45" s="114" t="str">
        <f t="shared" si="0"/>
        <v>NO INGRESA</v>
      </c>
      <c r="F45" s="114" t="s">
        <v>358</v>
      </c>
      <c r="G45" s="114" t="s">
        <v>332</v>
      </c>
      <c r="H45" s="111"/>
      <c r="I45" s="111"/>
      <c r="J45" s="2"/>
    </row>
    <row r="46" spans="1:15" hidden="1">
      <c r="A46" s="113" t="s">
        <v>207</v>
      </c>
      <c r="B46" s="113" t="s">
        <v>333</v>
      </c>
      <c r="C46" s="119"/>
      <c r="D46" s="120"/>
      <c r="E46" s="114" t="str">
        <f t="shared" si="0"/>
        <v>INGRESA A PVSA</v>
      </c>
      <c r="F46" s="114" t="s">
        <v>362</v>
      </c>
      <c r="G46" s="114" t="s">
        <v>334</v>
      </c>
      <c r="H46" s="111"/>
      <c r="I46" s="111"/>
      <c r="J46" s="2"/>
    </row>
    <row r="47" spans="1:15" hidden="1">
      <c r="A47" s="113" t="s">
        <v>207</v>
      </c>
      <c r="B47" s="113" t="s">
        <v>209</v>
      </c>
      <c r="C47" s="119"/>
      <c r="D47" s="120"/>
      <c r="E47" s="114" t="str">
        <f t="shared" si="0"/>
        <v>INGRESA A PVSA</v>
      </c>
      <c r="F47" s="114" t="s">
        <v>362</v>
      </c>
      <c r="G47" s="114" t="s">
        <v>335</v>
      </c>
      <c r="H47" s="111"/>
      <c r="I47" s="111"/>
      <c r="J47" s="2"/>
    </row>
    <row r="48" spans="1:15" hidden="1">
      <c r="A48" s="113" t="s">
        <v>207</v>
      </c>
      <c r="B48" s="113" t="s">
        <v>336</v>
      </c>
      <c r="C48" s="119"/>
      <c r="D48" s="120"/>
      <c r="E48" s="114" t="str">
        <f t="shared" si="0"/>
        <v>INGRESA A PVSA</v>
      </c>
      <c r="F48" s="114" t="s">
        <v>360</v>
      </c>
      <c r="G48" s="114" t="s">
        <v>337</v>
      </c>
      <c r="H48" s="111"/>
      <c r="I48" s="111"/>
      <c r="J48" s="2"/>
      <c r="K48" s="2"/>
    </row>
    <row r="49" spans="1:15" hidden="1">
      <c r="A49" s="113" t="s">
        <v>207</v>
      </c>
      <c r="B49" s="113" t="s">
        <v>338</v>
      </c>
      <c r="C49" s="119"/>
      <c r="D49" s="120"/>
      <c r="E49" s="114" t="str">
        <f t="shared" si="0"/>
        <v>NO INGRESA</v>
      </c>
      <c r="F49" s="114" t="s">
        <v>358</v>
      </c>
      <c r="G49" s="114" t="s">
        <v>339</v>
      </c>
      <c r="H49" s="111"/>
      <c r="I49" s="111"/>
      <c r="J49" s="2"/>
      <c r="K49" s="2"/>
    </row>
    <row r="50" spans="1:15" hidden="1">
      <c r="A50" s="113" t="s">
        <v>207</v>
      </c>
      <c r="B50" s="113" t="s">
        <v>340</v>
      </c>
      <c r="C50" s="119"/>
      <c r="D50" s="120"/>
      <c r="E50" s="114" t="str">
        <f t="shared" si="0"/>
        <v>INGRESA A PVSA</v>
      </c>
      <c r="F50" s="114" t="s">
        <v>362</v>
      </c>
      <c r="G50" s="114" t="s">
        <v>341</v>
      </c>
      <c r="H50" s="111"/>
      <c r="I50" s="111"/>
      <c r="J50" s="2"/>
      <c r="K50" s="2"/>
    </row>
    <row r="51" spans="1:15" hidden="1">
      <c r="A51" s="113" t="s">
        <v>207</v>
      </c>
      <c r="B51" s="113" t="s">
        <v>342</v>
      </c>
      <c r="C51" s="119"/>
      <c r="D51" s="120"/>
      <c r="E51" s="114" t="str">
        <f t="shared" si="0"/>
        <v>NO INGRESA</v>
      </c>
      <c r="F51" s="114" t="s">
        <v>358</v>
      </c>
      <c r="G51" s="114" t="s">
        <v>343</v>
      </c>
      <c r="H51" s="111"/>
      <c r="I51" s="111"/>
      <c r="J51" s="2"/>
      <c r="K51" s="2"/>
    </row>
    <row r="52" spans="1:15" hidden="1">
      <c r="A52" s="113" t="s">
        <v>207</v>
      </c>
      <c r="B52" s="113" t="s">
        <v>89</v>
      </c>
      <c r="C52" s="119"/>
      <c r="D52" s="120">
        <v>0.48</v>
      </c>
      <c r="E52" s="114" t="str">
        <f t="shared" si="0"/>
        <v>NO INGRESA</v>
      </c>
      <c r="F52" s="114" t="s">
        <v>358</v>
      </c>
      <c r="G52" s="114" t="s">
        <v>402</v>
      </c>
      <c r="H52" s="111"/>
      <c r="I52" s="111"/>
      <c r="J52" s="2"/>
      <c r="K52" s="2"/>
    </row>
    <row r="53" spans="1:15" hidden="1">
      <c r="A53" s="113" t="s">
        <v>390</v>
      </c>
      <c r="B53" s="124" t="s">
        <v>89</v>
      </c>
      <c r="C53" s="125"/>
      <c r="D53" s="126">
        <v>0.43</v>
      </c>
      <c r="E53" s="114" t="str">
        <f t="shared" si="0"/>
        <v>NO INGRESA</v>
      </c>
      <c r="F53" s="114" t="str">
        <f t="shared" ref="F53:F64" si="5">IF(D53&gt;1000%,"MUY ALTA",IF(D53&gt;100%,"ALTA",IF(D53&lt;50%,"BAJA","MEDIA")))</f>
        <v>BAJA</v>
      </c>
      <c r="G53" s="114" t="s">
        <v>402</v>
      </c>
      <c r="H53" s="110"/>
      <c r="I53" s="110"/>
      <c r="J53" s="2"/>
      <c r="K53" s="2"/>
    </row>
    <row r="54" spans="1:15">
      <c r="A54" s="113" t="s">
        <v>392</v>
      </c>
      <c r="B54" s="124"/>
      <c r="C54" s="125"/>
      <c r="D54" s="126">
        <v>1</v>
      </c>
      <c r="E54" s="114" t="str">
        <f t="shared" si="0"/>
        <v>INGRESA A PVSA</v>
      </c>
      <c r="F54" s="114" t="str">
        <f t="shared" si="5"/>
        <v>MEDIA</v>
      </c>
      <c r="G54" s="110"/>
      <c r="H54" s="110"/>
      <c r="I54" s="110"/>
      <c r="J54" s="2"/>
      <c r="K54" s="2"/>
    </row>
    <row r="55" spans="1:15">
      <c r="A55" s="113" t="s">
        <v>394</v>
      </c>
      <c r="B55" s="124"/>
      <c r="C55" s="125"/>
      <c r="D55" s="126"/>
      <c r="E55" s="114" t="str">
        <f t="shared" si="0"/>
        <v>NO INGRESA</v>
      </c>
      <c r="F55" s="114" t="str">
        <f t="shared" si="5"/>
        <v>BAJA</v>
      </c>
      <c r="G55" s="110"/>
      <c r="H55" s="110"/>
      <c r="I55" s="110"/>
      <c r="J55" s="2"/>
      <c r="K55" s="2"/>
    </row>
    <row r="56" spans="1:15">
      <c r="A56" s="113" t="s">
        <v>396</v>
      </c>
      <c r="B56" s="124"/>
      <c r="C56" s="125"/>
      <c r="D56" s="126"/>
      <c r="E56" s="114" t="str">
        <f t="shared" si="0"/>
        <v>NO INGRESA</v>
      </c>
      <c r="F56" s="114" t="str">
        <f t="shared" si="5"/>
        <v>BAJA</v>
      </c>
      <c r="G56" s="110"/>
      <c r="H56" s="110"/>
      <c r="I56" s="110"/>
      <c r="J56" s="2"/>
      <c r="K56" s="2"/>
      <c r="L56" s="2"/>
      <c r="N56" s="2"/>
    </row>
    <row r="57" spans="1:15">
      <c r="A57" s="113" t="s">
        <v>398</v>
      </c>
      <c r="B57" s="124"/>
      <c r="C57" s="125"/>
      <c r="D57" s="126"/>
      <c r="E57" s="114" t="str">
        <f t="shared" si="0"/>
        <v>NO INGRESA</v>
      </c>
      <c r="F57" s="114" t="str">
        <f t="shared" si="5"/>
        <v>BAJA</v>
      </c>
      <c r="G57" s="110"/>
      <c r="H57" s="110"/>
      <c r="I57" s="110"/>
      <c r="J57" s="2"/>
      <c r="K57" s="2"/>
      <c r="L57" s="2"/>
      <c r="N57" s="2"/>
    </row>
    <row r="58" spans="1:15">
      <c r="A58" s="113" t="s">
        <v>400</v>
      </c>
      <c r="B58" s="124"/>
      <c r="C58" s="125"/>
      <c r="D58" s="126"/>
      <c r="E58" s="114" t="str">
        <f t="shared" si="0"/>
        <v>NO INGRESA</v>
      </c>
      <c r="F58" s="114" t="str">
        <f t="shared" si="5"/>
        <v>BAJA</v>
      </c>
      <c r="G58" s="110"/>
      <c r="H58" s="110"/>
      <c r="I58" s="110"/>
      <c r="J58" s="2"/>
      <c r="K58" s="2"/>
      <c r="L58" s="2"/>
      <c r="N58" s="2"/>
      <c r="O58" s="2"/>
    </row>
    <row r="59" spans="1:15">
      <c r="A59" s="113" t="s">
        <v>391</v>
      </c>
      <c r="B59" s="127" t="s">
        <v>217</v>
      </c>
      <c r="C59" s="128">
        <v>82</v>
      </c>
      <c r="D59" s="129">
        <v>0.5</v>
      </c>
      <c r="E59" s="114" t="str">
        <f t="shared" si="0"/>
        <v>INGRESA A PVSA</v>
      </c>
      <c r="F59" s="114" t="str">
        <f t="shared" si="5"/>
        <v>MEDIA</v>
      </c>
      <c r="G59" s="110"/>
      <c r="H59" s="110"/>
      <c r="I59" s="110"/>
      <c r="J59" s="2"/>
      <c r="K59" s="2"/>
      <c r="L59" s="2"/>
      <c r="N59" s="2"/>
      <c r="O59" s="2"/>
    </row>
    <row r="60" spans="1:15">
      <c r="A60" s="113" t="s">
        <v>393</v>
      </c>
      <c r="B60" s="127"/>
      <c r="C60" s="128"/>
      <c r="D60" s="129"/>
      <c r="E60" s="114" t="str">
        <f t="shared" si="0"/>
        <v>NO INGRESA</v>
      </c>
      <c r="F60" s="114" t="str">
        <f t="shared" si="5"/>
        <v>BAJA</v>
      </c>
      <c r="G60" s="110"/>
      <c r="H60" s="110"/>
      <c r="I60" s="110"/>
      <c r="J60" s="2"/>
      <c r="K60" s="2"/>
      <c r="L60" s="2"/>
      <c r="N60" s="2"/>
      <c r="O60" s="2"/>
    </row>
    <row r="61" spans="1:15">
      <c r="A61" s="113" t="s">
        <v>395</v>
      </c>
      <c r="B61" s="127"/>
      <c r="C61" s="128"/>
      <c r="D61" s="129"/>
      <c r="E61" s="114" t="str">
        <f t="shared" si="0"/>
        <v>NO INGRESA</v>
      </c>
      <c r="F61" s="114" t="str">
        <f t="shared" si="5"/>
        <v>BAJA</v>
      </c>
      <c r="G61" s="110"/>
      <c r="H61" s="110"/>
      <c r="I61" s="110"/>
      <c r="J61" s="2"/>
      <c r="K61" s="2"/>
      <c r="L61" s="2"/>
      <c r="N61" s="2"/>
      <c r="O61" s="2"/>
    </row>
    <row r="62" spans="1:15">
      <c r="A62" s="113" t="s">
        <v>397</v>
      </c>
      <c r="B62" s="127"/>
      <c r="C62" s="128"/>
      <c r="D62" s="129"/>
      <c r="E62" s="114" t="str">
        <f t="shared" si="0"/>
        <v>NO INGRESA</v>
      </c>
      <c r="F62" s="114" t="str">
        <f t="shared" si="5"/>
        <v>BAJA</v>
      </c>
      <c r="G62" s="110"/>
      <c r="H62" s="110"/>
      <c r="I62" s="110"/>
      <c r="J62" s="2"/>
      <c r="K62" s="2"/>
      <c r="L62" s="2"/>
      <c r="N62" s="2"/>
      <c r="O62" s="2"/>
    </row>
    <row r="63" spans="1:15">
      <c r="A63" s="113" t="s">
        <v>399</v>
      </c>
      <c r="B63" s="127"/>
      <c r="C63" s="128"/>
      <c r="D63" s="129"/>
      <c r="E63" s="114" t="str">
        <f t="shared" si="0"/>
        <v>NO INGRESA</v>
      </c>
      <c r="F63" s="114" t="str">
        <f t="shared" si="5"/>
        <v>BAJA</v>
      </c>
      <c r="G63" s="110"/>
      <c r="H63" s="110"/>
      <c r="I63" s="110"/>
      <c r="J63" s="2"/>
      <c r="K63" s="2"/>
      <c r="L63" s="2"/>
      <c r="N63" s="2"/>
      <c r="O63" s="2"/>
    </row>
    <row r="64" spans="1:15">
      <c r="A64" s="113" t="s">
        <v>401</v>
      </c>
      <c r="B64" s="127"/>
      <c r="C64" s="128"/>
      <c r="D64" s="129"/>
      <c r="E64" s="114" t="str">
        <f t="shared" si="0"/>
        <v>NO INGRESA</v>
      </c>
      <c r="F64" s="114" t="str">
        <f t="shared" si="5"/>
        <v>BAJA</v>
      </c>
      <c r="G64" s="2"/>
      <c r="H64" s="2"/>
      <c r="I64" s="2"/>
      <c r="J64" s="2"/>
      <c r="K64" s="2"/>
      <c r="L64" s="2"/>
      <c r="N64" s="2"/>
      <c r="O64" s="2"/>
    </row>
    <row r="65" spans="1:15">
      <c r="C65" s="2"/>
      <c r="D65" s="2"/>
      <c r="E65" s="2"/>
      <c r="F65" s="2"/>
      <c r="G65" s="2"/>
      <c r="H65" s="2"/>
      <c r="I65" s="2"/>
      <c r="J65" s="2"/>
      <c r="K65" s="2"/>
      <c r="L65" s="2"/>
      <c r="N65" s="2"/>
      <c r="O65" s="2"/>
    </row>
    <row r="66" spans="1:15">
      <c r="C66" s="2"/>
      <c r="D66" s="2"/>
      <c r="E66" s="2"/>
      <c r="F66" s="2"/>
      <c r="G66" s="2"/>
      <c r="H66" s="2"/>
      <c r="I66" s="2"/>
      <c r="J66" s="2"/>
      <c r="K66" s="2"/>
      <c r="L66" s="2"/>
      <c r="N66" s="2"/>
      <c r="O66" s="2"/>
    </row>
    <row r="67" spans="1:15">
      <c r="C67" s="2"/>
      <c r="D67" s="2"/>
      <c r="E67" s="2"/>
      <c r="F67" s="2"/>
      <c r="G67" s="2"/>
      <c r="H67" s="2"/>
      <c r="I67" s="2"/>
      <c r="J67" s="2"/>
      <c r="K67" s="2"/>
      <c r="L67" s="2"/>
      <c r="N67" s="2"/>
      <c r="O67" s="2"/>
    </row>
    <row r="68" spans="1:15">
      <c r="C68" s="2"/>
      <c r="D68" s="2"/>
      <c r="E68" s="2"/>
      <c r="F68" s="2"/>
      <c r="G68" s="2"/>
      <c r="H68" s="2"/>
      <c r="I68" s="2"/>
      <c r="J68" s="2"/>
      <c r="K68" s="2"/>
      <c r="L68" s="2"/>
      <c r="N68" s="2"/>
      <c r="O68" s="2"/>
    </row>
    <row r="69" spans="1:15">
      <c r="C69" s="2"/>
      <c r="D69" s="2"/>
      <c r="E69" s="2"/>
      <c r="F69" s="2"/>
      <c r="G69" s="2"/>
      <c r="H69" s="2"/>
      <c r="I69" s="2"/>
      <c r="J69" s="2"/>
      <c r="K69" s="2"/>
      <c r="L69" s="2"/>
      <c r="N69" s="2"/>
      <c r="O69" s="2"/>
    </row>
    <row r="70" spans="1:15">
      <c r="C70" s="2"/>
      <c r="D70" s="2"/>
      <c r="E70" s="2"/>
      <c r="F70" s="2"/>
      <c r="G70" s="2"/>
      <c r="H70" s="2"/>
      <c r="I70" s="2"/>
      <c r="J70" s="2"/>
      <c r="K70" s="2"/>
      <c r="L70" s="2"/>
      <c r="N70" s="2"/>
      <c r="O70" s="2"/>
    </row>
    <row r="71" spans="1:15">
      <c r="C71" s="2"/>
      <c r="D71" s="2"/>
      <c r="E71" s="2"/>
      <c r="F71" s="2"/>
      <c r="G71" s="2"/>
      <c r="H71" s="2"/>
      <c r="I71" s="2"/>
      <c r="J71" s="2"/>
      <c r="K71" s="2"/>
      <c r="L71" s="2"/>
      <c r="N71" s="2"/>
      <c r="O71" s="2"/>
    </row>
    <row r="72" spans="1:15">
      <c r="C72" s="2"/>
      <c r="D72" s="2"/>
      <c r="E72" s="2"/>
      <c r="F72" s="2"/>
      <c r="G72" s="2"/>
      <c r="H72" s="2"/>
      <c r="I72" s="2"/>
      <c r="J72" s="2"/>
      <c r="K72" s="2"/>
      <c r="L72" s="2"/>
      <c r="N72" s="2"/>
      <c r="O72" s="2"/>
    </row>
    <row r="73" spans="1:15">
      <c r="C73" s="2"/>
      <c r="D73" s="2"/>
      <c r="E73" s="2"/>
      <c r="F73" s="2"/>
      <c r="G73" s="2"/>
      <c r="H73" s="2"/>
      <c r="I73" s="2"/>
      <c r="J73" s="2"/>
      <c r="K73" s="2"/>
      <c r="L73" s="2"/>
      <c r="N73" s="2"/>
      <c r="O73" s="2"/>
    </row>
    <row r="74" spans="1:15">
      <c r="C74" s="2"/>
      <c r="D74" s="2"/>
      <c r="E74" s="2"/>
      <c r="F74" s="2"/>
      <c r="G74" s="2"/>
      <c r="H74" s="2"/>
      <c r="I74" s="2"/>
      <c r="J74" s="2"/>
      <c r="K74" s="2"/>
      <c r="L74" s="2"/>
      <c r="N74" s="2"/>
      <c r="O74" s="2"/>
    </row>
    <row r="75" spans="1:15">
      <c r="C75" s="2"/>
      <c r="D75" s="2"/>
      <c r="E75" s="2"/>
      <c r="F75" s="2"/>
      <c r="G75" s="2"/>
      <c r="H75" s="2"/>
      <c r="I75" s="2"/>
      <c r="J75" s="2"/>
      <c r="K75" s="2"/>
      <c r="L75" s="2"/>
      <c r="N75" s="2"/>
      <c r="O75" s="2"/>
    </row>
    <row r="76" spans="1:15">
      <c r="A76" s="2"/>
      <c r="B76" s="2"/>
      <c r="C76" s="2"/>
      <c r="D76" s="2"/>
      <c r="E76" s="2"/>
      <c r="F76" s="2"/>
      <c r="G76" s="2"/>
      <c r="H76" s="2"/>
      <c r="I76" s="2"/>
      <c r="J76" s="2"/>
      <c r="K76" s="2"/>
      <c r="L76" s="2"/>
      <c r="N76" s="2"/>
      <c r="O76" s="2"/>
    </row>
    <row r="77" spans="1:15">
      <c r="A77" s="2"/>
      <c r="B77" s="2"/>
      <c r="C77" s="2"/>
      <c r="D77" s="2"/>
      <c r="E77" s="2"/>
      <c r="F77" s="2"/>
      <c r="G77" s="2"/>
      <c r="H77" s="2"/>
      <c r="I77" s="2"/>
      <c r="J77" s="2"/>
      <c r="K77" s="2"/>
      <c r="L77" s="2"/>
      <c r="N77" s="2"/>
      <c r="O77" s="2"/>
    </row>
    <row r="78" spans="1:15">
      <c r="A78" s="2"/>
      <c r="B78" s="2"/>
      <c r="C78" s="2"/>
      <c r="D78" s="2"/>
      <c r="E78" s="2"/>
      <c r="F78" s="2"/>
      <c r="G78" s="2"/>
      <c r="H78" s="2"/>
      <c r="I78" s="2"/>
      <c r="J78" s="2"/>
      <c r="K78" s="2"/>
      <c r="L78" s="2"/>
      <c r="N78" s="2"/>
      <c r="O78" s="2"/>
    </row>
    <row r="79" spans="1:15">
      <c r="A79" s="2"/>
      <c r="B79" s="2"/>
      <c r="C79" s="2"/>
      <c r="D79" s="2"/>
      <c r="E79" s="2"/>
      <c r="F79" s="2"/>
      <c r="G79" s="2"/>
      <c r="H79" s="2"/>
      <c r="I79" s="2"/>
      <c r="J79" s="2"/>
      <c r="K79" s="2"/>
      <c r="L79" s="2"/>
      <c r="N79" s="2"/>
      <c r="O79" s="2"/>
    </row>
    <row r="80" spans="1:15">
      <c r="O80" s="2"/>
    </row>
    <row r="81" spans="15:15">
      <c r="O81" s="2"/>
    </row>
  </sheetData>
  <dataValidations count="4">
    <dataValidation type="decimal" allowBlank="1" showInputMessage="1" showErrorMessage="1" prompt="Ingrese Neq 8h" sqref="C53:C64" xr:uid="{00000000-0002-0000-0800-000000000000}">
      <formula1>65</formula1>
      <formula2>105</formula2>
    </dataValidation>
    <dataValidation allowBlank="1" showInputMessage="1" showErrorMessage="1" prompt="Ingrese Dosis diaria proyectada_x000a_" sqref="D53:D64" xr:uid="{00000000-0002-0000-0800-000001000000}"/>
    <dataValidation allowBlank="1" showInputMessage="1" showErrorMessage="1" prompt="Ingrese cargo de Obra Gruesa o fundaciones" sqref="B53:B58" xr:uid="{00000000-0002-0000-0800-000002000000}"/>
    <dataValidation allowBlank="1" showInputMessage="1" showErrorMessage="1" prompt="Ingrese cargo de Terminaciones" sqref="B59:B64" xr:uid="{00000000-0002-0000-0800-000003000000}"/>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41B787506674448A0F7AA87D82D1CBE" ma:contentTypeVersion="0" ma:contentTypeDescription="Crear nuevo documento." ma:contentTypeScope="" ma:versionID="0606393823db07bbabc6f9d3a7f7c7af">
  <xsd:schema xmlns:xsd="http://www.w3.org/2001/XMLSchema" xmlns:xs="http://www.w3.org/2001/XMLSchema" xmlns:p="http://schemas.microsoft.com/office/2006/metadata/properties" targetNamespace="http://schemas.microsoft.com/office/2006/metadata/properties" ma:root="true" ma:fieldsID="3f6edc329ff236629c56e3b879b320d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319ECC5-D7D0-4E82-96D3-9D61D710A650}"/>
</file>

<file path=customXml/itemProps2.xml><?xml version="1.0" encoding="utf-8"?>
<ds:datastoreItem xmlns:ds="http://schemas.openxmlformats.org/officeDocument/2006/customXml" ds:itemID="{83A1026B-82BA-4DB3-BECC-FF06333B682F}"/>
</file>

<file path=customXml/itemProps3.xml><?xml version="1.0" encoding="utf-8"?>
<ds:datastoreItem xmlns:ds="http://schemas.openxmlformats.org/officeDocument/2006/customXml" ds:itemID="{3C71A5F1-AFA4-41EE-9F3B-52732FDBCCC7}"/>
</file>

<file path=docProps/app.xml><?xml version="1.0" encoding="utf-8"?>
<Properties xmlns="http://schemas.openxmlformats.org/officeDocument/2006/extended-properties" xmlns:vt="http://schemas.openxmlformats.org/officeDocument/2006/docPropsVTypes">
  <Application>Microsoft Excel Online</Application>
  <Manager/>
  <Company>Mutual de seguridad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Marcelo Molina</dc:creator>
  <cp:keywords/>
  <dc:description/>
  <cp:lastModifiedBy>Joyce Greeven F.</cp:lastModifiedBy>
  <cp:revision/>
  <dcterms:created xsi:type="dcterms:W3CDTF">2012-03-13T11:52:45Z</dcterms:created>
  <dcterms:modified xsi:type="dcterms:W3CDTF">2021-12-01T14:31:20Z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0x010100E41B787506674448A0F7AA87D82D1CBE</vt:lpwstr>
  </property>
</Properties>
</file>